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windows c\DOCUMENTOS 2020\PDD 2020 - 2023\DOC\PLAN INDICATIVO\"/>
    </mc:Choice>
  </mc:AlternateContent>
  <bookViews>
    <workbookView xWindow="0" yWindow="0" windowWidth="28800" windowHeight="12435" tabRatio="863"/>
  </bookViews>
  <sheets>
    <sheet name="Metas" sheetId="26" r:id="rId1"/>
    <sheet name="Inversión" sheetId="25" r:id="rId2"/>
    <sheet name="Edu" sheetId="8" r:id="rId3"/>
    <sheet name="IND" sheetId="42" r:id="rId4"/>
    <sheet name="Cul" sheetId="43" r:id="rId5"/>
    <sheet name="DSoc" sheetId="44" r:id="rId6"/>
    <sheet name="PcD" sheetId="45" r:id="rId7"/>
    <sheet name="Muj" sheetId="46" r:id="rId8"/>
    <sheet name="Gob" sheetId="10" r:id="rId9"/>
    <sheet name="Víc" sheetId="23" r:id="rId10"/>
    <sheet name="Plan" sheetId="28" r:id="rId11"/>
    <sheet name="Fron" sheetId="29" r:id="rId12"/>
    <sheet name="Gen" sheetId="30" r:id="rId13"/>
    <sheet name="Hac" sheetId="27" r:id="rId14"/>
    <sheet name="M.A." sheetId="31" r:id="rId15"/>
    <sheet name="CDGR" sheetId="32" r:id="rId16"/>
    <sheet name="Háb" sheetId="33" r:id="rId17"/>
    <sheet name="Vías" sheetId="34" r:id="rId18"/>
    <sheet name="Tran" sheetId="35" r:id="rId19"/>
    <sheet name="APSB" sheetId="36" r:id="rId20"/>
    <sheet name="Agr" sheetId="37" r:id="rId21"/>
    <sheet name="Tur" sheetId="38" r:id="rId22"/>
    <sheet name="DEco" sheetId="39" r:id="rId23"/>
    <sheet name="TIC" sheetId="40" r:id="rId24"/>
    <sheet name="IDS" sheetId="41"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44" i="42" l="1"/>
  <c r="M44" i="42" s="1"/>
  <c r="AR44" i="42"/>
  <c r="AK44" i="42"/>
  <c r="AJ44" i="42"/>
  <c r="AC44" i="42"/>
  <c r="AB44" i="42"/>
  <c r="U44" i="42"/>
  <c r="T44" i="42"/>
  <c r="S44" i="42"/>
  <c r="R44" i="42"/>
  <c r="Q44" i="42"/>
  <c r="P44" i="42"/>
  <c r="O44" i="42"/>
  <c r="N44" i="42"/>
  <c r="H44" i="42"/>
  <c r="AS43" i="42"/>
  <c r="AR43" i="42"/>
  <c r="AK43" i="42"/>
  <c r="AJ43" i="42"/>
  <c r="AC43" i="42"/>
  <c r="AB43" i="42"/>
  <c r="U43" i="42"/>
  <c r="M43" i="42" s="1"/>
  <c r="T43" i="42"/>
  <c r="S43" i="42"/>
  <c r="R43" i="42"/>
  <c r="Q43" i="42"/>
  <c r="P43" i="42"/>
  <c r="O43" i="42"/>
  <c r="N43" i="42"/>
  <c r="H43" i="42"/>
  <c r="AS42" i="42"/>
  <c r="AR42" i="42"/>
  <c r="AK42" i="42"/>
  <c r="AJ42" i="42"/>
  <c r="AC42" i="42"/>
  <c r="AB42" i="42"/>
  <c r="U42" i="42"/>
  <c r="M42" i="42" s="1"/>
  <c r="T42" i="42"/>
  <c r="S42" i="42"/>
  <c r="R42" i="42"/>
  <c r="Q42" i="42"/>
  <c r="P42" i="42"/>
  <c r="O42" i="42"/>
  <c r="N42" i="42"/>
  <c r="H42" i="42"/>
  <c r="AS41" i="42"/>
  <c r="M41" i="42" s="1"/>
  <c r="AR41" i="42"/>
  <c r="AK41" i="42"/>
  <c r="AJ41" i="42"/>
  <c r="AC41" i="42"/>
  <c r="AB41" i="42"/>
  <c r="U41" i="42"/>
  <c r="T41" i="42"/>
  <c r="S41" i="42"/>
  <c r="R41" i="42"/>
  <c r="Q41" i="42"/>
  <c r="P41" i="42"/>
  <c r="O41" i="42"/>
  <c r="N41" i="42"/>
  <c r="H41" i="42"/>
  <c r="AS40" i="42"/>
  <c r="AR40" i="42"/>
  <c r="AK40" i="42"/>
  <c r="AJ40" i="42"/>
  <c r="AC40" i="42"/>
  <c r="AB40" i="42"/>
  <c r="U40" i="42"/>
  <c r="M40" i="42" s="1"/>
  <c r="T40" i="42"/>
  <c r="S40" i="42"/>
  <c r="R40" i="42"/>
  <c r="Q40" i="42"/>
  <c r="P40" i="42"/>
  <c r="O40" i="42"/>
  <c r="N40" i="42"/>
  <c r="H40" i="42"/>
  <c r="AS39" i="42"/>
  <c r="AR39" i="42"/>
  <c r="AK39" i="42"/>
  <c r="AJ39" i="42"/>
  <c r="AC39" i="42"/>
  <c r="AB39" i="42"/>
  <c r="U39" i="42"/>
  <c r="M39" i="42" s="1"/>
  <c r="T39" i="42"/>
  <c r="S39" i="42"/>
  <c r="R39" i="42"/>
  <c r="Q39" i="42"/>
  <c r="P39" i="42"/>
  <c r="O39" i="42"/>
  <c r="N39" i="42"/>
  <c r="H39" i="42"/>
  <c r="AS38" i="42"/>
  <c r="M38" i="42" s="1"/>
  <c r="AR38" i="42"/>
  <c r="AK38" i="42"/>
  <c r="AJ38" i="42"/>
  <c r="AC38" i="42"/>
  <c r="AB38" i="42"/>
  <c r="U38" i="42"/>
  <c r="T38" i="42"/>
  <c r="S38" i="42"/>
  <c r="R38" i="42"/>
  <c r="Q38" i="42"/>
  <c r="P38" i="42"/>
  <c r="O38" i="42"/>
  <c r="N38" i="42"/>
  <c r="H38" i="42"/>
  <c r="AS37" i="42"/>
  <c r="AR37" i="42"/>
  <c r="AK37" i="42"/>
  <c r="AJ37" i="42"/>
  <c r="AC37" i="42"/>
  <c r="AC36" i="42" s="1"/>
  <c r="AC35" i="42" s="1"/>
  <c r="AB37" i="42"/>
  <c r="U37" i="42"/>
  <c r="M37" i="42" s="1"/>
  <c r="T37" i="42"/>
  <c r="S37" i="42"/>
  <c r="R37" i="42"/>
  <c r="Q37" i="42"/>
  <c r="P37" i="42"/>
  <c r="O37" i="42"/>
  <c r="N37" i="42"/>
  <c r="H37" i="42"/>
  <c r="AY36" i="42"/>
  <c r="AY35" i="42" s="1"/>
  <c r="AX36" i="42"/>
  <c r="AX35" i="42" s="1"/>
  <c r="AW36" i="42"/>
  <c r="AV36" i="42"/>
  <c r="AU36" i="42"/>
  <c r="AU35" i="42" s="1"/>
  <c r="AT36" i="42"/>
  <c r="AT35" i="42" s="1"/>
  <c r="AQ36" i="42"/>
  <c r="AP36" i="42"/>
  <c r="AO36" i="42"/>
  <c r="AN36" i="42"/>
  <c r="AM36" i="42"/>
  <c r="AL36" i="42"/>
  <c r="AL35" i="42" s="1"/>
  <c r="AK36" i="42"/>
  <c r="AI36" i="42"/>
  <c r="AH36" i="42"/>
  <c r="AG36" i="42"/>
  <c r="Q36" i="42" s="1"/>
  <c r="Q35" i="42" s="1"/>
  <c r="AF36" i="42"/>
  <c r="AF35" i="42" s="1"/>
  <c r="AE36" i="42"/>
  <c r="AD36" i="42"/>
  <c r="AA36" i="42"/>
  <c r="Z36" i="42"/>
  <c r="Y36" i="42"/>
  <c r="X36" i="42"/>
  <c r="P36" i="42" s="1"/>
  <c r="P35" i="42" s="1"/>
  <c r="W36" i="42"/>
  <c r="O36" i="42" s="1"/>
  <c r="O35" i="42" s="1"/>
  <c r="V36" i="42"/>
  <c r="N36" i="42" s="1"/>
  <c r="N35" i="42" s="1"/>
  <c r="S36" i="42"/>
  <c r="S35" i="42" s="1"/>
  <c r="R36" i="42"/>
  <c r="R35" i="42" s="1"/>
  <c r="AW35" i="42"/>
  <c r="AV35" i="42"/>
  <c r="AQ35" i="42"/>
  <c r="AP35" i="42"/>
  <c r="AO35" i="42"/>
  <c r="AN35" i="42"/>
  <c r="AM35" i="42"/>
  <c r="AK35" i="42"/>
  <c r="AI35" i="42"/>
  <c r="AH35" i="42"/>
  <c r="AE35" i="42"/>
  <c r="AD35" i="42"/>
  <c r="AA35" i="42"/>
  <c r="Z35" i="42"/>
  <c r="Y35" i="42"/>
  <c r="V35" i="42"/>
  <c r="AS34" i="42"/>
  <c r="AR34" i="42"/>
  <c r="AK34" i="42"/>
  <c r="AK33" i="42" s="1"/>
  <c r="AK24" i="42" s="1"/>
  <c r="AJ34" i="42"/>
  <c r="AC34" i="42"/>
  <c r="AC33" i="42" s="1"/>
  <c r="AB34" i="42"/>
  <c r="U34" i="42"/>
  <c r="M34" i="42" s="1"/>
  <c r="T34" i="42"/>
  <c r="S34" i="42"/>
  <c r="R34" i="42"/>
  <c r="Q34" i="42"/>
  <c r="P34" i="42"/>
  <c r="O34" i="42"/>
  <c r="N34" i="42"/>
  <c r="H34" i="42"/>
  <c r="AY33" i="42"/>
  <c r="AX33" i="42"/>
  <c r="AW33" i="42"/>
  <c r="AV33" i="42"/>
  <c r="AV24" i="42" s="1"/>
  <c r="AV5" i="42" s="1"/>
  <c r="AU33" i="42"/>
  <c r="AU24" i="42" s="1"/>
  <c r="AT33" i="42"/>
  <c r="AT24" i="42" s="1"/>
  <c r="AS33" i="42"/>
  <c r="AQ33" i="42"/>
  <c r="AP33" i="42"/>
  <c r="AO33" i="42"/>
  <c r="AN33" i="42"/>
  <c r="AN24" i="42" s="1"/>
  <c r="AM33" i="42"/>
  <c r="AL33" i="42"/>
  <c r="AI33" i="42"/>
  <c r="S33" i="42" s="1"/>
  <c r="AH33" i="42"/>
  <c r="AH24" i="42" s="1"/>
  <c r="AH5" i="42" s="1"/>
  <c r="AG33" i="42"/>
  <c r="AG24" i="42" s="1"/>
  <c r="AF33" i="42"/>
  <c r="AF24" i="42" s="1"/>
  <c r="AE33" i="42"/>
  <c r="O33" i="42" s="1"/>
  <c r="AD33" i="42"/>
  <c r="AA33" i="42"/>
  <c r="Z33" i="42"/>
  <c r="R33" i="42" s="1"/>
  <c r="Y33" i="42"/>
  <c r="Q33" i="42" s="1"/>
  <c r="X33" i="42"/>
  <c r="P33" i="42" s="1"/>
  <c r="W33" i="42"/>
  <c r="V33" i="42"/>
  <c r="N33" i="42" s="1"/>
  <c r="U33" i="42"/>
  <c r="AS32" i="42"/>
  <c r="AR32" i="42"/>
  <c r="AK32" i="42"/>
  <c r="AJ32" i="42"/>
  <c r="AC32" i="42"/>
  <c r="AB32" i="42"/>
  <c r="U32" i="42"/>
  <c r="M32" i="42" s="1"/>
  <c r="T32" i="42"/>
  <c r="S32" i="42"/>
  <c r="R32" i="42"/>
  <c r="Q32" i="42"/>
  <c r="P32" i="42"/>
  <c r="O32" i="42"/>
  <c r="N32" i="42"/>
  <c r="H32" i="42"/>
  <c r="AS31" i="42"/>
  <c r="M31" i="42" s="1"/>
  <c r="AR31" i="42"/>
  <c r="AK31" i="42"/>
  <c r="AJ31" i="42"/>
  <c r="AC31" i="42"/>
  <c r="AB31" i="42"/>
  <c r="U31" i="42"/>
  <c r="T31" i="42"/>
  <c r="S31" i="42"/>
  <c r="R31" i="42"/>
  <c r="Q31" i="42"/>
  <c r="P31" i="42"/>
  <c r="O31" i="42"/>
  <c r="N31" i="42"/>
  <c r="H31" i="42"/>
  <c r="AS30" i="42"/>
  <c r="AR30" i="42"/>
  <c r="AK30" i="42"/>
  <c r="AJ30" i="42"/>
  <c r="AC30" i="42"/>
  <c r="M30" i="42" s="1"/>
  <c r="AB30" i="42"/>
  <c r="U30" i="42"/>
  <c r="T30" i="42"/>
  <c r="S30" i="42"/>
  <c r="R30" i="42"/>
  <c r="Q30" i="42"/>
  <c r="P30" i="42"/>
  <c r="O30" i="42"/>
  <c r="N30" i="42"/>
  <c r="H30" i="42"/>
  <c r="AS29" i="42"/>
  <c r="AR29" i="42"/>
  <c r="AK29" i="42"/>
  <c r="AJ29" i="42"/>
  <c r="AC29" i="42"/>
  <c r="AB29" i="42"/>
  <c r="U29" i="42"/>
  <c r="M29" i="42" s="1"/>
  <c r="T29" i="42"/>
  <c r="S29" i="42"/>
  <c r="R29" i="42"/>
  <c r="Q29" i="42"/>
  <c r="P29" i="42"/>
  <c r="O29" i="42"/>
  <c r="N29" i="42"/>
  <c r="H29" i="42"/>
  <c r="AS28" i="42"/>
  <c r="M28" i="42" s="1"/>
  <c r="AR28" i="42"/>
  <c r="AK28" i="42"/>
  <c r="AJ28" i="42"/>
  <c r="AC28" i="42"/>
  <c r="AB28" i="42"/>
  <c r="U28" i="42"/>
  <c r="T28" i="42"/>
  <c r="S28" i="42"/>
  <c r="R28" i="42"/>
  <c r="Q28" i="42"/>
  <c r="P28" i="42"/>
  <c r="O28" i="42"/>
  <c r="N28" i="42"/>
  <c r="H28" i="42"/>
  <c r="AS27" i="42"/>
  <c r="AR27" i="42"/>
  <c r="AK27" i="42"/>
  <c r="AJ27" i="42"/>
  <c r="AC27" i="42"/>
  <c r="M27" i="42" s="1"/>
  <c r="AB27" i="42"/>
  <c r="U27" i="42"/>
  <c r="T27" i="42"/>
  <c r="S27" i="42"/>
  <c r="R27" i="42"/>
  <c r="Q27" i="42"/>
  <c r="P27" i="42"/>
  <c r="O27" i="42"/>
  <c r="N27" i="42"/>
  <c r="H27" i="42"/>
  <c r="AS26" i="42"/>
  <c r="AS25" i="42" s="1"/>
  <c r="AS24" i="42" s="1"/>
  <c r="AR26" i="42"/>
  <c r="AK26" i="42"/>
  <c r="AJ26" i="42"/>
  <c r="AC26" i="42"/>
  <c r="AC25" i="42" s="1"/>
  <c r="AB26" i="42"/>
  <c r="U26" i="42"/>
  <c r="U25" i="42" s="1"/>
  <c r="T26" i="42"/>
  <c r="S26" i="42"/>
  <c r="R26" i="42"/>
  <c r="Q26" i="42"/>
  <c r="P26" i="42"/>
  <c r="O26" i="42"/>
  <c r="N26" i="42"/>
  <c r="H26" i="42"/>
  <c r="AY25" i="42"/>
  <c r="AX25" i="42"/>
  <c r="AW25" i="42"/>
  <c r="AV25" i="42"/>
  <c r="AU25" i="42"/>
  <c r="AT25" i="42"/>
  <c r="AQ25" i="42"/>
  <c r="AQ24" i="42" s="1"/>
  <c r="AP25" i="42"/>
  <c r="AP24" i="42" s="1"/>
  <c r="AO25" i="42"/>
  <c r="AN25" i="42"/>
  <c r="AM25" i="42"/>
  <c r="O25" i="42" s="1"/>
  <c r="AL25" i="42"/>
  <c r="AK25" i="42"/>
  <c r="AI25" i="42"/>
  <c r="AH25" i="42"/>
  <c r="R25" i="42" s="1"/>
  <c r="R24" i="42" s="1"/>
  <c r="AG25" i="42"/>
  <c r="AF25" i="42"/>
  <c r="AE25" i="42"/>
  <c r="AD25" i="42"/>
  <c r="AD24" i="42" s="1"/>
  <c r="AA25" i="42"/>
  <c r="S25" i="42" s="1"/>
  <c r="S24" i="42" s="1"/>
  <c r="Z25" i="42"/>
  <c r="Y25" i="42"/>
  <c r="Q25" i="42" s="1"/>
  <c r="X25" i="42"/>
  <c r="P25" i="42" s="1"/>
  <c r="W25" i="42"/>
  <c r="V25" i="42"/>
  <c r="N25" i="42" s="1"/>
  <c r="N24" i="42" s="1"/>
  <c r="AY24" i="42"/>
  <c r="AX24" i="42"/>
  <c r="AW24" i="42"/>
  <c r="AO24" i="42"/>
  <c r="AL24" i="42"/>
  <c r="AI24" i="42"/>
  <c r="AE24" i="42"/>
  <c r="AA24" i="42"/>
  <c r="X24" i="42"/>
  <c r="W24" i="42"/>
  <c r="V24" i="42"/>
  <c r="AS23" i="42"/>
  <c r="AR23" i="42"/>
  <c r="AK23" i="42"/>
  <c r="AK22" i="42" s="1"/>
  <c r="AJ23" i="42"/>
  <c r="AC23" i="42"/>
  <c r="AC22" i="42" s="1"/>
  <c r="AB23" i="42"/>
  <c r="U23" i="42"/>
  <c r="U22" i="42" s="1"/>
  <c r="M22" i="42" s="1"/>
  <c r="T23" i="42"/>
  <c r="S23" i="42"/>
  <c r="R23" i="42"/>
  <c r="Q23" i="42"/>
  <c r="P23" i="42"/>
  <c r="O23" i="42"/>
  <c r="N23" i="42"/>
  <c r="M23" i="42"/>
  <c r="H23" i="42"/>
  <c r="AY22" i="42"/>
  <c r="AX22" i="42"/>
  <c r="AW22" i="42"/>
  <c r="AV22" i="42"/>
  <c r="AU22" i="42"/>
  <c r="AT22" i="42"/>
  <c r="AT13" i="42" s="1"/>
  <c r="AS22" i="42"/>
  <c r="AQ22" i="42"/>
  <c r="AP22" i="42"/>
  <c r="AO22" i="42"/>
  <c r="Q22" i="42" s="1"/>
  <c r="AN22" i="42"/>
  <c r="AM22" i="42"/>
  <c r="AM13" i="42" s="1"/>
  <c r="AL22" i="42"/>
  <c r="AI22" i="42"/>
  <c r="AH22" i="42"/>
  <c r="AG22" i="42"/>
  <c r="AF22" i="42"/>
  <c r="AF13" i="42" s="1"/>
  <c r="AE22" i="42"/>
  <c r="AD22" i="42"/>
  <c r="AA22" i="42"/>
  <c r="S22" i="42" s="1"/>
  <c r="Z22" i="42"/>
  <c r="R22" i="42" s="1"/>
  <c r="Y22" i="42"/>
  <c r="Y13" i="42" s="1"/>
  <c r="X22" i="42"/>
  <c r="P22" i="42" s="1"/>
  <c r="W22" i="42"/>
  <c r="O22" i="42" s="1"/>
  <c r="V22" i="42"/>
  <c r="N22" i="42"/>
  <c r="AS21" i="42"/>
  <c r="AR21" i="42"/>
  <c r="AK21" i="42"/>
  <c r="AJ21" i="42"/>
  <c r="AC21" i="42"/>
  <c r="AB21" i="42"/>
  <c r="U21" i="42"/>
  <c r="M21" i="42" s="1"/>
  <c r="T21" i="42"/>
  <c r="S21" i="42"/>
  <c r="R21" i="42"/>
  <c r="Q21" i="42"/>
  <c r="P21" i="42"/>
  <c r="O21" i="42"/>
  <c r="N21" i="42"/>
  <c r="H21" i="42"/>
  <c r="AS20" i="42"/>
  <c r="AR20" i="42"/>
  <c r="AK20" i="42"/>
  <c r="AJ20" i="42"/>
  <c r="AC20" i="42"/>
  <c r="AB20" i="42"/>
  <c r="U20" i="42"/>
  <c r="M20" i="42" s="1"/>
  <c r="T20" i="42"/>
  <c r="S20" i="42"/>
  <c r="R20" i="42"/>
  <c r="Q20" i="42"/>
  <c r="P20" i="42"/>
  <c r="O20" i="42"/>
  <c r="N20" i="42"/>
  <c r="H20" i="42"/>
  <c r="AS19" i="42"/>
  <c r="AR19" i="42"/>
  <c r="AK19" i="42"/>
  <c r="AJ19" i="42"/>
  <c r="AC19" i="42"/>
  <c r="AB19" i="42"/>
  <c r="U19" i="42"/>
  <c r="T19" i="42"/>
  <c r="S19" i="42"/>
  <c r="R19" i="42"/>
  <c r="Q19" i="42"/>
  <c r="P19" i="42"/>
  <c r="O19" i="42"/>
  <c r="N19" i="42"/>
  <c r="M19" i="42"/>
  <c r="AS18" i="42"/>
  <c r="M18" i="42" s="1"/>
  <c r="AR18" i="42"/>
  <c r="AK18" i="42"/>
  <c r="AK17" i="42" s="1"/>
  <c r="AJ18" i="42"/>
  <c r="AC18" i="42"/>
  <c r="AB18" i="42"/>
  <c r="U18" i="42"/>
  <c r="T18" i="42"/>
  <c r="S18" i="42"/>
  <c r="R18" i="42"/>
  <c r="Q18" i="42"/>
  <c r="P18" i="42"/>
  <c r="O18" i="42"/>
  <c r="N18" i="42"/>
  <c r="H18" i="42"/>
  <c r="AY17" i="42"/>
  <c r="AX17" i="42"/>
  <c r="AW17" i="42"/>
  <c r="AV17" i="42"/>
  <c r="AU17" i="42"/>
  <c r="AU13" i="42" s="1"/>
  <c r="AT17" i="42"/>
  <c r="AQ17" i="42"/>
  <c r="AQ13" i="42" s="1"/>
  <c r="AP17" i="42"/>
  <c r="AO17" i="42"/>
  <c r="AN17" i="42"/>
  <c r="AM17" i="42"/>
  <c r="AL17" i="42"/>
  <c r="AI17" i="42"/>
  <c r="AH17" i="42"/>
  <c r="AG17" i="42"/>
  <c r="AG13" i="42" s="1"/>
  <c r="AF17" i="42"/>
  <c r="AE17" i="42"/>
  <c r="AD17" i="42"/>
  <c r="N17" i="42" s="1"/>
  <c r="AC17" i="42"/>
  <c r="AA17" i="42"/>
  <c r="Z17" i="42"/>
  <c r="R17" i="42" s="1"/>
  <c r="Y17" i="42"/>
  <c r="Q17" i="42" s="1"/>
  <c r="X17" i="42"/>
  <c r="W17" i="42"/>
  <c r="V17" i="42"/>
  <c r="P17" i="42"/>
  <c r="O17" i="42"/>
  <c r="AS16" i="42"/>
  <c r="AR16" i="42"/>
  <c r="AK16" i="42"/>
  <c r="AJ16" i="42"/>
  <c r="AC16" i="42"/>
  <c r="AB16" i="42"/>
  <c r="U16" i="42"/>
  <c r="M16" i="42" s="1"/>
  <c r="T16" i="42"/>
  <c r="S16" i="42"/>
  <c r="R16" i="42"/>
  <c r="Q16" i="42"/>
  <c r="P16" i="42"/>
  <c r="O16" i="42"/>
  <c r="N16" i="42"/>
  <c r="H16" i="42"/>
  <c r="AS15" i="42"/>
  <c r="AS14" i="42" s="1"/>
  <c r="AR15" i="42"/>
  <c r="AK15" i="42"/>
  <c r="AJ15" i="42"/>
  <c r="AC15" i="42"/>
  <c r="AC14" i="42" s="1"/>
  <c r="AC13" i="42" s="1"/>
  <c r="AB15" i="42"/>
  <c r="U15" i="42"/>
  <c r="U14" i="42" s="1"/>
  <c r="T15" i="42"/>
  <c r="S15" i="42"/>
  <c r="R15" i="42"/>
  <c r="Q15" i="42"/>
  <c r="P15" i="42"/>
  <c r="O15" i="42"/>
  <c r="N15" i="42"/>
  <c r="H15" i="42"/>
  <c r="AY14" i="42"/>
  <c r="AY13" i="42" s="1"/>
  <c r="AX14" i="42"/>
  <c r="AX13" i="42" s="1"/>
  <c r="AW14" i="42"/>
  <c r="AV14" i="42"/>
  <c r="AU14" i="42"/>
  <c r="AT14" i="42"/>
  <c r="AQ14" i="42"/>
  <c r="AP14" i="42"/>
  <c r="AP13" i="42" s="1"/>
  <c r="AO14" i="42"/>
  <c r="Q14" i="42" s="1"/>
  <c r="AN14" i="42"/>
  <c r="AM14" i="42"/>
  <c r="AL14" i="42"/>
  <c r="N14" i="42" s="1"/>
  <c r="N13" i="42" s="1"/>
  <c r="AK14" i="42"/>
  <c r="AK13" i="42" s="1"/>
  <c r="AI14" i="42"/>
  <c r="AH14" i="42"/>
  <c r="R14" i="42" s="1"/>
  <c r="R13" i="42" s="1"/>
  <c r="AG14" i="42"/>
  <c r="AF14" i="42"/>
  <c r="AE14" i="42"/>
  <c r="AE13" i="42" s="1"/>
  <c r="AD14" i="42"/>
  <c r="AA14" i="42"/>
  <c r="S14" i="42" s="1"/>
  <c r="Z14" i="42"/>
  <c r="Y14" i="42"/>
  <c r="X14" i="42"/>
  <c r="P14" i="42" s="1"/>
  <c r="W14" i="42"/>
  <c r="O14" i="42" s="1"/>
  <c r="V14" i="42"/>
  <c r="AW13" i="42"/>
  <c r="AV13" i="42"/>
  <c r="AN13" i="42"/>
  <c r="AI13" i="42"/>
  <c r="AH13" i="42"/>
  <c r="V13" i="42"/>
  <c r="AS12" i="42"/>
  <c r="AS11" i="42" s="1"/>
  <c r="AR12" i="42"/>
  <c r="AK12" i="42"/>
  <c r="AK11" i="42" s="1"/>
  <c r="AJ12" i="42"/>
  <c r="AC12" i="42"/>
  <c r="AB12" i="42"/>
  <c r="U12" i="42"/>
  <c r="T12" i="42"/>
  <c r="S12" i="42"/>
  <c r="R12" i="42"/>
  <c r="Q12" i="42"/>
  <c r="P12" i="42"/>
  <c r="O12" i="42"/>
  <c r="N12" i="42"/>
  <c r="M12" i="42"/>
  <c r="AY11" i="42"/>
  <c r="AX11" i="42"/>
  <c r="AW11" i="42"/>
  <c r="AV11" i="42"/>
  <c r="AU11" i="42"/>
  <c r="AT11" i="42"/>
  <c r="AQ11" i="42"/>
  <c r="AQ6" i="42" s="1"/>
  <c r="AQ5" i="42" s="1"/>
  <c r="AP11" i="42"/>
  <c r="R11" i="42" s="1"/>
  <c r="AO11" i="42"/>
  <c r="AN11" i="42"/>
  <c r="AM11" i="42"/>
  <c r="O11" i="42" s="1"/>
  <c r="AL11" i="42"/>
  <c r="AI11" i="42"/>
  <c r="S11" i="42" s="1"/>
  <c r="AH11" i="42"/>
  <c r="AG11" i="42"/>
  <c r="AF11" i="42"/>
  <c r="AE11" i="42"/>
  <c r="AD11" i="42"/>
  <c r="AD6" i="42" s="1"/>
  <c r="AC11" i="42"/>
  <c r="AA11" i="42"/>
  <c r="Z11" i="42"/>
  <c r="Y11" i="42"/>
  <c r="Q11" i="42" s="1"/>
  <c r="X11" i="42"/>
  <c r="P11" i="42" s="1"/>
  <c r="W11" i="42"/>
  <c r="V11" i="42"/>
  <c r="N11" i="42" s="1"/>
  <c r="U11" i="42"/>
  <c r="AS10" i="42"/>
  <c r="M10" i="42" s="1"/>
  <c r="AR10" i="42"/>
  <c r="AK10" i="42"/>
  <c r="AJ10" i="42"/>
  <c r="AC10" i="42"/>
  <c r="AB10" i="42"/>
  <c r="U10" i="42"/>
  <c r="T10" i="42"/>
  <c r="S10" i="42"/>
  <c r="R10" i="42"/>
  <c r="Q10" i="42"/>
  <c r="P10" i="42"/>
  <c r="O10" i="42"/>
  <c r="N10" i="42"/>
  <c r="H10" i="42"/>
  <c r="AS9" i="42"/>
  <c r="AR9" i="42"/>
  <c r="AK9" i="42"/>
  <c r="AJ9" i="42"/>
  <c r="AC9" i="42"/>
  <c r="M9" i="42" s="1"/>
  <c r="AB9" i="42"/>
  <c r="U9" i="42"/>
  <c r="T9" i="42"/>
  <c r="S9" i="42"/>
  <c r="R9" i="42"/>
  <c r="Q9" i="42"/>
  <c r="P9" i="42"/>
  <c r="O9" i="42"/>
  <c r="N9" i="42"/>
  <c r="H9" i="42"/>
  <c r="AS8" i="42"/>
  <c r="AS7" i="42" s="1"/>
  <c r="AR8" i="42"/>
  <c r="AK8" i="42"/>
  <c r="AJ8" i="42"/>
  <c r="AC8" i="42"/>
  <c r="AC7" i="42" s="1"/>
  <c r="AC6" i="42" s="1"/>
  <c r="AB8" i="42"/>
  <c r="U8" i="42"/>
  <c r="U7" i="42" s="1"/>
  <c r="T8" i="42"/>
  <c r="S8" i="42"/>
  <c r="R8" i="42"/>
  <c r="Q8" i="42"/>
  <c r="P8" i="42"/>
  <c r="O8" i="42"/>
  <c r="N8" i="42"/>
  <c r="H8" i="42"/>
  <c r="AY7" i="42"/>
  <c r="AY6" i="42" s="1"/>
  <c r="AY5" i="42" s="1"/>
  <c r="AX7" i="42"/>
  <c r="AX6" i="42" s="1"/>
  <c r="AW7" i="42"/>
  <c r="AV7" i="42"/>
  <c r="AU7" i="42"/>
  <c r="AT7" i="42"/>
  <c r="AT6" i="42" s="1"/>
  <c r="AT5" i="42" s="1"/>
  <c r="AQ7" i="42"/>
  <c r="AP7" i="42"/>
  <c r="AP6" i="42" s="1"/>
  <c r="AP5" i="42" s="1"/>
  <c r="AO7" i="42"/>
  <c r="Q7" i="42" s="1"/>
  <c r="AN7" i="42"/>
  <c r="AM7" i="42"/>
  <c r="AL7" i="42"/>
  <c r="N7" i="42" s="1"/>
  <c r="N6" i="42" s="1"/>
  <c r="AK7" i="42"/>
  <c r="AK6" i="42" s="1"/>
  <c r="AK5" i="42" s="1"/>
  <c r="AI7" i="42"/>
  <c r="AH7" i="42"/>
  <c r="R7" i="42" s="1"/>
  <c r="R6" i="42" s="1"/>
  <c r="AG7" i="42"/>
  <c r="AF7" i="42"/>
  <c r="AF6" i="42" s="1"/>
  <c r="AE7" i="42"/>
  <c r="AE6" i="42" s="1"/>
  <c r="AE5" i="42" s="1"/>
  <c r="AD7" i="42"/>
  <c r="AA7" i="42"/>
  <c r="S7" i="42" s="1"/>
  <c r="S6" i="42" s="1"/>
  <c r="Z7" i="42"/>
  <c r="Y7" i="42"/>
  <c r="X7" i="42"/>
  <c r="P7" i="42" s="1"/>
  <c r="W7" i="42"/>
  <c r="O7" i="42" s="1"/>
  <c r="O6" i="42" s="1"/>
  <c r="V7" i="42"/>
  <c r="AW6" i="42"/>
  <c r="AW5" i="42" s="1"/>
  <c r="AV6" i="42"/>
  <c r="AU6" i="42"/>
  <c r="AN6" i="42"/>
  <c r="AN5" i="42" s="1"/>
  <c r="AI6" i="42"/>
  <c r="AI5" i="42" s="1"/>
  <c r="AH6" i="42"/>
  <c r="AG6" i="42"/>
  <c r="Z6" i="42"/>
  <c r="V6" i="42"/>
  <c r="V5" i="42" s="1"/>
  <c r="U6" i="42" l="1"/>
  <c r="M7" i="42"/>
  <c r="R5" i="42"/>
  <c r="M11" i="42"/>
  <c r="O13" i="42"/>
  <c r="M33" i="42"/>
  <c r="AX5" i="42"/>
  <c r="P13" i="42"/>
  <c r="AC24" i="42"/>
  <c r="AC5" i="42" s="1"/>
  <c r="O5" i="42"/>
  <c r="N5" i="42"/>
  <c r="P6" i="42"/>
  <c r="P24" i="42"/>
  <c r="AS6" i="42"/>
  <c r="Q24" i="42"/>
  <c r="Q13" i="42"/>
  <c r="AU5" i="42"/>
  <c r="O24" i="42"/>
  <c r="Z5" i="42"/>
  <c r="Q6" i="42"/>
  <c r="AG5" i="42"/>
  <c r="M14" i="42"/>
  <c r="AF5" i="42"/>
  <c r="U24" i="42"/>
  <c r="M25" i="42"/>
  <c r="X6" i="42"/>
  <c r="AL6" i="42"/>
  <c r="AL5" i="42" s="1"/>
  <c r="X13" i="42"/>
  <c r="AL13" i="42"/>
  <c r="AS17" i="42"/>
  <c r="AS13" i="42" s="1"/>
  <c r="Y24" i="42"/>
  <c r="AM24" i="42"/>
  <c r="M26" i="42"/>
  <c r="AG35" i="42"/>
  <c r="U36" i="42"/>
  <c r="W13" i="42"/>
  <c r="Y6" i="42"/>
  <c r="Y5" i="42" s="1"/>
  <c r="AM6" i="42"/>
  <c r="M8" i="42"/>
  <c r="M15" i="42"/>
  <c r="Z24" i="42"/>
  <c r="W6" i="42"/>
  <c r="W5" i="42" s="1"/>
  <c r="Z13" i="42"/>
  <c r="S17" i="42"/>
  <c r="S13" i="42" s="1"/>
  <c r="S5" i="42" s="1"/>
  <c r="AA13" i="42"/>
  <c r="U17" i="42"/>
  <c r="W35" i="42"/>
  <c r="AA6" i="42"/>
  <c r="AO13" i="42"/>
  <c r="X35" i="42"/>
  <c r="AO6" i="42"/>
  <c r="AO5" i="42" s="1"/>
  <c r="AD13" i="42"/>
  <c r="AD5" i="42" s="1"/>
  <c r="AS36" i="42"/>
  <c r="AS35" i="42" s="1"/>
  <c r="AS54" i="40"/>
  <c r="AR54" i="40"/>
  <c r="AK54" i="40"/>
  <c r="AJ54" i="40"/>
  <c r="AC54" i="40"/>
  <c r="AB54" i="40"/>
  <c r="U54" i="40"/>
  <c r="T54" i="40"/>
  <c r="S54" i="40"/>
  <c r="R54" i="40"/>
  <c r="Q54" i="40"/>
  <c r="P54" i="40"/>
  <c r="O54" i="40"/>
  <c r="N54" i="40"/>
  <c r="M54" i="40"/>
  <c r="H54" i="40"/>
  <c r="AS53" i="40"/>
  <c r="AR53" i="40"/>
  <c r="AK53" i="40"/>
  <c r="AJ53" i="40"/>
  <c r="AC53" i="40"/>
  <c r="AB53" i="40"/>
  <c r="U53" i="40"/>
  <c r="M53" i="40" s="1"/>
  <c r="T53" i="40"/>
  <c r="S53" i="40"/>
  <c r="R53" i="40"/>
  <c r="Q53" i="40"/>
  <c r="P53" i="40"/>
  <c r="O53" i="40"/>
  <c r="N53" i="40"/>
  <c r="H53" i="40"/>
  <c r="AS52" i="40"/>
  <c r="AS51" i="40" s="1"/>
  <c r="AR52" i="40"/>
  <c r="AK52" i="40"/>
  <c r="AJ52" i="40"/>
  <c r="AC52" i="40"/>
  <c r="AB52" i="40"/>
  <c r="U52" i="40"/>
  <c r="M52" i="40" s="1"/>
  <c r="T52" i="40"/>
  <c r="S52" i="40"/>
  <c r="R52" i="40"/>
  <c r="Q52" i="40"/>
  <c r="P52" i="40"/>
  <c r="O52" i="40"/>
  <c r="N52" i="40"/>
  <c r="H52" i="40"/>
  <c r="AY51" i="40"/>
  <c r="AX51" i="40"/>
  <c r="AW51" i="40"/>
  <c r="AV51" i="40"/>
  <c r="AU51" i="40"/>
  <c r="AT51" i="40"/>
  <c r="AQ51" i="40"/>
  <c r="AP51" i="40"/>
  <c r="AP40" i="40" s="1"/>
  <c r="AO51" i="40"/>
  <c r="AN51" i="40"/>
  <c r="AM51" i="40"/>
  <c r="AM40" i="40" s="1"/>
  <c r="AL51" i="40"/>
  <c r="AK51" i="40"/>
  <c r="AI51" i="40"/>
  <c r="AH51" i="40"/>
  <c r="AG51" i="40"/>
  <c r="AF51" i="40"/>
  <c r="AE51" i="40"/>
  <c r="AD51" i="40"/>
  <c r="AC51" i="40"/>
  <c r="AA51" i="40"/>
  <c r="Z51" i="40"/>
  <c r="R51" i="40" s="1"/>
  <c r="Y51" i="40"/>
  <c r="Q51" i="40" s="1"/>
  <c r="X51" i="40"/>
  <c r="P51" i="40" s="1"/>
  <c r="W51" i="40"/>
  <c r="O51" i="40" s="1"/>
  <c r="V51" i="40"/>
  <c r="N51" i="40" s="1"/>
  <c r="U51" i="40"/>
  <c r="M51" i="40" s="1"/>
  <c r="S51" i="40"/>
  <c r="AS50" i="40"/>
  <c r="M50" i="40" s="1"/>
  <c r="AR50" i="40"/>
  <c r="AK50" i="40"/>
  <c r="AJ50" i="40"/>
  <c r="AC50" i="40"/>
  <c r="AB50" i="40"/>
  <c r="U50" i="40"/>
  <c r="T50" i="40"/>
  <c r="S50" i="40"/>
  <c r="R50" i="40"/>
  <c r="Q50" i="40"/>
  <c r="P50" i="40"/>
  <c r="O50" i="40"/>
  <c r="N50" i="40"/>
  <c r="H50" i="40"/>
  <c r="AS49" i="40"/>
  <c r="AR49" i="40"/>
  <c r="AK49" i="40"/>
  <c r="AJ49" i="40"/>
  <c r="AC49" i="40"/>
  <c r="AB49" i="40"/>
  <c r="U49" i="40"/>
  <c r="M49" i="40" s="1"/>
  <c r="T49" i="40"/>
  <c r="S49" i="40"/>
  <c r="R49" i="40"/>
  <c r="Q49" i="40"/>
  <c r="P49" i="40"/>
  <c r="O49" i="40"/>
  <c r="N49" i="40"/>
  <c r="H49" i="40"/>
  <c r="AS48" i="40"/>
  <c r="AR48" i="40"/>
  <c r="AK48" i="40"/>
  <c r="AJ48" i="40"/>
  <c r="AC48" i="40"/>
  <c r="M48" i="40" s="1"/>
  <c r="AB48" i="40"/>
  <c r="U48" i="40"/>
  <c r="T48" i="40"/>
  <c r="S48" i="40"/>
  <c r="R48" i="40"/>
  <c r="Q48" i="40"/>
  <c r="P48" i="40"/>
  <c r="O48" i="40"/>
  <c r="N48" i="40"/>
  <c r="H48" i="40"/>
  <c r="AS47" i="40"/>
  <c r="AR47" i="40"/>
  <c r="AK47" i="40"/>
  <c r="AJ47" i="40"/>
  <c r="AC47" i="40"/>
  <c r="M47" i="40" s="1"/>
  <c r="AB47" i="40"/>
  <c r="U47" i="40"/>
  <c r="T47" i="40"/>
  <c r="S47" i="40"/>
  <c r="R47" i="40"/>
  <c r="Q47" i="40"/>
  <c r="P47" i="40"/>
  <c r="O47" i="40"/>
  <c r="N47" i="40"/>
  <c r="H47" i="40"/>
  <c r="AS46" i="40"/>
  <c r="AR46" i="40"/>
  <c r="AK46" i="40"/>
  <c r="AJ46" i="40"/>
  <c r="AC46" i="40"/>
  <c r="AB46" i="40"/>
  <c r="U46" i="40"/>
  <c r="M46" i="40" s="1"/>
  <c r="T46" i="40"/>
  <c r="S46" i="40"/>
  <c r="R46" i="40"/>
  <c r="Q46" i="40"/>
  <c r="P46" i="40"/>
  <c r="O46" i="40"/>
  <c r="N46" i="40"/>
  <c r="H46" i="40"/>
  <c r="AS45" i="40"/>
  <c r="AR45" i="40"/>
  <c r="AK45" i="40"/>
  <c r="AJ45" i="40"/>
  <c r="AC45" i="40"/>
  <c r="M45" i="40" s="1"/>
  <c r="AB45" i="40"/>
  <c r="U45" i="40"/>
  <c r="T45" i="40"/>
  <c r="S45" i="40"/>
  <c r="R45" i="40"/>
  <c r="Q45" i="40"/>
  <c r="P45" i="40"/>
  <c r="O45" i="40"/>
  <c r="N45" i="40"/>
  <c r="H45" i="40"/>
  <c r="AS44" i="40"/>
  <c r="AR44" i="40"/>
  <c r="AK44" i="40"/>
  <c r="AJ44" i="40"/>
  <c r="AC44" i="40"/>
  <c r="M44" i="40" s="1"/>
  <c r="AB44" i="40"/>
  <c r="U44" i="40"/>
  <c r="T44" i="40"/>
  <c r="S44" i="40"/>
  <c r="R44" i="40"/>
  <c r="Q44" i="40"/>
  <c r="P44" i="40"/>
  <c r="O44" i="40"/>
  <c r="N44" i="40"/>
  <c r="H44" i="40"/>
  <c r="AS43" i="40"/>
  <c r="AR43" i="40"/>
  <c r="AK43" i="40"/>
  <c r="AJ43" i="40"/>
  <c r="AC43" i="40"/>
  <c r="AB43" i="40"/>
  <c r="U43" i="40"/>
  <c r="M43" i="40" s="1"/>
  <c r="T43" i="40"/>
  <c r="S43" i="40"/>
  <c r="R43" i="40"/>
  <c r="Q43" i="40"/>
  <c r="P43" i="40"/>
  <c r="O43" i="40"/>
  <c r="N43" i="40"/>
  <c r="H43" i="40"/>
  <c r="AS42" i="40"/>
  <c r="AS41" i="40" s="1"/>
  <c r="AS40" i="40" s="1"/>
  <c r="AR42" i="40"/>
  <c r="AK42" i="40"/>
  <c r="AK41" i="40" s="1"/>
  <c r="AK40" i="40" s="1"/>
  <c r="AJ42" i="40"/>
  <c r="AC42" i="40"/>
  <c r="AC41" i="40" s="1"/>
  <c r="AB42" i="40"/>
  <c r="U42" i="40"/>
  <c r="T42" i="40"/>
  <c r="S42" i="40"/>
  <c r="R42" i="40"/>
  <c r="Q42" i="40"/>
  <c r="P42" i="40"/>
  <c r="O42" i="40"/>
  <c r="N42" i="40"/>
  <c r="H42" i="40"/>
  <c r="AY41" i="40"/>
  <c r="S41" i="40" s="1"/>
  <c r="S40" i="40" s="1"/>
  <c r="AX41" i="40"/>
  <c r="AW41" i="40"/>
  <c r="AW40" i="40" s="1"/>
  <c r="AV41" i="40"/>
  <c r="AU41" i="40"/>
  <c r="AT41" i="40"/>
  <c r="AQ41" i="40"/>
  <c r="AQ40" i="40" s="1"/>
  <c r="AP41" i="40"/>
  <c r="AO41" i="40"/>
  <c r="AO40" i="40" s="1"/>
  <c r="AN41" i="40"/>
  <c r="AN40" i="40" s="1"/>
  <c r="AM41" i="40"/>
  <c r="AL41" i="40"/>
  <c r="AL40" i="40" s="1"/>
  <c r="AI41" i="40"/>
  <c r="AI40" i="40" s="1"/>
  <c r="AH41" i="40"/>
  <c r="AG41" i="40"/>
  <c r="AF41" i="40"/>
  <c r="AE41" i="40"/>
  <c r="AD41" i="40"/>
  <c r="AD40" i="40" s="1"/>
  <c r="AA41" i="40"/>
  <c r="AA40" i="40" s="1"/>
  <c r="Z41" i="40"/>
  <c r="R41" i="40" s="1"/>
  <c r="R40" i="40" s="1"/>
  <c r="Y41" i="40"/>
  <c r="Q41" i="40" s="1"/>
  <c r="Q40" i="40" s="1"/>
  <c r="X41" i="40"/>
  <c r="P41" i="40" s="1"/>
  <c r="P40" i="40" s="1"/>
  <c r="W41" i="40"/>
  <c r="O41" i="40" s="1"/>
  <c r="O40" i="40" s="1"/>
  <c r="V41" i="40"/>
  <c r="V40" i="40" s="1"/>
  <c r="U41" i="40"/>
  <c r="AX40" i="40"/>
  <c r="AV40" i="40"/>
  <c r="AU40" i="40"/>
  <c r="AT40" i="40"/>
  <c r="AH40" i="40"/>
  <c r="AG40" i="40"/>
  <c r="AF40" i="40"/>
  <c r="AE40" i="40"/>
  <c r="W40" i="40"/>
  <c r="U40" i="40"/>
  <c r="AS39" i="40"/>
  <c r="AS38" i="40" s="1"/>
  <c r="AR39" i="40"/>
  <c r="AK39" i="40"/>
  <c r="AK38" i="40" s="1"/>
  <c r="AJ39" i="40"/>
  <c r="AC39" i="40"/>
  <c r="AB39" i="40"/>
  <c r="U39" i="40"/>
  <c r="U38" i="40" s="1"/>
  <c r="T39" i="40"/>
  <c r="S39" i="40"/>
  <c r="R39" i="40"/>
  <c r="Q39" i="40"/>
  <c r="P39" i="40"/>
  <c r="O39" i="40"/>
  <c r="N39" i="40"/>
  <c r="M39" i="40"/>
  <c r="H39" i="40"/>
  <c r="AY38" i="40"/>
  <c r="AX38" i="40"/>
  <c r="AW38" i="40"/>
  <c r="Q38" i="40" s="1"/>
  <c r="AV38" i="40"/>
  <c r="AU38" i="40"/>
  <c r="AT38" i="40"/>
  <c r="AQ38" i="40"/>
  <c r="AP38" i="40"/>
  <c r="AO38" i="40"/>
  <c r="AN38" i="40"/>
  <c r="AM38" i="40"/>
  <c r="AL38" i="40"/>
  <c r="AI38" i="40"/>
  <c r="AH38" i="40"/>
  <c r="AG38" i="40"/>
  <c r="AF38" i="40"/>
  <c r="AE38" i="40"/>
  <c r="AD38" i="40"/>
  <c r="AC38" i="40"/>
  <c r="AA38" i="40"/>
  <c r="S38" i="40" s="1"/>
  <c r="Z38" i="40"/>
  <c r="R38" i="40" s="1"/>
  <c r="Y38" i="40"/>
  <c r="X38" i="40"/>
  <c r="P38" i="40" s="1"/>
  <c r="W38" i="40"/>
  <c r="V38" i="40"/>
  <c r="N38" i="40" s="1"/>
  <c r="O38" i="40"/>
  <c r="AS37" i="40"/>
  <c r="AR37" i="40"/>
  <c r="AK37" i="40"/>
  <c r="AJ37" i="40"/>
  <c r="AC37" i="40"/>
  <c r="AB37" i="40"/>
  <c r="U37" i="40"/>
  <c r="T37" i="40"/>
  <c r="S37" i="40"/>
  <c r="R37" i="40"/>
  <c r="Q37" i="40"/>
  <c r="P37" i="40"/>
  <c r="O37" i="40"/>
  <c r="N37" i="40"/>
  <c r="M37" i="40"/>
  <c r="H37" i="40"/>
  <c r="AS36" i="40"/>
  <c r="AR36" i="40"/>
  <c r="AK36" i="40"/>
  <c r="AJ36" i="40"/>
  <c r="AC36" i="40"/>
  <c r="AB36" i="40"/>
  <c r="U36" i="40"/>
  <c r="M36" i="40" s="1"/>
  <c r="T36" i="40"/>
  <c r="S36" i="40"/>
  <c r="R36" i="40"/>
  <c r="Q36" i="40"/>
  <c r="P36" i="40"/>
  <c r="O36" i="40"/>
  <c r="N36" i="40"/>
  <c r="H36" i="40"/>
  <c r="AS35" i="40"/>
  <c r="AS33" i="40" s="1"/>
  <c r="AR35" i="40"/>
  <c r="AK35" i="40"/>
  <c r="AJ35" i="40"/>
  <c r="AC35" i="40"/>
  <c r="AB35" i="40"/>
  <c r="U35" i="40"/>
  <c r="U33" i="40" s="1"/>
  <c r="M33" i="40" s="1"/>
  <c r="T35" i="40"/>
  <c r="S35" i="40"/>
  <c r="R35" i="40"/>
  <c r="Q35" i="40"/>
  <c r="P35" i="40"/>
  <c r="O35" i="40"/>
  <c r="N35" i="40"/>
  <c r="H35" i="40"/>
  <c r="AS34" i="40"/>
  <c r="AR34" i="40"/>
  <c r="AK34" i="40"/>
  <c r="AK33" i="40" s="1"/>
  <c r="AJ34" i="40"/>
  <c r="AC34" i="40"/>
  <c r="AC33" i="40" s="1"/>
  <c r="AB34" i="40"/>
  <c r="U34" i="40"/>
  <c r="T34" i="40"/>
  <c r="S34" i="40"/>
  <c r="R34" i="40"/>
  <c r="Q34" i="40"/>
  <c r="P34" i="40"/>
  <c r="O34" i="40"/>
  <c r="N34" i="40"/>
  <c r="M34" i="40"/>
  <c r="H34" i="40"/>
  <c r="AY33" i="40"/>
  <c r="AX33" i="40"/>
  <c r="AW33" i="40"/>
  <c r="AV33" i="40"/>
  <c r="AU33" i="40"/>
  <c r="AT33" i="40"/>
  <c r="AQ33" i="40"/>
  <c r="AP33" i="40"/>
  <c r="AO33" i="40"/>
  <c r="AN33" i="40"/>
  <c r="AM33" i="40"/>
  <c r="O33" i="40" s="1"/>
  <c r="AL33" i="40"/>
  <c r="AI33" i="40"/>
  <c r="AH33" i="40"/>
  <c r="AG33" i="40"/>
  <c r="AF33" i="40"/>
  <c r="AE33" i="40"/>
  <c r="AD33" i="40"/>
  <c r="N33" i="40" s="1"/>
  <c r="AA33" i="40"/>
  <c r="S33" i="40" s="1"/>
  <c r="Z33" i="40"/>
  <c r="Y33" i="40"/>
  <c r="Q33" i="40" s="1"/>
  <c r="X33" i="40"/>
  <c r="W33" i="40"/>
  <c r="V33" i="40"/>
  <c r="R33" i="40"/>
  <c r="P33" i="40"/>
  <c r="AS32" i="40"/>
  <c r="AR32" i="40"/>
  <c r="AK32" i="40"/>
  <c r="AJ32" i="40"/>
  <c r="AC32" i="40"/>
  <c r="AB32" i="40"/>
  <c r="U32" i="40"/>
  <c r="M32" i="40" s="1"/>
  <c r="T32" i="40"/>
  <c r="S32" i="40"/>
  <c r="R32" i="40"/>
  <c r="Q32" i="40"/>
  <c r="P32" i="40"/>
  <c r="O32" i="40"/>
  <c r="N32" i="40"/>
  <c r="H32" i="40"/>
  <c r="AS31" i="40"/>
  <c r="AR31" i="40"/>
  <c r="AK31" i="40"/>
  <c r="AJ31" i="40"/>
  <c r="AC31" i="40"/>
  <c r="M31" i="40" s="1"/>
  <c r="AB31" i="40"/>
  <c r="U31" i="40"/>
  <c r="T31" i="40"/>
  <c r="S31" i="40"/>
  <c r="R31" i="40"/>
  <c r="Q31" i="40"/>
  <c r="P31" i="40"/>
  <c r="O31" i="40"/>
  <c r="N31" i="40"/>
  <c r="H31" i="40"/>
  <c r="AS30" i="40"/>
  <c r="AR30" i="40"/>
  <c r="AK30" i="40"/>
  <c r="AJ30" i="40"/>
  <c r="AC30" i="40"/>
  <c r="M30" i="40" s="1"/>
  <c r="AB30" i="40"/>
  <c r="U30" i="40"/>
  <c r="T30" i="40"/>
  <c r="S30" i="40"/>
  <c r="R30" i="40"/>
  <c r="Q30" i="40"/>
  <c r="P30" i="40"/>
  <c r="O30" i="40"/>
  <c r="N30" i="40"/>
  <c r="H30" i="40"/>
  <c r="AS29" i="40"/>
  <c r="AR29" i="40"/>
  <c r="AK29" i="40"/>
  <c r="AJ29" i="40"/>
  <c r="AC29" i="40"/>
  <c r="AB29" i="40"/>
  <c r="U29" i="40"/>
  <c r="M29" i="40" s="1"/>
  <c r="T29" i="40"/>
  <c r="S29" i="40"/>
  <c r="R29" i="40"/>
  <c r="Q29" i="40"/>
  <c r="P29" i="40"/>
  <c r="O29" i="40"/>
  <c r="N29" i="40"/>
  <c r="H29" i="40"/>
  <c r="AS28" i="40"/>
  <c r="AS27" i="40" s="1"/>
  <c r="AS26" i="40" s="1"/>
  <c r="AR28" i="40"/>
  <c r="AK28" i="40"/>
  <c r="AK27" i="40" s="1"/>
  <c r="AK26" i="40" s="1"/>
  <c r="AJ28" i="40"/>
  <c r="AC28" i="40"/>
  <c r="AC27" i="40" s="1"/>
  <c r="AC26" i="40" s="1"/>
  <c r="AB28" i="40"/>
  <c r="U28" i="40"/>
  <c r="T28" i="40"/>
  <c r="S28" i="40"/>
  <c r="R28" i="40"/>
  <c r="Q28" i="40"/>
  <c r="P28" i="40"/>
  <c r="O28" i="40"/>
  <c r="N28" i="40"/>
  <c r="H28" i="40"/>
  <c r="AY27" i="40"/>
  <c r="S27" i="40" s="1"/>
  <c r="AX27" i="40"/>
  <c r="AW27" i="40"/>
  <c r="AW26" i="40" s="1"/>
  <c r="AV27" i="40"/>
  <c r="AV26" i="40" s="1"/>
  <c r="AU27" i="40"/>
  <c r="O27" i="40" s="1"/>
  <c r="O26" i="40" s="1"/>
  <c r="AT27" i="40"/>
  <c r="AQ27" i="40"/>
  <c r="AQ26" i="40" s="1"/>
  <c r="AP27" i="40"/>
  <c r="AP26" i="40" s="1"/>
  <c r="AO27" i="40"/>
  <c r="AO26" i="40" s="1"/>
  <c r="AN27" i="40"/>
  <c r="AN26" i="40" s="1"/>
  <c r="AM27" i="40"/>
  <c r="AL27" i="40"/>
  <c r="AL26" i="40" s="1"/>
  <c r="AI27" i="40"/>
  <c r="AI26" i="40" s="1"/>
  <c r="AH27" i="40"/>
  <c r="AH26" i="40" s="1"/>
  <c r="AG27" i="40"/>
  <c r="AF27" i="40"/>
  <c r="AE27" i="40"/>
  <c r="AD27" i="40"/>
  <c r="AD26" i="40" s="1"/>
  <c r="AA27" i="40"/>
  <c r="AA26" i="40" s="1"/>
  <c r="Z27" i="40"/>
  <c r="R27" i="40" s="1"/>
  <c r="Y27" i="40"/>
  <c r="Q27" i="40" s="1"/>
  <c r="Q26" i="40" s="1"/>
  <c r="X27" i="40"/>
  <c r="P27" i="40" s="1"/>
  <c r="P26" i="40" s="1"/>
  <c r="W27" i="40"/>
  <c r="V27" i="40"/>
  <c r="V26" i="40" s="1"/>
  <c r="U27" i="40"/>
  <c r="AX26" i="40"/>
  <c r="AU26" i="40"/>
  <c r="AT26" i="40"/>
  <c r="AM26" i="40"/>
  <c r="AG26" i="40"/>
  <c r="AF26" i="40"/>
  <c r="AE26" i="40"/>
  <c r="Y26" i="40"/>
  <c r="W26" i="40"/>
  <c r="AS25" i="40"/>
  <c r="AR25" i="40"/>
  <c r="AK25" i="40"/>
  <c r="M25" i="40" s="1"/>
  <c r="AJ25" i="40"/>
  <c r="AC25" i="40"/>
  <c r="AB25" i="40"/>
  <c r="U25" i="40"/>
  <c r="T25" i="40"/>
  <c r="S25" i="40"/>
  <c r="R25" i="40"/>
  <c r="Q25" i="40"/>
  <c r="P25" i="40"/>
  <c r="O25" i="40"/>
  <c r="N25" i="40"/>
  <c r="H25" i="40"/>
  <c r="AS24" i="40"/>
  <c r="AR24" i="40"/>
  <c r="AK24" i="40"/>
  <c r="AK22" i="40" s="1"/>
  <c r="AJ24" i="40"/>
  <c r="AC24" i="40"/>
  <c r="AB24" i="40"/>
  <c r="U24" i="40"/>
  <c r="T24" i="40"/>
  <c r="S24" i="40"/>
  <c r="R24" i="40"/>
  <c r="Q24" i="40"/>
  <c r="P24" i="40"/>
  <c r="O24" i="40"/>
  <c r="N24" i="40"/>
  <c r="M24" i="40"/>
  <c r="H24" i="40"/>
  <c r="AS23" i="40"/>
  <c r="AR23" i="40"/>
  <c r="AK23" i="40"/>
  <c r="AJ23" i="40"/>
  <c r="AC23" i="40"/>
  <c r="AC22" i="40" s="1"/>
  <c r="AB23" i="40"/>
  <c r="U23" i="40"/>
  <c r="U22" i="40" s="1"/>
  <c r="T23" i="40"/>
  <c r="S23" i="40"/>
  <c r="R23" i="40"/>
  <c r="Q23" i="40"/>
  <c r="P23" i="40"/>
  <c r="O23" i="40"/>
  <c r="N23" i="40"/>
  <c r="H23" i="40"/>
  <c r="AY22" i="40"/>
  <c r="AX22" i="40"/>
  <c r="AW22" i="40"/>
  <c r="Q22" i="40" s="1"/>
  <c r="AV22" i="40"/>
  <c r="AU22" i="40"/>
  <c r="AT22" i="40"/>
  <c r="AS22" i="40"/>
  <c r="AQ22" i="40"/>
  <c r="AP22" i="40"/>
  <c r="AO22" i="40"/>
  <c r="AN22" i="40"/>
  <c r="AM22" i="40"/>
  <c r="AL22" i="40"/>
  <c r="AI22" i="40"/>
  <c r="S22" i="40" s="1"/>
  <c r="AH22" i="40"/>
  <c r="AG22" i="40"/>
  <c r="AF22" i="40"/>
  <c r="AE22" i="40"/>
  <c r="AD22" i="40"/>
  <c r="AA22" i="40"/>
  <c r="Z22" i="40"/>
  <c r="Y22" i="40"/>
  <c r="X22" i="40"/>
  <c r="P22" i="40" s="1"/>
  <c r="W22" i="40"/>
  <c r="O22" i="40" s="1"/>
  <c r="V22" i="40"/>
  <c r="V18" i="40" s="1"/>
  <c r="R22" i="40"/>
  <c r="AS21" i="40"/>
  <c r="AS19" i="40" s="1"/>
  <c r="AS18" i="40" s="1"/>
  <c r="AR21" i="40"/>
  <c r="AK21" i="40"/>
  <c r="AJ21" i="40"/>
  <c r="AC21" i="40"/>
  <c r="AB21" i="40"/>
  <c r="U21" i="40"/>
  <c r="U19" i="40" s="1"/>
  <c r="T21" i="40"/>
  <c r="S21" i="40"/>
  <c r="R21" i="40"/>
  <c r="Q21" i="40"/>
  <c r="P21" i="40"/>
  <c r="O21" i="40"/>
  <c r="N21" i="40"/>
  <c r="H21" i="40"/>
  <c r="AS20" i="40"/>
  <c r="AR20" i="40"/>
  <c r="AK20" i="40"/>
  <c r="AK19" i="40" s="1"/>
  <c r="AK18" i="40" s="1"/>
  <c r="AJ20" i="40"/>
  <c r="AC20" i="40"/>
  <c r="AC19" i="40" s="1"/>
  <c r="AB20" i="40"/>
  <c r="U20" i="40"/>
  <c r="T20" i="40"/>
  <c r="S20" i="40"/>
  <c r="R20" i="40"/>
  <c r="Q20" i="40"/>
  <c r="P20" i="40"/>
  <c r="O20" i="40"/>
  <c r="N20" i="40"/>
  <c r="M20" i="40"/>
  <c r="H20" i="40"/>
  <c r="AY19" i="40"/>
  <c r="AX19" i="40"/>
  <c r="AW19" i="40"/>
  <c r="AV19" i="40"/>
  <c r="AV18" i="40" s="1"/>
  <c r="AU19" i="40"/>
  <c r="AU18" i="40" s="1"/>
  <c r="AT19" i="40"/>
  <c r="AT18" i="40" s="1"/>
  <c r="AQ19" i="40"/>
  <c r="AQ18" i="40" s="1"/>
  <c r="AP19" i="40"/>
  <c r="AO19" i="40"/>
  <c r="AO18" i="40" s="1"/>
  <c r="AN19" i="40"/>
  <c r="AN18" i="40" s="1"/>
  <c r="AM19" i="40"/>
  <c r="O19" i="40" s="1"/>
  <c r="O18" i="40" s="1"/>
  <c r="AL19" i="40"/>
  <c r="AI19" i="40"/>
  <c r="AH19" i="40"/>
  <c r="AH18" i="40" s="1"/>
  <c r="AG19" i="40"/>
  <c r="AG18" i="40" s="1"/>
  <c r="AF19" i="40"/>
  <c r="AF18" i="40" s="1"/>
  <c r="AE19" i="40"/>
  <c r="AD19" i="40"/>
  <c r="N19" i="40" s="1"/>
  <c r="AA19" i="40"/>
  <c r="AA18" i="40" s="1"/>
  <c r="Z19" i="40"/>
  <c r="Z18" i="40" s="1"/>
  <c r="Y19" i="40"/>
  <c r="Q19" i="40" s="1"/>
  <c r="X19" i="40"/>
  <c r="W19" i="40"/>
  <c r="V19" i="40"/>
  <c r="P19" i="40"/>
  <c r="AY18" i="40"/>
  <c r="AX18" i="40"/>
  <c r="AP18" i="40"/>
  <c r="AM18" i="40"/>
  <c r="AL18" i="40"/>
  <c r="AE18" i="40"/>
  <c r="Y18" i="40"/>
  <c r="X18" i="40"/>
  <c r="W18" i="40"/>
  <c r="AS17" i="40"/>
  <c r="M17" i="40" s="1"/>
  <c r="AR17" i="40"/>
  <c r="AK17" i="40"/>
  <c r="AJ17" i="40"/>
  <c r="AC17" i="40"/>
  <c r="AB17" i="40"/>
  <c r="U17" i="40"/>
  <c r="T17" i="40"/>
  <c r="S17" i="40"/>
  <c r="R17" i="40"/>
  <c r="Q17" i="40"/>
  <c r="P17" i="40"/>
  <c r="O17" i="40"/>
  <c r="N17" i="40"/>
  <c r="H17" i="40"/>
  <c r="AS16" i="40"/>
  <c r="AR16" i="40"/>
  <c r="AK16" i="40"/>
  <c r="AJ16" i="40"/>
  <c r="AC16" i="40"/>
  <c r="AB16" i="40"/>
  <c r="U16" i="40"/>
  <c r="T16" i="40"/>
  <c r="S16" i="40"/>
  <c r="R16" i="40"/>
  <c r="Q16" i="40"/>
  <c r="P16" i="40"/>
  <c r="O16" i="40"/>
  <c r="N16" i="40"/>
  <c r="M16" i="40"/>
  <c r="H16" i="40"/>
  <c r="AY15" i="40"/>
  <c r="AX15" i="40"/>
  <c r="R15" i="40" s="1"/>
  <c r="AW15" i="40"/>
  <c r="AV15" i="40"/>
  <c r="AU15" i="40"/>
  <c r="AT15" i="40"/>
  <c r="N15" i="40" s="1"/>
  <c r="AQ15" i="40"/>
  <c r="AP15" i="40"/>
  <c r="AO15" i="40"/>
  <c r="AN15" i="40"/>
  <c r="AM15" i="40"/>
  <c r="AL15" i="40"/>
  <c r="AK15" i="40"/>
  <c r="AI15" i="40"/>
  <c r="AH15" i="40"/>
  <c r="AG15" i="40"/>
  <c r="AF15" i="40"/>
  <c r="P15" i="40" s="1"/>
  <c r="AE15" i="40"/>
  <c r="AD15" i="40"/>
  <c r="AC15" i="40"/>
  <c r="AA15" i="40"/>
  <c r="Z15" i="40"/>
  <c r="Y15" i="40"/>
  <c r="Q15" i="40" s="1"/>
  <c r="X15" i="40"/>
  <c r="W15" i="40"/>
  <c r="W6" i="40" s="1"/>
  <c r="W5" i="40" s="1"/>
  <c r="V15" i="40"/>
  <c r="U15" i="40"/>
  <c r="S15" i="40"/>
  <c r="AS14" i="40"/>
  <c r="AS13" i="40" s="1"/>
  <c r="AR14" i="40"/>
  <c r="AK14" i="40"/>
  <c r="M14" i="40" s="1"/>
  <c r="AJ14" i="40"/>
  <c r="AC14" i="40"/>
  <c r="AB14" i="40"/>
  <c r="U14" i="40"/>
  <c r="U13" i="40" s="1"/>
  <c r="T14" i="40"/>
  <c r="S14" i="40"/>
  <c r="R14" i="40"/>
  <c r="Q14" i="40"/>
  <c r="P14" i="40"/>
  <c r="O14" i="40"/>
  <c r="N14" i="40"/>
  <c r="H14" i="40"/>
  <c r="AY13" i="40"/>
  <c r="AX13" i="40"/>
  <c r="AW13" i="40"/>
  <c r="AW6" i="40" s="1"/>
  <c r="AV13" i="40"/>
  <c r="AV6" i="40" s="1"/>
  <c r="AV5" i="40" s="1"/>
  <c r="AU13" i="40"/>
  <c r="AT13" i="40"/>
  <c r="AQ13" i="40"/>
  <c r="AP13" i="40"/>
  <c r="AO13" i="40"/>
  <c r="AN13" i="40"/>
  <c r="AM13" i="40"/>
  <c r="AL13" i="40"/>
  <c r="AI13" i="40"/>
  <c r="AI6" i="40" s="1"/>
  <c r="AH13" i="40"/>
  <c r="AH6" i="40" s="1"/>
  <c r="AH5" i="40" s="1"/>
  <c r="AG13" i="40"/>
  <c r="AF13" i="40"/>
  <c r="AE13" i="40"/>
  <c r="AD13" i="40"/>
  <c r="AC13" i="40"/>
  <c r="AA13" i="40"/>
  <c r="Z13" i="40"/>
  <c r="R13" i="40" s="1"/>
  <c r="Y13" i="40"/>
  <c r="X13" i="40"/>
  <c r="P13" i="40" s="1"/>
  <c r="W13" i="40"/>
  <c r="O13" i="40" s="1"/>
  <c r="V13" i="40"/>
  <c r="V6" i="40" s="1"/>
  <c r="AS12" i="40"/>
  <c r="AR12" i="40"/>
  <c r="AK12" i="40"/>
  <c r="AK11" i="40" s="1"/>
  <c r="AJ12" i="40"/>
  <c r="AC12" i="40"/>
  <c r="AC11" i="40" s="1"/>
  <c r="M11" i="40" s="1"/>
  <c r="AB12" i="40"/>
  <c r="U12" i="40"/>
  <c r="T12" i="40"/>
  <c r="S12" i="40"/>
  <c r="R12" i="40"/>
  <c r="Q12" i="40"/>
  <c r="P12" i="40"/>
  <c r="O12" i="40"/>
  <c r="N12" i="40"/>
  <c r="M12" i="40"/>
  <c r="H12" i="40"/>
  <c r="AY11" i="40"/>
  <c r="AX11" i="40"/>
  <c r="AW11" i="40"/>
  <c r="AV11" i="40"/>
  <c r="AU11" i="40"/>
  <c r="AU6" i="40" s="1"/>
  <c r="AT11" i="40"/>
  <c r="AS11" i="40"/>
  <c r="AQ11" i="40"/>
  <c r="AQ6" i="40" s="1"/>
  <c r="AP11" i="40"/>
  <c r="AO11" i="40"/>
  <c r="AN11" i="40"/>
  <c r="AM11" i="40"/>
  <c r="AL11" i="40"/>
  <c r="AI11" i="40"/>
  <c r="AH11" i="40"/>
  <c r="AG11" i="40"/>
  <c r="AG6" i="40" s="1"/>
  <c r="AG5" i="40" s="1"/>
  <c r="AF11" i="40"/>
  <c r="AE11" i="40"/>
  <c r="AD11" i="40"/>
  <c r="N11" i="40" s="1"/>
  <c r="AA11" i="40"/>
  <c r="S11" i="40" s="1"/>
  <c r="Z11" i="40"/>
  <c r="R11" i="40" s="1"/>
  <c r="Y11" i="40"/>
  <c r="Q11" i="40" s="1"/>
  <c r="X11" i="40"/>
  <c r="W11" i="40"/>
  <c r="O11" i="40" s="1"/>
  <c r="V11" i="40"/>
  <c r="U11" i="40"/>
  <c r="P11" i="40"/>
  <c r="AS10" i="40"/>
  <c r="AR10" i="40"/>
  <c r="AK10" i="40"/>
  <c r="AJ10" i="40"/>
  <c r="AC10" i="40"/>
  <c r="AB10" i="40"/>
  <c r="U10" i="40"/>
  <c r="M10" i="40" s="1"/>
  <c r="T10" i="40"/>
  <c r="S10" i="40"/>
  <c r="R10" i="40"/>
  <c r="Q10" i="40"/>
  <c r="P10" i="40"/>
  <c r="O10" i="40"/>
  <c r="N10" i="40"/>
  <c r="H10" i="40"/>
  <c r="AS9" i="40"/>
  <c r="AR9" i="40"/>
  <c r="AK9" i="40"/>
  <c r="AK7" i="40" s="1"/>
  <c r="AJ9" i="40"/>
  <c r="AC9" i="40"/>
  <c r="M9" i="40" s="1"/>
  <c r="AB9" i="40"/>
  <c r="U9" i="40"/>
  <c r="U7" i="40" s="1"/>
  <c r="T9" i="40"/>
  <c r="S9" i="40"/>
  <c r="R9" i="40"/>
  <c r="Q9" i="40"/>
  <c r="P9" i="40"/>
  <c r="O9" i="40"/>
  <c r="N9" i="40"/>
  <c r="H9" i="40"/>
  <c r="AS8" i="40"/>
  <c r="AS7" i="40" s="1"/>
  <c r="AR8" i="40"/>
  <c r="AK8" i="40"/>
  <c r="AJ8" i="40"/>
  <c r="AC8" i="40"/>
  <c r="M8" i="40" s="1"/>
  <c r="AB8" i="40"/>
  <c r="U8" i="40"/>
  <c r="T8" i="40"/>
  <c r="S8" i="40"/>
  <c r="R8" i="40"/>
  <c r="Q8" i="40"/>
  <c r="P8" i="40"/>
  <c r="O8" i="40"/>
  <c r="N8" i="40"/>
  <c r="H8" i="40"/>
  <c r="AY7" i="40"/>
  <c r="S7" i="40" s="1"/>
  <c r="AX7" i="40"/>
  <c r="AW7" i="40"/>
  <c r="AV7" i="40"/>
  <c r="AU7" i="40"/>
  <c r="AT7" i="40"/>
  <c r="AT6" i="40" s="1"/>
  <c r="AT5" i="40" s="1"/>
  <c r="AQ7" i="40"/>
  <c r="AP7" i="40"/>
  <c r="AP6" i="40" s="1"/>
  <c r="AP5" i="40" s="1"/>
  <c r="AO7" i="40"/>
  <c r="AN7" i="40"/>
  <c r="AN6" i="40" s="1"/>
  <c r="AM7" i="40"/>
  <c r="AM6" i="40" s="1"/>
  <c r="AM5" i="40" s="1"/>
  <c r="AL7" i="40"/>
  <c r="AI7" i="40"/>
  <c r="AH7" i="40"/>
  <c r="AG7" i="40"/>
  <c r="AF7" i="40"/>
  <c r="AF6" i="40" s="1"/>
  <c r="AE7" i="40"/>
  <c r="AE6" i="40" s="1"/>
  <c r="AE5" i="40" s="1"/>
  <c r="AD7" i="40"/>
  <c r="AC7" i="40"/>
  <c r="AA7" i="40"/>
  <c r="Z7" i="40"/>
  <c r="Z6" i="40" s="1"/>
  <c r="Y7" i="40"/>
  <c r="Y6" i="40" s="1"/>
  <c r="X7" i="40"/>
  <c r="P7" i="40" s="1"/>
  <c r="P6" i="40" s="1"/>
  <c r="W7" i="40"/>
  <c r="V7" i="40"/>
  <c r="N7" i="40" s="1"/>
  <c r="O7" i="40"/>
  <c r="AY6" i="40"/>
  <c r="AO6" i="40"/>
  <c r="AL6" i="40"/>
  <c r="AA6" i="40"/>
  <c r="X6" i="40"/>
  <c r="AS148" i="39"/>
  <c r="AR148" i="39"/>
  <c r="AK148" i="39"/>
  <c r="AK145" i="39" s="1"/>
  <c r="AK144" i="39" s="1"/>
  <c r="AJ148" i="39"/>
  <c r="AC148" i="39"/>
  <c r="AC145" i="39" s="1"/>
  <c r="AC144" i="39" s="1"/>
  <c r="AB148" i="39"/>
  <c r="U148" i="39"/>
  <c r="T148" i="39"/>
  <c r="S148" i="39"/>
  <c r="R148" i="39"/>
  <c r="Q148" i="39"/>
  <c r="P148" i="39"/>
  <c r="O148" i="39"/>
  <c r="N148" i="39"/>
  <c r="M148" i="39"/>
  <c r="H148" i="39"/>
  <c r="AS147" i="39"/>
  <c r="AR147" i="39"/>
  <c r="AK147" i="39"/>
  <c r="AJ147" i="39"/>
  <c r="AC147" i="39"/>
  <c r="AB147" i="39"/>
  <c r="U147" i="39"/>
  <c r="M147" i="39" s="1"/>
  <c r="T147" i="39"/>
  <c r="S147" i="39"/>
  <c r="R147" i="39"/>
  <c r="Q147" i="39"/>
  <c r="P147" i="39"/>
  <c r="O147" i="39"/>
  <c r="N147" i="39"/>
  <c r="H147" i="39"/>
  <c r="AS146" i="39"/>
  <c r="AS145" i="39" s="1"/>
  <c r="AS144" i="39" s="1"/>
  <c r="AR146" i="39"/>
  <c r="AK146" i="39"/>
  <c r="AJ146" i="39"/>
  <c r="AC146" i="39"/>
  <c r="AB146" i="39"/>
  <c r="U146" i="39"/>
  <c r="M146" i="39" s="1"/>
  <c r="T146" i="39"/>
  <c r="S146" i="39"/>
  <c r="R146" i="39"/>
  <c r="Q146" i="39"/>
  <c r="P146" i="39"/>
  <c r="O146" i="39"/>
  <c r="N146" i="39"/>
  <c r="H146" i="39"/>
  <c r="AY145" i="39"/>
  <c r="AX145" i="39"/>
  <c r="AX144" i="39" s="1"/>
  <c r="AW145" i="39"/>
  <c r="AW144" i="39" s="1"/>
  <c r="AV145" i="39"/>
  <c r="P145" i="39" s="1"/>
  <c r="P144" i="39" s="1"/>
  <c r="AU145" i="39"/>
  <c r="AT145" i="39"/>
  <c r="AQ145" i="39"/>
  <c r="AQ144" i="39" s="1"/>
  <c r="AP145" i="39"/>
  <c r="AO145" i="39"/>
  <c r="AO144" i="39" s="1"/>
  <c r="AN145" i="39"/>
  <c r="AM145" i="39"/>
  <c r="AM144" i="39" s="1"/>
  <c r="AL145" i="39"/>
  <c r="AI145" i="39"/>
  <c r="AI144" i="39" s="1"/>
  <c r="AH145" i="39"/>
  <c r="AG145" i="39"/>
  <c r="AF145" i="39"/>
  <c r="AE145" i="39"/>
  <c r="AD145" i="39"/>
  <c r="AD144" i="39" s="1"/>
  <c r="AA145" i="39"/>
  <c r="AA144" i="39" s="1"/>
  <c r="Z145" i="39"/>
  <c r="R145" i="39" s="1"/>
  <c r="R144" i="39" s="1"/>
  <c r="Y145" i="39"/>
  <c r="X145" i="39"/>
  <c r="W145" i="39"/>
  <c r="W144" i="39" s="1"/>
  <c r="V145" i="39"/>
  <c r="V144" i="39" s="1"/>
  <c r="U145" i="39"/>
  <c r="M145" i="39" s="1"/>
  <c r="S145" i="39"/>
  <c r="AY144" i="39"/>
  <c r="AV144" i="39"/>
  <c r="AU144" i="39"/>
  <c r="AT144" i="39"/>
  <c r="AP144" i="39"/>
  <c r="AN144" i="39"/>
  <c r="AL144" i="39"/>
  <c r="AH144" i="39"/>
  <c r="AG144" i="39"/>
  <c r="AF144" i="39"/>
  <c r="AE144" i="39"/>
  <c r="Z144" i="39"/>
  <c r="X144" i="39"/>
  <c r="U144" i="39"/>
  <c r="S144" i="39"/>
  <c r="AS143" i="39"/>
  <c r="AR143" i="39"/>
  <c r="AK143" i="39"/>
  <c r="AJ143" i="39"/>
  <c r="AC143" i="39"/>
  <c r="AC142" i="39" s="1"/>
  <c r="AB143" i="39"/>
  <c r="U143" i="39"/>
  <c r="M143" i="39" s="1"/>
  <c r="T143" i="39"/>
  <c r="S143" i="39"/>
  <c r="R143" i="39"/>
  <c r="Q143" i="39"/>
  <c r="P143" i="39"/>
  <c r="O143" i="39"/>
  <c r="N143" i="39"/>
  <c r="H143" i="39"/>
  <c r="AY142" i="39"/>
  <c r="AX142" i="39"/>
  <c r="R142" i="39" s="1"/>
  <c r="AW142" i="39"/>
  <c r="AV142" i="39"/>
  <c r="AU142" i="39"/>
  <c r="AT142" i="39"/>
  <c r="AS142" i="39"/>
  <c r="AQ142" i="39"/>
  <c r="AP142" i="39"/>
  <c r="AO142" i="39"/>
  <c r="AN142" i="39"/>
  <c r="AM142" i="39"/>
  <c r="AL142" i="39"/>
  <c r="AK142" i="39"/>
  <c r="AI142" i="39"/>
  <c r="AH142" i="39"/>
  <c r="AG142" i="39"/>
  <c r="AF142" i="39"/>
  <c r="AE142" i="39"/>
  <c r="AD142" i="39"/>
  <c r="AA142" i="39"/>
  <c r="S142" i="39" s="1"/>
  <c r="Z142" i="39"/>
  <c r="Y142" i="39"/>
  <c r="Q142" i="39" s="1"/>
  <c r="X142" i="39"/>
  <c r="W142" i="39"/>
  <c r="O142" i="39" s="1"/>
  <c r="V142" i="39"/>
  <c r="P142" i="39"/>
  <c r="N142" i="39"/>
  <c r="AS141" i="39"/>
  <c r="AR141" i="39"/>
  <c r="AK141" i="39"/>
  <c r="AJ141" i="39"/>
  <c r="AC141" i="39"/>
  <c r="AB141" i="39"/>
  <c r="U141" i="39"/>
  <c r="T141" i="39"/>
  <c r="S141" i="39"/>
  <c r="R141" i="39"/>
  <c r="Q141" i="39"/>
  <c r="P141" i="39"/>
  <c r="O141" i="39"/>
  <c r="N141" i="39"/>
  <c r="M141" i="39"/>
  <c r="H141" i="39"/>
  <c r="AS140" i="39"/>
  <c r="AR140" i="39"/>
  <c r="AK140" i="39"/>
  <c r="AJ140" i="39"/>
  <c r="AC140" i="39"/>
  <c r="AB140" i="39"/>
  <c r="U140" i="39"/>
  <c r="M140" i="39" s="1"/>
  <c r="T140" i="39"/>
  <c r="S140" i="39"/>
  <c r="R140" i="39"/>
  <c r="Q140" i="39"/>
  <c r="P140" i="39"/>
  <c r="O140" i="39"/>
  <c r="N140" i="39"/>
  <c r="H140" i="39"/>
  <c r="AS139" i="39"/>
  <c r="AR139" i="39"/>
  <c r="AK139" i="39"/>
  <c r="AJ139" i="39"/>
  <c r="AC139" i="39"/>
  <c r="AB139" i="39"/>
  <c r="U139" i="39"/>
  <c r="T139" i="39"/>
  <c r="S139" i="39"/>
  <c r="R139" i="39"/>
  <c r="Q139" i="39"/>
  <c r="P139" i="39"/>
  <c r="O139" i="39"/>
  <c r="N139" i="39"/>
  <c r="M139" i="39"/>
  <c r="H139" i="39"/>
  <c r="AS138" i="39"/>
  <c r="AR138" i="39"/>
  <c r="AK138" i="39"/>
  <c r="AJ138" i="39"/>
  <c r="AC138" i="39"/>
  <c r="AB138" i="39"/>
  <c r="U138" i="39"/>
  <c r="T138" i="39"/>
  <c r="S138" i="39"/>
  <c r="R138" i="39"/>
  <c r="Q138" i="39"/>
  <c r="P138" i="39"/>
  <c r="O138" i="39"/>
  <c r="N138" i="39"/>
  <c r="M138" i="39"/>
  <c r="H138" i="39"/>
  <c r="AS137" i="39"/>
  <c r="AR137" i="39"/>
  <c r="AK137" i="39"/>
  <c r="AJ137" i="39"/>
  <c r="AC137" i="39"/>
  <c r="AC136" i="39" s="1"/>
  <c r="AB137" i="39"/>
  <c r="U137" i="39"/>
  <c r="T137" i="39"/>
  <c r="S137" i="39"/>
  <c r="R137" i="39"/>
  <c r="Q137" i="39"/>
  <c r="P137" i="39"/>
  <c r="O137" i="39"/>
  <c r="N137" i="39"/>
  <c r="H137" i="39"/>
  <c r="AY136" i="39"/>
  <c r="AX136" i="39"/>
  <c r="AW136" i="39"/>
  <c r="Q136" i="39" s="1"/>
  <c r="AV136" i="39"/>
  <c r="AU136" i="39"/>
  <c r="AT136" i="39"/>
  <c r="AS136" i="39"/>
  <c r="AQ136" i="39"/>
  <c r="AP136" i="39"/>
  <c r="AO136" i="39"/>
  <c r="AN136" i="39"/>
  <c r="AM136" i="39"/>
  <c r="AL136" i="39"/>
  <c r="AI136" i="39"/>
  <c r="S136" i="39" s="1"/>
  <c r="AH136" i="39"/>
  <c r="AG136" i="39"/>
  <c r="AF136" i="39"/>
  <c r="AE136" i="39"/>
  <c r="AE130" i="39" s="1"/>
  <c r="AD136" i="39"/>
  <c r="AA136" i="39"/>
  <c r="Z136" i="39"/>
  <c r="Y136" i="39"/>
  <c r="X136" i="39"/>
  <c r="W136" i="39"/>
  <c r="O136" i="39" s="1"/>
  <c r="V136" i="39"/>
  <c r="N136" i="39" s="1"/>
  <c r="R136" i="39"/>
  <c r="P136" i="39"/>
  <c r="AS135" i="39"/>
  <c r="AR135" i="39"/>
  <c r="AK135" i="39"/>
  <c r="AJ135" i="39"/>
  <c r="AC135" i="39"/>
  <c r="AB135" i="39"/>
  <c r="U135" i="39"/>
  <c r="M135" i="39" s="1"/>
  <c r="T135" i="39"/>
  <c r="S135" i="39"/>
  <c r="R135" i="39"/>
  <c r="Q135" i="39"/>
  <c r="P135" i="39"/>
  <c r="O135" i="39"/>
  <c r="N135" i="39"/>
  <c r="H135" i="39"/>
  <c r="AS134" i="39"/>
  <c r="AR134" i="39"/>
  <c r="AK134" i="39"/>
  <c r="AK131" i="39" s="1"/>
  <c r="AJ134" i="39"/>
  <c r="AC134" i="39"/>
  <c r="M134" i="39" s="1"/>
  <c r="AB134" i="39"/>
  <c r="U134" i="39"/>
  <c r="T134" i="39"/>
  <c r="S134" i="39"/>
  <c r="R134" i="39"/>
  <c r="Q134" i="39"/>
  <c r="P134" i="39"/>
  <c r="O134" i="39"/>
  <c r="N134" i="39"/>
  <c r="H134" i="39"/>
  <c r="AS133" i="39"/>
  <c r="AR133" i="39"/>
  <c r="AK133" i="39"/>
  <c r="AJ133" i="39"/>
  <c r="AC133" i="39"/>
  <c r="AB133" i="39"/>
  <c r="U133" i="39"/>
  <c r="M133" i="39" s="1"/>
  <c r="T133" i="39"/>
  <c r="S133" i="39"/>
  <c r="R133" i="39"/>
  <c r="Q133" i="39"/>
  <c r="P133" i="39"/>
  <c r="O133" i="39"/>
  <c r="N133" i="39"/>
  <c r="H133" i="39"/>
  <c r="AS132" i="39"/>
  <c r="AS131" i="39" s="1"/>
  <c r="AS130" i="39" s="1"/>
  <c r="AR132" i="39"/>
  <c r="AK132" i="39"/>
  <c r="AJ132" i="39"/>
  <c r="AC132" i="39"/>
  <c r="AB132" i="39"/>
  <c r="U132" i="39"/>
  <c r="M132" i="39" s="1"/>
  <c r="T132" i="39"/>
  <c r="S132" i="39"/>
  <c r="R132" i="39"/>
  <c r="Q132" i="39"/>
  <c r="P132" i="39"/>
  <c r="O132" i="39"/>
  <c r="N132" i="39"/>
  <c r="H132" i="39"/>
  <c r="AY131" i="39"/>
  <c r="AX131" i="39"/>
  <c r="AX130" i="39" s="1"/>
  <c r="AW131" i="39"/>
  <c r="AW130" i="39" s="1"/>
  <c r="AV131" i="39"/>
  <c r="AV130" i="39" s="1"/>
  <c r="AU131" i="39"/>
  <c r="AT131" i="39"/>
  <c r="AQ131" i="39"/>
  <c r="AQ130" i="39" s="1"/>
  <c r="AP131" i="39"/>
  <c r="AO131" i="39"/>
  <c r="AO130" i="39" s="1"/>
  <c r="AN131" i="39"/>
  <c r="AM131" i="39"/>
  <c r="AM130" i="39" s="1"/>
  <c r="AL131" i="39"/>
  <c r="AI131" i="39"/>
  <c r="AI130" i="39" s="1"/>
  <c r="AH131" i="39"/>
  <c r="AH130" i="39" s="1"/>
  <c r="AG131" i="39"/>
  <c r="AF131" i="39"/>
  <c r="AE131" i="39"/>
  <c r="AD131" i="39"/>
  <c r="AD130" i="39" s="1"/>
  <c r="AA131" i="39"/>
  <c r="AA130" i="39" s="1"/>
  <c r="Z131" i="39"/>
  <c r="R131" i="39" s="1"/>
  <c r="R130" i="39" s="1"/>
  <c r="Y131" i="39"/>
  <c r="X131" i="39"/>
  <c r="W131" i="39"/>
  <c r="W130" i="39" s="1"/>
  <c r="V131" i="39"/>
  <c r="U131" i="39"/>
  <c r="S131" i="39"/>
  <c r="N131" i="39"/>
  <c r="N130" i="39" s="1"/>
  <c r="AY130" i="39"/>
  <c r="AU130" i="39"/>
  <c r="AT130" i="39"/>
  <c r="AP130" i="39"/>
  <c r="AN130" i="39"/>
  <c r="AL130" i="39"/>
  <c r="AG130" i="39"/>
  <c r="AF130" i="39"/>
  <c r="Z130" i="39"/>
  <c r="X130" i="39"/>
  <c r="AS129" i="39"/>
  <c r="AR129" i="39"/>
  <c r="AK129" i="39"/>
  <c r="AJ129" i="39"/>
  <c r="AC129" i="39"/>
  <c r="AB129" i="39"/>
  <c r="U129" i="39"/>
  <c r="M129" i="39" s="1"/>
  <c r="T129" i="39"/>
  <c r="S129" i="39"/>
  <c r="R129" i="39"/>
  <c r="Q129" i="39"/>
  <c r="P129" i="39"/>
  <c r="O129" i="39"/>
  <c r="N129" i="39"/>
  <c r="H129" i="39"/>
  <c r="AS128" i="39"/>
  <c r="AS127" i="39" s="1"/>
  <c r="AR128" i="39"/>
  <c r="AK128" i="39"/>
  <c r="AK127" i="39" s="1"/>
  <c r="M127" i="39" s="1"/>
  <c r="AJ128" i="39"/>
  <c r="AC128" i="39"/>
  <c r="AB128" i="39"/>
  <c r="U128" i="39"/>
  <c r="T128" i="39"/>
  <c r="S128" i="39"/>
  <c r="R128" i="39"/>
  <c r="Q128" i="39"/>
  <c r="P128" i="39"/>
  <c r="O128" i="39"/>
  <c r="N128" i="39"/>
  <c r="M128" i="39"/>
  <c r="H128" i="39"/>
  <c r="AY127" i="39"/>
  <c r="AX127" i="39"/>
  <c r="AW127" i="39"/>
  <c r="AV127" i="39"/>
  <c r="AU127" i="39"/>
  <c r="AT127" i="39"/>
  <c r="AQ127" i="39"/>
  <c r="AP127" i="39"/>
  <c r="AP119" i="39" s="1"/>
  <c r="AP118" i="39" s="1"/>
  <c r="AO127" i="39"/>
  <c r="AN127" i="39"/>
  <c r="AM127" i="39"/>
  <c r="AL127" i="39"/>
  <c r="AI127" i="39"/>
  <c r="AH127" i="39"/>
  <c r="AG127" i="39"/>
  <c r="AF127" i="39"/>
  <c r="AE127" i="39"/>
  <c r="AD127" i="39"/>
  <c r="AC127" i="39"/>
  <c r="AA127" i="39"/>
  <c r="S127" i="39" s="1"/>
  <c r="S119" i="39" s="1"/>
  <c r="Z127" i="39"/>
  <c r="Y127" i="39"/>
  <c r="Q127" i="39" s="1"/>
  <c r="X127" i="39"/>
  <c r="W127" i="39"/>
  <c r="V127" i="39"/>
  <c r="U127" i="39"/>
  <c r="R127" i="39"/>
  <c r="O127" i="39"/>
  <c r="AS126" i="39"/>
  <c r="AR126" i="39"/>
  <c r="AK126" i="39"/>
  <c r="AJ126" i="39"/>
  <c r="AC126" i="39"/>
  <c r="AC123" i="39" s="1"/>
  <c r="AC119" i="39" s="1"/>
  <c r="AB126" i="39"/>
  <c r="U126" i="39"/>
  <c r="M126" i="39" s="1"/>
  <c r="T126" i="39"/>
  <c r="S126" i="39"/>
  <c r="R126" i="39"/>
  <c r="Q126" i="39"/>
  <c r="P126" i="39"/>
  <c r="O126" i="39"/>
  <c r="N126" i="39"/>
  <c r="H126" i="39"/>
  <c r="AS125" i="39"/>
  <c r="AR125" i="39"/>
  <c r="AK125" i="39"/>
  <c r="AJ125" i="39"/>
  <c r="AC125" i="39"/>
  <c r="AB125" i="39"/>
  <c r="U125" i="39"/>
  <c r="T125" i="39"/>
  <c r="S125" i="39"/>
  <c r="R125" i="39"/>
  <c r="Q125" i="39"/>
  <c r="P125" i="39"/>
  <c r="O125" i="39"/>
  <c r="N125" i="39"/>
  <c r="M125" i="39"/>
  <c r="H125" i="39"/>
  <c r="AS124" i="39"/>
  <c r="AR124" i="39"/>
  <c r="AK124" i="39"/>
  <c r="AK123" i="39" s="1"/>
  <c r="AJ124" i="39"/>
  <c r="AC124" i="39"/>
  <c r="AB124" i="39"/>
  <c r="U124" i="39"/>
  <c r="U123" i="39" s="1"/>
  <c r="M123" i="39" s="1"/>
  <c r="T124" i="39"/>
  <c r="S124" i="39"/>
  <c r="R124" i="39"/>
  <c r="Q124" i="39"/>
  <c r="P124" i="39"/>
  <c r="O124" i="39"/>
  <c r="N124" i="39"/>
  <c r="M124" i="39"/>
  <c r="H124" i="39"/>
  <c r="AY123" i="39"/>
  <c r="AX123" i="39"/>
  <c r="AW123" i="39"/>
  <c r="AV123" i="39"/>
  <c r="AU123" i="39"/>
  <c r="AT123" i="39"/>
  <c r="AS123" i="39"/>
  <c r="AQ123" i="39"/>
  <c r="AP123" i="39"/>
  <c r="AO123" i="39"/>
  <c r="AN123" i="39"/>
  <c r="AM123" i="39"/>
  <c r="AL123" i="39"/>
  <c r="AI123" i="39"/>
  <c r="AH123" i="39"/>
  <c r="AG123" i="39"/>
  <c r="AF123" i="39"/>
  <c r="AE123" i="39"/>
  <c r="AD123" i="39"/>
  <c r="AA123" i="39"/>
  <c r="Z123" i="39"/>
  <c r="R123" i="39" s="1"/>
  <c r="Y123" i="39"/>
  <c r="X123" i="39"/>
  <c r="P123" i="39" s="1"/>
  <c r="W123" i="39"/>
  <c r="V123" i="39"/>
  <c r="S123" i="39"/>
  <c r="Q123" i="39"/>
  <c r="N123" i="39"/>
  <c r="AS122" i="39"/>
  <c r="AR122" i="39"/>
  <c r="AK122" i="39"/>
  <c r="AJ122" i="39"/>
  <c r="AC122" i="39"/>
  <c r="AB122" i="39"/>
  <c r="U122" i="39"/>
  <c r="M122" i="39" s="1"/>
  <c r="T122" i="39"/>
  <c r="S122" i="39"/>
  <c r="R122" i="39"/>
  <c r="Q122" i="39"/>
  <c r="P122" i="39"/>
  <c r="O122" i="39"/>
  <c r="N122" i="39"/>
  <c r="H122" i="39"/>
  <c r="AS121" i="39"/>
  <c r="AS120" i="39" s="1"/>
  <c r="AS119" i="39" s="1"/>
  <c r="AS118" i="39" s="1"/>
  <c r="AR121" i="39"/>
  <c r="AK121" i="39"/>
  <c r="AJ121" i="39"/>
  <c r="AC121" i="39"/>
  <c r="AB121" i="39"/>
  <c r="U121" i="39"/>
  <c r="M121" i="39" s="1"/>
  <c r="T121" i="39"/>
  <c r="S121" i="39"/>
  <c r="R121" i="39"/>
  <c r="Q121" i="39"/>
  <c r="P121" i="39"/>
  <c r="O121" i="39"/>
  <c r="N121" i="39"/>
  <c r="H121" i="39"/>
  <c r="AY120" i="39"/>
  <c r="AX120" i="39"/>
  <c r="AX119" i="39" s="1"/>
  <c r="AW120" i="39"/>
  <c r="AW119" i="39" s="1"/>
  <c r="AV120" i="39"/>
  <c r="AV119" i="39" s="1"/>
  <c r="AU120" i="39"/>
  <c r="AT120" i="39"/>
  <c r="AQ120" i="39"/>
  <c r="AQ119" i="39" s="1"/>
  <c r="AQ118" i="39" s="1"/>
  <c r="AP120" i="39"/>
  <c r="AO120" i="39"/>
  <c r="AO119" i="39" s="1"/>
  <c r="AO118" i="39" s="1"/>
  <c r="AN120" i="39"/>
  <c r="AM120" i="39"/>
  <c r="AM119" i="39" s="1"/>
  <c r="AM118" i="39" s="1"/>
  <c r="AL120" i="39"/>
  <c r="AK120" i="39"/>
  <c r="AK119" i="39" s="1"/>
  <c r="AI120" i="39"/>
  <c r="AI119" i="39" s="1"/>
  <c r="AH120" i="39"/>
  <c r="AH119" i="39" s="1"/>
  <c r="AG120" i="39"/>
  <c r="AF120" i="39"/>
  <c r="AE120" i="39"/>
  <c r="AD120" i="39"/>
  <c r="AD119" i="39" s="1"/>
  <c r="AD118" i="39" s="1"/>
  <c r="AC120" i="39"/>
  <c r="AA120" i="39"/>
  <c r="AA119" i="39" s="1"/>
  <c r="Z120" i="39"/>
  <c r="R120" i="39" s="1"/>
  <c r="R119" i="39" s="1"/>
  <c r="R118" i="39" s="1"/>
  <c r="Y120" i="39"/>
  <c r="X120" i="39"/>
  <c r="W120" i="39"/>
  <c r="W119" i="39" s="1"/>
  <c r="W118" i="39" s="1"/>
  <c r="V120" i="39"/>
  <c r="V119" i="39" s="1"/>
  <c r="U120" i="39"/>
  <c r="S120" i="39"/>
  <c r="N120" i="39"/>
  <c r="AY119" i="39"/>
  <c r="AU119" i="39"/>
  <c r="AU118" i="39" s="1"/>
  <c r="AN119" i="39"/>
  <c r="AN118" i="39" s="1"/>
  <c r="AL119" i="39"/>
  <c r="AL118" i="39" s="1"/>
  <c r="AG119" i="39"/>
  <c r="AG118" i="39" s="1"/>
  <c r="Z119" i="39"/>
  <c r="Z118" i="39" s="1"/>
  <c r="X119" i="39"/>
  <c r="AX118" i="39"/>
  <c r="AS110" i="39"/>
  <c r="AR110" i="39"/>
  <c r="AK110" i="39"/>
  <c r="AJ110" i="39"/>
  <c r="AC110" i="39"/>
  <c r="AB110" i="39"/>
  <c r="U110" i="39"/>
  <c r="T110" i="39"/>
  <c r="S110" i="39"/>
  <c r="R110" i="39"/>
  <c r="Q110" i="39"/>
  <c r="P110" i="39"/>
  <c r="O110" i="39"/>
  <c r="N110" i="39"/>
  <c r="M110" i="39"/>
  <c r="H110" i="39"/>
  <c r="AS109" i="39"/>
  <c r="AR109" i="39"/>
  <c r="AK109" i="39"/>
  <c r="AJ109" i="39"/>
  <c r="AC109" i="39"/>
  <c r="AB109" i="39"/>
  <c r="U109" i="39"/>
  <c r="U108" i="39" s="1"/>
  <c r="T109" i="39"/>
  <c r="S109" i="39"/>
  <c r="R109" i="39"/>
  <c r="Q109" i="39"/>
  <c r="P109" i="39"/>
  <c r="O109" i="39"/>
  <c r="N109" i="39"/>
  <c r="M109" i="39"/>
  <c r="H109" i="39"/>
  <c r="AY108" i="39"/>
  <c r="AX108" i="39"/>
  <c r="AW108" i="39"/>
  <c r="AV108" i="39"/>
  <c r="AU108" i="39"/>
  <c r="AT108" i="39"/>
  <c r="AS108" i="39"/>
  <c r="AQ108" i="39"/>
  <c r="AP108" i="39"/>
  <c r="AO108" i="39"/>
  <c r="AN108" i="39"/>
  <c r="AM108" i="39"/>
  <c r="AL108" i="39"/>
  <c r="AI108" i="39"/>
  <c r="AH108" i="39"/>
  <c r="AG108" i="39"/>
  <c r="AF108" i="39"/>
  <c r="AE108" i="39"/>
  <c r="O108" i="39" s="1"/>
  <c r="AD108" i="39"/>
  <c r="AC108" i="39"/>
  <c r="AA108" i="39"/>
  <c r="Z108" i="39"/>
  <c r="R108" i="39" s="1"/>
  <c r="Y108" i="39"/>
  <c r="X108" i="39"/>
  <c r="P108" i="39" s="1"/>
  <c r="W108" i="39"/>
  <c r="V108" i="39"/>
  <c r="S108" i="39"/>
  <c r="Q108" i="39"/>
  <c r="N108" i="39"/>
  <c r="AS107" i="39"/>
  <c r="AR107" i="39"/>
  <c r="AK107" i="39"/>
  <c r="AJ107" i="39"/>
  <c r="AC107" i="39"/>
  <c r="AB107" i="39"/>
  <c r="U107" i="39"/>
  <c r="M107" i="39" s="1"/>
  <c r="T107" i="39"/>
  <c r="S107" i="39"/>
  <c r="R107" i="39"/>
  <c r="Q107" i="39"/>
  <c r="P107" i="39"/>
  <c r="O107" i="39"/>
  <c r="N107" i="39"/>
  <c r="H107" i="39"/>
  <c r="AS106" i="39"/>
  <c r="AS105" i="39" s="1"/>
  <c r="AR106" i="39"/>
  <c r="AK106" i="39"/>
  <c r="AJ106" i="39"/>
  <c r="AC106" i="39"/>
  <c r="AB106" i="39"/>
  <c r="U106" i="39"/>
  <c r="M106" i="39" s="1"/>
  <c r="T106" i="39"/>
  <c r="S106" i="39"/>
  <c r="R106" i="39"/>
  <c r="Q106" i="39"/>
  <c r="P106" i="39"/>
  <c r="O106" i="39"/>
  <c r="N106" i="39"/>
  <c r="H106" i="39"/>
  <c r="AY105" i="39"/>
  <c r="AX105" i="39"/>
  <c r="AW105" i="39"/>
  <c r="AV105" i="39"/>
  <c r="P105" i="39" s="1"/>
  <c r="AU105" i="39"/>
  <c r="AT105" i="39"/>
  <c r="AQ105" i="39"/>
  <c r="AP105" i="39"/>
  <c r="AO105" i="39"/>
  <c r="AN105" i="39"/>
  <c r="AM105" i="39"/>
  <c r="AM101" i="39" s="1"/>
  <c r="AL105" i="39"/>
  <c r="AK105" i="39"/>
  <c r="AI105" i="39"/>
  <c r="AH105" i="39"/>
  <c r="R105" i="39" s="1"/>
  <c r="AG105" i="39"/>
  <c r="AF105" i="39"/>
  <c r="AE105" i="39"/>
  <c r="AD105" i="39"/>
  <c r="AC105" i="39"/>
  <c r="AA105" i="39"/>
  <c r="Z105" i="39"/>
  <c r="Y105" i="39"/>
  <c r="X105" i="39"/>
  <c r="W105" i="39"/>
  <c r="O105" i="39" s="1"/>
  <c r="V105" i="39"/>
  <c r="U105" i="39"/>
  <c r="M105" i="39" s="1"/>
  <c r="S105" i="39"/>
  <c r="N105" i="39"/>
  <c r="AS104" i="39"/>
  <c r="AR104" i="39"/>
  <c r="AK104" i="39"/>
  <c r="AJ104" i="39"/>
  <c r="AC104" i="39"/>
  <c r="AB104" i="39"/>
  <c r="U104" i="39"/>
  <c r="T104" i="39"/>
  <c r="S104" i="39"/>
  <c r="R104" i="39"/>
  <c r="Q104" i="39"/>
  <c r="P104" i="39"/>
  <c r="O104" i="39"/>
  <c r="N104" i="39"/>
  <c r="H104" i="39"/>
  <c r="AS103" i="39"/>
  <c r="AS102" i="39" s="1"/>
  <c r="AS101" i="39" s="1"/>
  <c r="AR103" i="39"/>
  <c r="AK103" i="39"/>
  <c r="AK102" i="39" s="1"/>
  <c r="AJ103" i="39"/>
  <c r="AC103" i="39"/>
  <c r="AB103" i="39"/>
  <c r="U103" i="39"/>
  <c r="M103" i="39" s="1"/>
  <c r="T103" i="39"/>
  <c r="S103" i="39"/>
  <c r="R103" i="39"/>
  <c r="Q103" i="39"/>
  <c r="P103" i="39"/>
  <c r="O103" i="39"/>
  <c r="N103" i="39"/>
  <c r="H103" i="39"/>
  <c r="AY102" i="39"/>
  <c r="AY101" i="39" s="1"/>
  <c r="AX102" i="39"/>
  <c r="AW102" i="39"/>
  <c r="AW101" i="39" s="1"/>
  <c r="AW90" i="39" s="1"/>
  <c r="AV102" i="39"/>
  <c r="AU102" i="39"/>
  <c r="AT102" i="39"/>
  <c r="AQ102" i="39"/>
  <c r="AQ101" i="39" s="1"/>
  <c r="AP102" i="39"/>
  <c r="AP101" i="39" s="1"/>
  <c r="AO102" i="39"/>
  <c r="AN102" i="39"/>
  <c r="AM102" i="39"/>
  <c r="AL102" i="39"/>
  <c r="AL101" i="39" s="1"/>
  <c r="AI102" i="39"/>
  <c r="AI101" i="39" s="1"/>
  <c r="AI90" i="39" s="1"/>
  <c r="AH102" i="39"/>
  <c r="AG102" i="39"/>
  <c r="AF102" i="39"/>
  <c r="AE102" i="39"/>
  <c r="AD102" i="39"/>
  <c r="AD101" i="39" s="1"/>
  <c r="AC102" i="39"/>
  <c r="AC101" i="39" s="1"/>
  <c r="AA102" i="39"/>
  <c r="Z102" i="39"/>
  <c r="R102" i="39" s="1"/>
  <c r="R101" i="39" s="1"/>
  <c r="Y102" i="39"/>
  <c r="X102" i="39"/>
  <c r="X101" i="39" s="1"/>
  <c r="W102" i="39"/>
  <c r="V102" i="39"/>
  <c r="V101" i="39" s="1"/>
  <c r="V90" i="39" s="1"/>
  <c r="S102" i="39"/>
  <c r="S101" i="39" s="1"/>
  <c r="P102" i="39"/>
  <c r="N102" i="39"/>
  <c r="AX101" i="39"/>
  <c r="AV101" i="39"/>
  <c r="AT101" i="39"/>
  <c r="AO101" i="39"/>
  <c r="AN101" i="39"/>
  <c r="AH101" i="39"/>
  <c r="AF101" i="39"/>
  <c r="AA101" i="39"/>
  <c r="Z101" i="39"/>
  <c r="W101" i="39"/>
  <c r="N101" i="39"/>
  <c r="AS100" i="39"/>
  <c r="AR100" i="39"/>
  <c r="AK100" i="39"/>
  <c r="AJ100" i="39"/>
  <c r="AC100" i="39"/>
  <c r="AB100" i="39"/>
  <c r="U100" i="39"/>
  <c r="T100" i="39"/>
  <c r="S100" i="39"/>
  <c r="R100" i="39"/>
  <c r="Q100" i="39"/>
  <c r="P100" i="39"/>
  <c r="O100" i="39"/>
  <c r="N100" i="39"/>
  <c r="H100" i="39"/>
  <c r="AS99" i="39"/>
  <c r="AS98" i="39" s="1"/>
  <c r="AR99" i="39"/>
  <c r="AK99" i="39"/>
  <c r="AK98" i="39" s="1"/>
  <c r="AK91" i="39" s="1"/>
  <c r="AJ99" i="39"/>
  <c r="AC99" i="39"/>
  <c r="AB99" i="39"/>
  <c r="U99" i="39"/>
  <c r="T99" i="39"/>
  <c r="S99" i="39"/>
  <c r="R99" i="39"/>
  <c r="Q99" i="39"/>
  <c r="P99" i="39"/>
  <c r="O99" i="39"/>
  <c r="N99" i="39"/>
  <c r="H99" i="39"/>
  <c r="AY98" i="39"/>
  <c r="AX98" i="39"/>
  <c r="AW98" i="39"/>
  <c r="Q98" i="39" s="1"/>
  <c r="AV98" i="39"/>
  <c r="AU98" i="39"/>
  <c r="AT98" i="39"/>
  <c r="AQ98" i="39"/>
  <c r="AP98" i="39"/>
  <c r="AO98" i="39"/>
  <c r="AN98" i="39"/>
  <c r="AM98" i="39"/>
  <c r="AL98" i="39"/>
  <c r="AI98" i="39"/>
  <c r="S98" i="39" s="1"/>
  <c r="AH98" i="39"/>
  <c r="AG98" i="39"/>
  <c r="AF98" i="39"/>
  <c r="AE98" i="39"/>
  <c r="AD98" i="39"/>
  <c r="AC98" i="39"/>
  <c r="AA98" i="39"/>
  <c r="Z98" i="39"/>
  <c r="R98" i="39" s="1"/>
  <c r="Y98" i="39"/>
  <c r="X98" i="39"/>
  <c r="P98" i="39" s="1"/>
  <c r="W98" i="39"/>
  <c r="V98" i="39"/>
  <c r="N98" i="39" s="1"/>
  <c r="O98" i="39"/>
  <c r="AS97" i="39"/>
  <c r="AR97" i="39"/>
  <c r="AK97" i="39"/>
  <c r="AJ97" i="39"/>
  <c r="AC97" i="39"/>
  <c r="M97" i="39" s="1"/>
  <c r="AB97" i="39"/>
  <c r="U97" i="39"/>
  <c r="T97" i="39"/>
  <c r="S97" i="39"/>
  <c r="R97" i="39"/>
  <c r="Q97" i="39"/>
  <c r="P97" i="39"/>
  <c r="O97" i="39"/>
  <c r="N97" i="39"/>
  <c r="H97" i="39"/>
  <c r="AS96" i="39"/>
  <c r="AS95" i="39" s="1"/>
  <c r="AR96" i="39"/>
  <c r="AK96" i="39"/>
  <c r="AJ96" i="39"/>
  <c r="AC96" i="39"/>
  <c r="AB96" i="39"/>
  <c r="U96" i="39"/>
  <c r="M96" i="39" s="1"/>
  <c r="T96" i="39"/>
  <c r="S96" i="39"/>
  <c r="R96" i="39"/>
  <c r="Q96" i="39"/>
  <c r="P96" i="39"/>
  <c r="O96" i="39"/>
  <c r="N96" i="39"/>
  <c r="H96" i="39"/>
  <c r="AY95" i="39"/>
  <c r="AX95" i="39"/>
  <c r="AW95" i="39"/>
  <c r="AV95" i="39"/>
  <c r="AU95" i="39"/>
  <c r="AT95" i="39"/>
  <c r="AQ95" i="39"/>
  <c r="AP95" i="39"/>
  <c r="AO95" i="39"/>
  <c r="AN95" i="39"/>
  <c r="AM95" i="39"/>
  <c r="AL95" i="39"/>
  <c r="AK95" i="39"/>
  <c r="AI95" i="39"/>
  <c r="AH95" i="39"/>
  <c r="AG95" i="39"/>
  <c r="AF95" i="39"/>
  <c r="AE95" i="39"/>
  <c r="AD95" i="39"/>
  <c r="N95" i="39" s="1"/>
  <c r="AC95" i="39"/>
  <c r="AA95" i="39"/>
  <c r="S95" i="39" s="1"/>
  <c r="Z95" i="39"/>
  <c r="Y95" i="39"/>
  <c r="X95" i="39"/>
  <c r="W95" i="39"/>
  <c r="V95" i="39"/>
  <c r="U95" i="39"/>
  <c r="M95" i="39" s="1"/>
  <c r="Q95" i="39"/>
  <c r="O95" i="39"/>
  <c r="AS94" i="39"/>
  <c r="AR94" i="39"/>
  <c r="AK94" i="39"/>
  <c r="AJ94" i="39"/>
  <c r="AC94" i="39"/>
  <c r="M94" i="39" s="1"/>
  <c r="AB94" i="39"/>
  <c r="U94" i="39"/>
  <c r="T94" i="39"/>
  <c r="S94" i="39"/>
  <c r="R94" i="39"/>
  <c r="Q94" i="39"/>
  <c r="P94" i="39"/>
  <c r="O94" i="39"/>
  <c r="N94" i="39"/>
  <c r="H94" i="39"/>
  <c r="AS93" i="39"/>
  <c r="AS92" i="39" s="1"/>
  <c r="AR93" i="39"/>
  <c r="AK93" i="39"/>
  <c r="AJ93" i="39"/>
  <c r="AC93" i="39"/>
  <c r="M93" i="39" s="1"/>
  <c r="AB93" i="39"/>
  <c r="U93" i="39"/>
  <c r="U92" i="39" s="1"/>
  <c r="T93" i="39"/>
  <c r="S93" i="39"/>
  <c r="R93" i="39"/>
  <c r="Q93" i="39"/>
  <c r="P93" i="39"/>
  <c r="O93" i="39"/>
  <c r="N93" i="39"/>
  <c r="H93" i="39"/>
  <c r="AY92" i="39"/>
  <c r="AY91" i="39" s="1"/>
  <c r="AY90" i="39" s="1"/>
  <c r="AX92" i="39"/>
  <c r="AW92" i="39"/>
  <c r="AV92" i="39"/>
  <c r="AU92" i="39"/>
  <c r="AU91" i="39" s="1"/>
  <c r="AT92" i="39"/>
  <c r="AQ92" i="39"/>
  <c r="AP92" i="39"/>
  <c r="AP91" i="39" s="1"/>
  <c r="AO92" i="39"/>
  <c r="AN92" i="39"/>
  <c r="AM92" i="39"/>
  <c r="AM91" i="39" s="1"/>
  <c r="AL92" i="39"/>
  <c r="AL91" i="39" s="1"/>
  <c r="AL90" i="39" s="1"/>
  <c r="AK92" i="39"/>
  <c r="AI92" i="39"/>
  <c r="AH92" i="39"/>
  <c r="AG92" i="39"/>
  <c r="AG91" i="39" s="1"/>
  <c r="AF92" i="39"/>
  <c r="AE92" i="39"/>
  <c r="AE91" i="39" s="1"/>
  <c r="AD92" i="39"/>
  <c r="AC92" i="39"/>
  <c r="AC91" i="39" s="1"/>
  <c r="AA92" i="39"/>
  <c r="Z92" i="39"/>
  <c r="Y92" i="39"/>
  <c r="Y91" i="39" s="1"/>
  <c r="X92" i="39"/>
  <c r="X91" i="39" s="1"/>
  <c r="X90" i="39" s="1"/>
  <c r="W92" i="39"/>
  <c r="V92" i="39"/>
  <c r="N92" i="39" s="1"/>
  <c r="N91" i="39" s="1"/>
  <c r="N90" i="39" s="1"/>
  <c r="Q92" i="39"/>
  <c r="Q91" i="39" s="1"/>
  <c r="O92" i="39"/>
  <c r="AX91" i="39"/>
  <c r="AX90" i="39" s="1"/>
  <c r="AW91" i="39"/>
  <c r="AT91" i="39"/>
  <c r="AT90" i="39" s="1"/>
  <c r="AQ91" i="39"/>
  <c r="AQ90" i="39" s="1"/>
  <c r="AO91" i="39"/>
  <c r="AO90" i="39" s="1"/>
  <c r="AI91" i="39"/>
  <c r="AF91" i="39"/>
  <c r="AF90" i="39" s="1"/>
  <c r="AD91" i="39"/>
  <c r="AD90" i="39" s="1"/>
  <c r="AA91" i="39"/>
  <c r="AA90" i="39" s="1"/>
  <c r="W91" i="39"/>
  <c r="W90" i="39" s="1"/>
  <c r="V91" i="39"/>
  <c r="AS82" i="39"/>
  <c r="AR82" i="39"/>
  <c r="AK82" i="39"/>
  <c r="AK81" i="39" s="1"/>
  <c r="AJ82" i="39"/>
  <c r="AC82" i="39"/>
  <c r="AC81" i="39" s="1"/>
  <c r="M81" i="39" s="1"/>
  <c r="AB82" i="39"/>
  <c r="U82" i="39"/>
  <c r="T82" i="39"/>
  <c r="S82" i="39"/>
  <c r="R82" i="39"/>
  <c r="Q82" i="39"/>
  <c r="P82" i="39"/>
  <c r="O82" i="39"/>
  <c r="N82" i="39"/>
  <c r="H82" i="39"/>
  <c r="AY81" i="39"/>
  <c r="AY74" i="39" s="1"/>
  <c r="AX81" i="39"/>
  <c r="AW81" i="39"/>
  <c r="AV81" i="39"/>
  <c r="AU81" i="39"/>
  <c r="AT81" i="39"/>
  <c r="AS81" i="39"/>
  <c r="AQ81" i="39"/>
  <c r="AP81" i="39"/>
  <c r="AO81" i="39"/>
  <c r="AN81" i="39"/>
  <c r="AM81" i="39"/>
  <c r="AL81" i="39"/>
  <c r="AL74" i="39" s="1"/>
  <c r="AI81" i="39"/>
  <c r="AH81" i="39"/>
  <c r="AG81" i="39"/>
  <c r="AF81" i="39"/>
  <c r="AE81" i="39"/>
  <c r="AD81" i="39"/>
  <c r="N81" i="39" s="1"/>
  <c r="AA81" i="39"/>
  <c r="S81" i="39" s="1"/>
  <c r="Z81" i="39"/>
  <c r="Y81" i="39"/>
  <c r="Q81" i="39" s="1"/>
  <c r="X81" i="39"/>
  <c r="X74" i="39" s="1"/>
  <c r="W81" i="39"/>
  <c r="O81" i="39" s="1"/>
  <c r="V81" i="39"/>
  <c r="U81" i="39"/>
  <c r="R81" i="39"/>
  <c r="P81" i="39"/>
  <c r="AS80" i="39"/>
  <c r="AS79" i="39" s="1"/>
  <c r="AS74" i="39" s="1"/>
  <c r="AR80" i="39"/>
  <c r="AK80" i="39"/>
  <c r="AK79" i="39" s="1"/>
  <c r="AJ80" i="39"/>
  <c r="AC80" i="39"/>
  <c r="AB80" i="39"/>
  <c r="U80" i="39"/>
  <c r="M80" i="39" s="1"/>
  <c r="T80" i="39"/>
  <c r="S80" i="39"/>
  <c r="R80" i="39"/>
  <c r="Q80" i="39"/>
  <c r="P80" i="39"/>
  <c r="O80" i="39"/>
  <c r="N80" i="39"/>
  <c r="H80" i="39"/>
  <c r="AY79" i="39"/>
  <c r="AX79" i="39"/>
  <c r="AW79" i="39"/>
  <c r="AW74" i="39" s="1"/>
  <c r="AV79" i="39"/>
  <c r="AU79" i="39"/>
  <c r="AT79" i="39"/>
  <c r="AQ79" i="39"/>
  <c r="AP79" i="39"/>
  <c r="AO79" i="39"/>
  <c r="AN79" i="39"/>
  <c r="AM79" i="39"/>
  <c r="AL79" i="39"/>
  <c r="AI79" i="39"/>
  <c r="AI74" i="39" s="1"/>
  <c r="AH79" i="39"/>
  <c r="AG79" i="39"/>
  <c r="AF79" i="39"/>
  <c r="AE79" i="39"/>
  <c r="AD79" i="39"/>
  <c r="AC79" i="39"/>
  <c r="AA79" i="39"/>
  <c r="Z79" i="39"/>
  <c r="R79" i="39" s="1"/>
  <c r="Y79" i="39"/>
  <c r="X79" i="39"/>
  <c r="W79" i="39"/>
  <c r="V79" i="39"/>
  <c r="V74" i="39" s="1"/>
  <c r="S79" i="39"/>
  <c r="P79" i="39"/>
  <c r="N79" i="39"/>
  <c r="AS78" i="39"/>
  <c r="AR78" i="39"/>
  <c r="AK78" i="39"/>
  <c r="AJ78" i="39"/>
  <c r="AC78" i="39"/>
  <c r="AB78" i="39"/>
  <c r="U78" i="39"/>
  <c r="T78" i="39"/>
  <c r="S78" i="39"/>
  <c r="R78" i="39"/>
  <c r="Q78" i="39"/>
  <c r="P78" i="39"/>
  <c r="O78" i="39"/>
  <c r="N78" i="39"/>
  <c r="M78" i="39"/>
  <c r="H78" i="39"/>
  <c r="AS77" i="39"/>
  <c r="AR77" i="39"/>
  <c r="AK77" i="39"/>
  <c r="AJ77" i="39"/>
  <c r="AC77" i="39"/>
  <c r="AB77" i="39"/>
  <c r="U77" i="39"/>
  <c r="M77" i="39" s="1"/>
  <c r="T77" i="39"/>
  <c r="S77" i="39"/>
  <c r="R77" i="39"/>
  <c r="Q77" i="39"/>
  <c r="P77" i="39"/>
  <c r="O77" i="39"/>
  <c r="N77" i="39"/>
  <c r="H77" i="39"/>
  <c r="AS76" i="39"/>
  <c r="AS75" i="39" s="1"/>
  <c r="AR76" i="39"/>
  <c r="AK76" i="39"/>
  <c r="AK75" i="39" s="1"/>
  <c r="AK74" i="39" s="1"/>
  <c r="AJ76" i="39"/>
  <c r="AC76" i="39"/>
  <c r="AB76" i="39"/>
  <c r="U76" i="39"/>
  <c r="T76" i="39"/>
  <c r="S76" i="39"/>
  <c r="R76" i="39"/>
  <c r="Q76" i="39"/>
  <c r="P76" i="39"/>
  <c r="O76" i="39"/>
  <c r="N76" i="39"/>
  <c r="M76" i="39"/>
  <c r="H76" i="39"/>
  <c r="AY75" i="39"/>
  <c r="AX75" i="39"/>
  <c r="AX74" i="39" s="1"/>
  <c r="AW75" i="39"/>
  <c r="AV75" i="39"/>
  <c r="AV74" i="39" s="1"/>
  <c r="AU75" i="39"/>
  <c r="AT75" i="39"/>
  <c r="AQ75" i="39"/>
  <c r="AQ74" i="39" s="1"/>
  <c r="AP75" i="39"/>
  <c r="AP74" i="39" s="1"/>
  <c r="AO75" i="39"/>
  <c r="AO74" i="39" s="1"/>
  <c r="AN75" i="39"/>
  <c r="AM75" i="39"/>
  <c r="AL75" i="39"/>
  <c r="AI75" i="39"/>
  <c r="AH75" i="39"/>
  <c r="AH74" i="39" s="1"/>
  <c r="AG75" i="39"/>
  <c r="AF75" i="39"/>
  <c r="AE75" i="39"/>
  <c r="AD75" i="39"/>
  <c r="AD74" i="39" s="1"/>
  <c r="AC75" i="39"/>
  <c r="AC74" i="39" s="1"/>
  <c r="AA75" i="39"/>
  <c r="AA74" i="39" s="1"/>
  <c r="Z75" i="39"/>
  <c r="Y75" i="39"/>
  <c r="Q75" i="39" s="1"/>
  <c r="X75" i="39"/>
  <c r="W75" i="39"/>
  <c r="W74" i="39" s="1"/>
  <c r="V75" i="39"/>
  <c r="R75" i="39"/>
  <c r="O75" i="39"/>
  <c r="AN74" i="39"/>
  <c r="AM74" i="39"/>
  <c r="AE74" i="39"/>
  <c r="Z74" i="39"/>
  <c r="Y74" i="39"/>
  <c r="AS73" i="39"/>
  <c r="AR73" i="39"/>
  <c r="AK73" i="39"/>
  <c r="AJ73" i="39"/>
  <c r="AC73" i="39"/>
  <c r="AB73" i="39"/>
  <c r="U73" i="39"/>
  <c r="M73" i="39" s="1"/>
  <c r="T73" i="39"/>
  <c r="S73" i="39"/>
  <c r="R73" i="39"/>
  <c r="Q73" i="39"/>
  <c r="P73" i="39"/>
  <c r="O73" i="39"/>
  <c r="N73" i="39"/>
  <c r="H73" i="39"/>
  <c r="AS72" i="39"/>
  <c r="AR72" i="39"/>
  <c r="AK72" i="39"/>
  <c r="AJ72" i="39"/>
  <c r="AC72" i="39"/>
  <c r="AB72" i="39"/>
  <c r="U72" i="39"/>
  <c r="M72" i="39" s="1"/>
  <c r="T72" i="39"/>
  <c r="S72" i="39"/>
  <c r="R72" i="39"/>
  <c r="Q72" i="39"/>
  <c r="P72" i="39"/>
  <c r="O72" i="39"/>
  <c r="N72" i="39"/>
  <c r="H72" i="39"/>
  <c r="AS71" i="39"/>
  <c r="AR71" i="39"/>
  <c r="AK71" i="39"/>
  <c r="AK68" i="39" s="1"/>
  <c r="AK65" i="39" s="1"/>
  <c r="AK64" i="39" s="1"/>
  <c r="AJ71" i="39"/>
  <c r="AC71" i="39"/>
  <c r="M71" i="39" s="1"/>
  <c r="AB71" i="39"/>
  <c r="U71" i="39"/>
  <c r="T71" i="39"/>
  <c r="S71" i="39"/>
  <c r="R71" i="39"/>
  <c r="Q71" i="39"/>
  <c r="P71" i="39"/>
  <c r="O71" i="39"/>
  <c r="N71" i="39"/>
  <c r="H71" i="39"/>
  <c r="AS70" i="39"/>
  <c r="AR70" i="39"/>
  <c r="AK70" i="39"/>
  <c r="AJ70" i="39"/>
  <c r="AC70" i="39"/>
  <c r="AB70" i="39"/>
  <c r="U70" i="39"/>
  <c r="M70" i="39" s="1"/>
  <c r="T70" i="39"/>
  <c r="S70" i="39"/>
  <c r="R70" i="39"/>
  <c r="Q70" i="39"/>
  <c r="P70" i="39"/>
  <c r="O70" i="39"/>
  <c r="N70" i="39"/>
  <c r="H70" i="39"/>
  <c r="AS69" i="39"/>
  <c r="AS68" i="39" s="1"/>
  <c r="AR69" i="39"/>
  <c r="AK69" i="39"/>
  <c r="AJ69" i="39"/>
  <c r="AC69" i="39"/>
  <c r="AB69" i="39"/>
  <c r="U69" i="39"/>
  <c r="M69" i="39" s="1"/>
  <c r="T69" i="39"/>
  <c r="S69" i="39"/>
  <c r="R69" i="39"/>
  <c r="Q69" i="39"/>
  <c r="P69" i="39"/>
  <c r="O69" i="39"/>
  <c r="N69" i="39"/>
  <c r="H69" i="39"/>
  <c r="AY68" i="39"/>
  <c r="AX68" i="39"/>
  <c r="AW68" i="39"/>
  <c r="AV68" i="39"/>
  <c r="AV65" i="39" s="1"/>
  <c r="AV64" i="39" s="1"/>
  <c r="AU68" i="39"/>
  <c r="AT68" i="39"/>
  <c r="AQ68" i="39"/>
  <c r="AP68" i="39"/>
  <c r="AO68" i="39"/>
  <c r="AN68" i="39"/>
  <c r="AM68" i="39"/>
  <c r="AL68" i="39"/>
  <c r="AI68" i="39"/>
  <c r="AH68" i="39"/>
  <c r="R68" i="39" s="1"/>
  <c r="AG68" i="39"/>
  <c r="AF68" i="39"/>
  <c r="AE68" i="39"/>
  <c r="AD68" i="39"/>
  <c r="AA68" i="39"/>
  <c r="Z68" i="39"/>
  <c r="Y68" i="39"/>
  <c r="Q68" i="39" s="1"/>
  <c r="X68" i="39"/>
  <c r="W68" i="39"/>
  <c r="O68" i="39" s="1"/>
  <c r="V68" i="39"/>
  <c r="U68" i="39"/>
  <c r="S68" i="39"/>
  <c r="N68" i="39"/>
  <c r="AS67" i="39"/>
  <c r="AS66" i="39" s="1"/>
  <c r="AS65" i="39" s="1"/>
  <c r="AR67" i="39"/>
  <c r="AK67" i="39"/>
  <c r="AJ67" i="39"/>
  <c r="AC67" i="39"/>
  <c r="AB67" i="39"/>
  <c r="U67" i="39"/>
  <c r="U66" i="39" s="1"/>
  <c r="T67" i="39"/>
  <c r="S67" i="39"/>
  <c r="R67" i="39"/>
  <c r="Q67" i="39"/>
  <c r="P67" i="39"/>
  <c r="O67" i="39"/>
  <c r="N67" i="39"/>
  <c r="H67" i="39"/>
  <c r="AY66" i="39"/>
  <c r="AY65" i="39" s="1"/>
  <c r="AY64" i="39" s="1"/>
  <c r="AX66" i="39"/>
  <c r="AW66" i="39"/>
  <c r="AV66" i="39"/>
  <c r="AU66" i="39"/>
  <c r="AU65" i="39" s="1"/>
  <c r="AT66" i="39"/>
  <c r="AQ66" i="39"/>
  <c r="AP66" i="39"/>
  <c r="AP65" i="39" s="1"/>
  <c r="AO66" i="39"/>
  <c r="AN66" i="39"/>
  <c r="AN65" i="39" s="1"/>
  <c r="AN64" i="39" s="1"/>
  <c r="AM66" i="39"/>
  <c r="AM65" i="39" s="1"/>
  <c r="AM64" i="39" s="1"/>
  <c r="AL66" i="39"/>
  <c r="AL65" i="39" s="1"/>
  <c r="AL64" i="39" s="1"/>
  <c r="AK66" i="39"/>
  <c r="AI66" i="39"/>
  <c r="AH66" i="39"/>
  <c r="AG66" i="39"/>
  <c r="AG65" i="39" s="1"/>
  <c r="AF66" i="39"/>
  <c r="AE66" i="39"/>
  <c r="AE65" i="39" s="1"/>
  <c r="AD66" i="39"/>
  <c r="AC66" i="39"/>
  <c r="AA66" i="39"/>
  <c r="Z66" i="39"/>
  <c r="Z65" i="39" s="1"/>
  <c r="Z64" i="39" s="1"/>
  <c r="Y66" i="39"/>
  <c r="Y65" i="39" s="1"/>
  <c r="Y64" i="39" s="1"/>
  <c r="X66" i="39"/>
  <c r="X65" i="39" s="1"/>
  <c r="X64" i="39" s="1"/>
  <c r="W66" i="39"/>
  <c r="V66" i="39"/>
  <c r="N66" i="39" s="1"/>
  <c r="N65" i="39" s="1"/>
  <c r="Q66" i="39"/>
  <c r="Q65" i="39" s="1"/>
  <c r="O66" i="39"/>
  <c r="AX65" i="39"/>
  <c r="AX64" i="39" s="1"/>
  <c r="AW65" i="39"/>
  <c r="AT65" i="39"/>
  <c r="AQ65" i="39"/>
  <c r="AO65" i="39"/>
  <c r="AO64" i="39" s="1"/>
  <c r="AI65" i="39"/>
  <c r="AF65" i="39"/>
  <c r="AD65" i="39"/>
  <c r="AD64" i="39" s="1"/>
  <c r="AA65" i="39"/>
  <c r="AA64" i="39" s="1"/>
  <c r="W65" i="39"/>
  <c r="W64" i="39" s="1"/>
  <c r="V65" i="39"/>
  <c r="V64" i="39" s="1"/>
  <c r="AW64" i="39"/>
  <c r="AP64" i="39"/>
  <c r="AI64" i="39"/>
  <c r="AS56" i="39"/>
  <c r="AR56" i="39"/>
  <c r="AK56" i="39"/>
  <c r="AJ56" i="39"/>
  <c r="AC56" i="39"/>
  <c r="M56" i="39" s="1"/>
  <c r="AB56" i="39"/>
  <c r="U56" i="39"/>
  <c r="T56" i="39"/>
  <c r="S56" i="39"/>
  <c r="R56" i="39"/>
  <c r="Q56" i="39"/>
  <c r="P56" i="39"/>
  <c r="O56" i="39"/>
  <c r="N56" i="39"/>
  <c r="H56" i="39"/>
  <c r="AS55" i="39"/>
  <c r="AS54" i="39" s="1"/>
  <c r="AS53" i="39" s="1"/>
  <c r="AR55" i="39"/>
  <c r="AK55" i="39"/>
  <c r="AJ55" i="39"/>
  <c r="AC55" i="39"/>
  <c r="AB55" i="39"/>
  <c r="U55" i="39"/>
  <c r="M55" i="39" s="1"/>
  <c r="T55" i="39"/>
  <c r="S55" i="39"/>
  <c r="R55" i="39"/>
  <c r="Q55" i="39"/>
  <c r="P55" i="39"/>
  <c r="O55" i="39"/>
  <c r="N55" i="39"/>
  <c r="H55" i="39"/>
  <c r="AY54" i="39"/>
  <c r="AX54" i="39"/>
  <c r="AX53" i="39" s="1"/>
  <c r="AW54" i="39"/>
  <c r="AV54" i="39"/>
  <c r="AV53" i="39" s="1"/>
  <c r="AU54" i="39"/>
  <c r="AT54" i="39"/>
  <c r="AT53" i="39" s="1"/>
  <c r="AQ54" i="39"/>
  <c r="AQ53" i="39" s="1"/>
  <c r="AP54" i="39"/>
  <c r="AO54" i="39"/>
  <c r="AN54" i="39"/>
  <c r="AM54" i="39"/>
  <c r="AM53" i="39" s="1"/>
  <c r="AL54" i="39"/>
  <c r="AK54" i="39"/>
  <c r="AK53" i="39" s="1"/>
  <c r="AI54" i="39"/>
  <c r="AH54" i="39"/>
  <c r="AG54" i="39"/>
  <c r="AF54" i="39"/>
  <c r="AF53" i="39" s="1"/>
  <c r="AE54" i="39"/>
  <c r="AE53" i="39" s="1"/>
  <c r="AD54" i="39"/>
  <c r="N54" i="39" s="1"/>
  <c r="AA54" i="39"/>
  <c r="Z54" i="39"/>
  <c r="Y54" i="39"/>
  <c r="Y53" i="39" s="1"/>
  <c r="X54" i="39"/>
  <c r="W54" i="39"/>
  <c r="W53" i="39" s="1"/>
  <c r="V54" i="39"/>
  <c r="U54" i="39"/>
  <c r="Q54" i="39"/>
  <c r="Q53" i="39" s="1"/>
  <c r="AY53" i="39"/>
  <c r="AW53" i="39"/>
  <c r="AU53" i="39"/>
  <c r="AP53" i="39"/>
  <c r="AO53" i="39"/>
  <c r="AN53" i="39"/>
  <c r="AL53" i="39"/>
  <c r="AI53" i="39"/>
  <c r="AG53" i="39"/>
  <c r="AD53" i="39"/>
  <c r="AA53" i="39"/>
  <c r="Z53" i="39"/>
  <c r="X53" i="39"/>
  <c r="V53" i="39"/>
  <c r="N53" i="39"/>
  <c r="AS52" i="39"/>
  <c r="AR52" i="39"/>
  <c r="AK52" i="39"/>
  <c r="AJ52" i="39"/>
  <c r="AC52" i="39"/>
  <c r="AB52" i="39"/>
  <c r="U52" i="39"/>
  <c r="T52" i="39"/>
  <c r="S52" i="39"/>
  <c r="R52" i="39"/>
  <c r="Q52" i="39"/>
  <c r="P52" i="39"/>
  <c r="O52" i="39"/>
  <c r="N52" i="39"/>
  <c r="M52" i="39"/>
  <c r="H52" i="39"/>
  <c r="AS51" i="39"/>
  <c r="AR51" i="39"/>
  <c r="AK51" i="39"/>
  <c r="AJ51" i="39"/>
  <c r="AC51" i="39"/>
  <c r="AC50" i="39" s="1"/>
  <c r="AB51" i="39"/>
  <c r="U51" i="39"/>
  <c r="T51" i="39"/>
  <c r="S51" i="39"/>
  <c r="R51" i="39"/>
  <c r="Q51" i="39"/>
  <c r="P51" i="39"/>
  <c r="O51" i="39"/>
  <c r="N51" i="39"/>
  <c r="H51" i="39"/>
  <c r="AY50" i="39"/>
  <c r="AY49" i="39" s="1"/>
  <c r="AX50" i="39"/>
  <c r="AW50" i="39"/>
  <c r="AW49" i="39" s="1"/>
  <c r="AV50" i="39"/>
  <c r="AU50" i="39"/>
  <c r="AT50" i="39"/>
  <c r="AT49" i="39" s="1"/>
  <c r="AS50" i="39"/>
  <c r="AQ50" i="39"/>
  <c r="AQ49" i="39" s="1"/>
  <c r="AP50" i="39"/>
  <c r="AO50" i="39"/>
  <c r="AO49" i="39" s="1"/>
  <c r="AN50" i="39"/>
  <c r="AM50" i="39"/>
  <c r="AM49" i="39" s="1"/>
  <c r="AL50" i="39"/>
  <c r="AL49" i="39" s="1"/>
  <c r="AK50" i="39"/>
  <c r="AI50" i="39"/>
  <c r="AI49" i="39" s="1"/>
  <c r="AH50" i="39"/>
  <c r="R50" i="39" s="1"/>
  <c r="R49" i="39" s="1"/>
  <c r="AG50" i="39"/>
  <c r="AF50" i="39"/>
  <c r="AF49" i="39" s="1"/>
  <c r="AE50" i="39"/>
  <c r="AD50" i="39"/>
  <c r="AD49" i="39" s="1"/>
  <c r="AA50" i="39"/>
  <c r="Z50" i="39"/>
  <c r="Y50" i="39"/>
  <c r="Y49" i="39" s="1"/>
  <c r="X50" i="39"/>
  <c r="X49" i="39" s="1"/>
  <c r="W50" i="39"/>
  <c r="O50" i="39" s="1"/>
  <c r="V50" i="39"/>
  <c r="P50" i="39"/>
  <c r="P49" i="39" s="1"/>
  <c r="N50" i="39"/>
  <c r="N49" i="39" s="1"/>
  <c r="AX49" i="39"/>
  <c r="AV49" i="39"/>
  <c r="AU49" i="39"/>
  <c r="AS49" i="39"/>
  <c r="AP49" i="39"/>
  <c r="AN49" i="39"/>
  <c r="AK49" i="39"/>
  <c r="AH49" i="39"/>
  <c r="AG49" i="39"/>
  <c r="AE49" i="39"/>
  <c r="AC49" i="39"/>
  <c r="Z49" i="39"/>
  <c r="W49" i="39"/>
  <c r="V49" i="39"/>
  <c r="O49" i="39"/>
  <c r="AS48" i="39"/>
  <c r="AR48" i="39"/>
  <c r="AK48" i="39"/>
  <c r="AJ48" i="39"/>
  <c r="AC48" i="39"/>
  <c r="M48" i="39" s="1"/>
  <c r="AB48" i="39"/>
  <c r="U48" i="39"/>
  <c r="T48" i="39"/>
  <c r="S48" i="39"/>
  <c r="R48" i="39"/>
  <c r="Q48" i="39"/>
  <c r="P48" i="39"/>
  <c r="O48" i="39"/>
  <c r="N48" i="39"/>
  <c r="H48" i="39"/>
  <c r="AS47" i="39"/>
  <c r="AS46" i="39" s="1"/>
  <c r="AR47" i="39"/>
  <c r="AK47" i="39"/>
  <c r="AJ47" i="39"/>
  <c r="AC47" i="39"/>
  <c r="AB47" i="39"/>
  <c r="U47" i="39"/>
  <c r="T47" i="39"/>
  <c r="S47" i="39"/>
  <c r="R47" i="39"/>
  <c r="Q47" i="39"/>
  <c r="P47" i="39"/>
  <c r="O47" i="39"/>
  <c r="N47" i="39"/>
  <c r="H47" i="39"/>
  <c r="AY46" i="39"/>
  <c r="AX46" i="39"/>
  <c r="AW46" i="39"/>
  <c r="AV46" i="39"/>
  <c r="AV42" i="39" s="1"/>
  <c r="AU46" i="39"/>
  <c r="AT46" i="39"/>
  <c r="AQ46" i="39"/>
  <c r="AQ42" i="39" s="1"/>
  <c r="AP46" i="39"/>
  <c r="AO46" i="39"/>
  <c r="AN46" i="39"/>
  <c r="AM46" i="39"/>
  <c r="AL46" i="39"/>
  <c r="AK46" i="39"/>
  <c r="AI46" i="39"/>
  <c r="AH46" i="39"/>
  <c r="AG46" i="39"/>
  <c r="AF46" i="39"/>
  <c r="AE46" i="39"/>
  <c r="AD46" i="39"/>
  <c r="N46" i="39" s="1"/>
  <c r="AA46" i="39"/>
  <c r="S46" i="39" s="1"/>
  <c r="Z46" i="39"/>
  <c r="Y46" i="39"/>
  <c r="X46" i="39"/>
  <c r="W46" i="39"/>
  <c r="O46" i="39" s="1"/>
  <c r="V46" i="39"/>
  <c r="U46" i="39"/>
  <c r="Q46" i="39"/>
  <c r="AS45" i="39"/>
  <c r="AR45" i="39"/>
  <c r="AK45" i="39"/>
  <c r="AK43" i="39" s="1"/>
  <c r="AK42" i="39" s="1"/>
  <c r="AJ45" i="39"/>
  <c r="AC45" i="39"/>
  <c r="AB45" i="39"/>
  <c r="U45" i="39"/>
  <c r="T45" i="39"/>
  <c r="S45" i="39"/>
  <c r="R45" i="39"/>
  <c r="Q45" i="39"/>
  <c r="P45" i="39"/>
  <c r="O45" i="39"/>
  <c r="N45" i="39"/>
  <c r="M45" i="39"/>
  <c r="H45" i="39"/>
  <c r="AS44" i="39"/>
  <c r="AR44" i="39"/>
  <c r="AK44" i="39"/>
  <c r="AJ44" i="39"/>
  <c r="AC44" i="39"/>
  <c r="AB44" i="39"/>
  <c r="U44" i="39"/>
  <c r="T44" i="39"/>
  <c r="S44" i="39"/>
  <c r="R44" i="39"/>
  <c r="Q44" i="39"/>
  <c r="P44" i="39"/>
  <c r="O44" i="39"/>
  <c r="N44" i="39"/>
  <c r="H44" i="39"/>
  <c r="AY43" i="39"/>
  <c r="AY42" i="39" s="1"/>
  <c r="AX43" i="39"/>
  <c r="AW43" i="39"/>
  <c r="AV43" i="39"/>
  <c r="AU43" i="39"/>
  <c r="AU42" i="39" s="1"/>
  <c r="AT43" i="39"/>
  <c r="AS43" i="39"/>
  <c r="AQ43" i="39"/>
  <c r="AP43" i="39"/>
  <c r="AP42" i="39" s="1"/>
  <c r="AO43" i="39"/>
  <c r="AN43" i="39"/>
  <c r="AN42" i="39" s="1"/>
  <c r="AM43" i="39"/>
  <c r="AM42" i="39" s="1"/>
  <c r="AL43" i="39"/>
  <c r="AI43" i="39"/>
  <c r="S43" i="39" s="1"/>
  <c r="AH43" i="39"/>
  <c r="AG43" i="39"/>
  <c r="AG42" i="39" s="1"/>
  <c r="AF43" i="39"/>
  <c r="AE43" i="39"/>
  <c r="AE42" i="39" s="1"/>
  <c r="AD43" i="39"/>
  <c r="AC43" i="39"/>
  <c r="AA43" i="39"/>
  <c r="Z43" i="39"/>
  <c r="Z42" i="39" s="1"/>
  <c r="Y43" i="39"/>
  <c r="Y42" i="39" s="1"/>
  <c r="X43" i="39"/>
  <c r="P43" i="39" s="1"/>
  <c r="W43" i="39"/>
  <c r="O43" i="39" s="1"/>
  <c r="V43" i="39"/>
  <c r="N43" i="39" s="1"/>
  <c r="N42" i="39" s="1"/>
  <c r="AX42" i="39"/>
  <c r="AW42" i="39"/>
  <c r="AT42" i="39"/>
  <c r="AO42" i="39"/>
  <c r="AL42" i="39"/>
  <c r="AI42" i="39"/>
  <c r="AF42" i="39"/>
  <c r="AD42" i="39"/>
  <c r="AA42" i="39"/>
  <c r="W42" i="39"/>
  <c r="V42" i="39"/>
  <c r="AS41" i="39"/>
  <c r="AR41" i="39"/>
  <c r="AK41" i="39"/>
  <c r="AJ41" i="39"/>
  <c r="AC41" i="39"/>
  <c r="AB41" i="39"/>
  <c r="U41" i="39"/>
  <c r="T41" i="39"/>
  <c r="S41" i="39"/>
  <c r="R41" i="39"/>
  <c r="Q41" i="39"/>
  <c r="P41" i="39"/>
  <c r="O41" i="39"/>
  <c r="N41" i="39"/>
  <c r="M41" i="39"/>
  <c r="H41" i="39"/>
  <c r="AS40" i="39"/>
  <c r="AR40" i="39"/>
  <c r="AK40" i="39"/>
  <c r="AJ40" i="39"/>
  <c r="AC40" i="39"/>
  <c r="AC38" i="39" s="1"/>
  <c r="AB40" i="39"/>
  <c r="U40" i="39"/>
  <c r="M40" i="39" s="1"/>
  <c r="T40" i="39"/>
  <c r="S40" i="39"/>
  <c r="R40" i="39"/>
  <c r="Q40" i="39"/>
  <c r="P40" i="39"/>
  <c r="O40" i="39"/>
  <c r="N40" i="39"/>
  <c r="H40" i="39"/>
  <c r="AS39" i="39"/>
  <c r="AS38" i="39" s="1"/>
  <c r="AR39" i="39"/>
  <c r="AK39" i="39"/>
  <c r="AK38" i="39" s="1"/>
  <c r="AJ39" i="39"/>
  <c r="AC39" i="39"/>
  <c r="AB39" i="39"/>
  <c r="U39" i="39"/>
  <c r="T39" i="39"/>
  <c r="S39" i="39"/>
  <c r="R39" i="39"/>
  <c r="Q39" i="39"/>
  <c r="P39" i="39"/>
  <c r="O39" i="39"/>
  <c r="N39" i="39"/>
  <c r="M39" i="39"/>
  <c r="H39" i="39"/>
  <c r="AY38" i="39"/>
  <c r="AX38" i="39"/>
  <c r="AW38" i="39"/>
  <c r="AV38" i="39"/>
  <c r="AU38" i="39"/>
  <c r="AT38" i="39"/>
  <c r="AQ38" i="39"/>
  <c r="AP38" i="39"/>
  <c r="AO38" i="39"/>
  <c r="AN38" i="39"/>
  <c r="AM38" i="39"/>
  <c r="AL38" i="39"/>
  <c r="AI38" i="39"/>
  <c r="S38" i="39" s="1"/>
  <c r="AH38" i="39"/>
  <c r="AG38" i="39"/>
  <c r="AF38" i="39"/>
  <c r="AE38" i="39"/>
  <c r="AD38" i="39"/>
  <c r="AA38" i="39"/>
  <c r="Z38" i="39"/>
  <c r="Y38" i="39"/>
  <c r="X38" i="39"/>
  <c r="P38" i="39" s="1"/>
  <c r="W38" i="39"/>
  <c r="V38" i="39"/>
  <c r="N38" i="39" s="1"/>
  <c r="O38" i="39"/>
  <c r="AS37" i="39"/>
  <c r="AR37" i="39"/>
  <c r="AK37" i="39"/>
  <c r="AJ37" i="39"/>
  <c r="AC37" i="39"/>
  <c r="M37" i="39" s="1"/>
  <c r="AB37" i="39"/>
  <c r="U37" i="39"/>
  <c r="T37" i="39"/>
  <c r="S37" i="39"/>
  <c r="R37" i="39"/>
  <c r="Q37" i="39"/>
  <c r="P37" i="39"/>
  <c r="O37" i="39"/>
  <c r="N37" i="39"/>
  <c r="H37" i="39"/>
  <c r="AS36" i="39"/>
  <c r="AS35" i="39" s="1"/>
  <c r="AS34" i="39" s="1"/>
  <c r="AR36" i="39"/>
  <c r="AK36" i="39"/>
  <c r="AJ36" i="39"/>
  <c r="AC36" i="39"/>
  <c r="AB36" i="39"/>
  <c r="U36" i="39"/>
  <c r="T36" i="39"/>
  <c r="S36" i="39"/>
  <c r="R36" i="39"/>
  <c r="Q36" i="39"/>
  <c r="P36" i="39"/>
  <c r="O36" i="39"/>
  <c r="O34" i="39" s="1"/>
  <c r="N36" i="39"/>
  <c r="N34" i="39" s="1"/>
  <c r="H36" i="39"/>
  <c r="AY35" i="39"/>
  <c r="AX35" i="39"/>
  <c r="AX34" i="39" s="1"/>
  <c r="AW35" i="39"/>
  <c r="AV35" i="39"/>
  <c r="P35" i="39" s="1"/>
  <c r="P34" i="39" s="1"/>
  <c r="AU35" i="39"/>
  <c r="AT35" i="39"/>
  <c r="AT34" i="39" s="1"/>
  <c r="AQ35" i="39"/>
  <c r="AQ34" i="39" s="1"/>
  <c r="AQ33" i="39" s="1"/>
  <c r="AP35" i="39"/>
  <c r="AO35" i="39"/>
  <c r="Q35" i="39" s="1"/>
  <c r="AN35" i="39"/>
  <c r="AM35" i="39"/>
  <c r="AM34" i="39" s="1"/>
  <c r="AM33" i="39" s="1"/>
  <c r="AL35" i="39"/>
  <c r="AK35" i="39"/>
  <c r="AI35" i="39"/>
  <c r="AH35" i="39"/>
  <c r="R35" i="39" s="1"/>
  <c r="AG35" i="39"/>
  <c r="AF35" i="39"/>
  <c r="AF34" i="39" s="1"/>
  <c r="AE35" i="39"/>
  <c r="AE34" i="39" s="1"/>
  <c r="AD35" i="39"/>
  <c r="AA35" i="39"/>
  <c r="S35" i="39" s="1"/>
  <c r="S34" i="39" s="1"/>
  <c r="Z35" i="39"/>
  <c r="Y35" i="39"/>
  <c r="Y34" i="39" s="1"/>
  <c r="Y33" i="39" s="1"/>
  <c r="X35" i="39"/>
  <c r="W35" i="39"/>
  <c r="W34" i="39" s="1"/>
  <c r="V35" i="39"/>
  <c r="U35" i="39"/>
  <c r="O35" i="39"/>
  <c r="N35" i="39"/>
  <c r="AY34" i="39"/>
  <c r="AW34" i="39"/>
  <c r="AV34" i="39"/>
  <c r="AV33" i="39" s="1"/>
  <c r="AU34" i="39"/>
  <c r="AU33" i="39" s="1"/>
  <c r="AP34" i="39"/>
  <c r="AO34" i="39"/>
  <c r="AO33" i="39" s="1"/>
  <c r="AN34" i="39"/>
  <c r="AN33" i="39" s="1"/>
  <c r="AL34" i="39"/>
  <c r="AI34" i="39"/>
  <c r="AG34" i="39"/>
  <c r="AD34" i="39"/>
  <c r="AA34" i="39"/>
  <c r="Z34" i="39"/>
  <c r="Z33" i="39" s="1"/>
  <c r="X34" i="39"/>
  <c r="V34" i="39"/>
  <c r="AT33" i="39"/>
  <c r="AP33" i="39"/>
  <c r="AG33" i="39"/>
  <c r="AF33" i="39"/>
  <c r="AS25" i="39"/>
  <c r="AR25" i="39"/>
  <c r="AK25" i="39"/>
  <c r="AJ25" i="39"/>
  <c r="AC25" i="39"/>
  <c r="AB25" i="39"/>
  <c r="U25" i="39"/>
  <c r="M25" i="39" s="1"/>
  <c r="T25" i="39"/>
  <c r="S25" i="39"/>
  <c r="R25" i="39"/>
  <c r="Q25" i="39"/>
  <c r="P25" i="39"/>
  <c r="O25" i="39"/>
  <c r="N25" i="39"/>
  <c r="H25" i="39"/>
  <c r="AS24" i="39"/>
  <c r="AR24" i="39"/>
  <c r="AK24" i="39"/>
  <c r="AJ24" i="39"/>
  <c r="AC24" i="39"/>
  <c r="M24" i="39" s="1"/>
  <c r="AB24" i="39"/>
  <c r="U24" i="39"/>
  <c r="T24" i="39"/>
  <c r="S24" i="39"/>
  <c r="R24" i="39"/>
  <c r="Q24" i="39"/>
  <c r="P24" i="39"/>
  <c r="O24" i="39"/>
  <c r="N24" i="39"/>
  <c r="H24" i="39"/>
  <c r="AS23" i="39"/>
  <c r="AS22" i="39" s="1"/>
  <c r="AR23" i="39"/>
  <c r="AK23" i="39"/>
  <c r="AJ23" i="39"/>
  <c r="AC23" i="39"/>
  <c r="AB23" i="39"/>
  <c r="U23" i="39"/>
  <c r="M23" i="39" s="1"/>
  <c r="T23" i="39"/>
  <c r="S23" i="39"/>
  <c r="R23" i="39"/>
  <c r="Q23" i="39"/>
  <c r="P23" i="39"/>
  <c r="O23" i="39"/>
  <c r="N23" i="39"/>
  <c r="H23" i="39"/>
  <c r="AY22" i="39"/>
  <c r="AX22" i="39"/>
  <c r="AW22" i="39"/>
  <c r="Q22" i="39" s="1"/>
  <c r="AV22" i="39"/>
  <c r="AU22" i="39"/>
  <c r="AT22" i="39"/>
  <c r="AQ22" i="39"/>
  <c r="AP22" i="39"/>
  <c r="AO22" i="39"/>
  <c r="AN22" i="39"/>
  <c r="AM22" i="39"/>
  <c r="AL22" i="39"/>
  <c r="AI22" i="39"/>
  <c r="AH22" i="39"/>
  <c r="R22" i="39" s="1"/>
  <c r="AG22" i="39"/>
  <c r="AF22" i="39"/>
  <c r="AE22" i="39"/>
  <c r="AD22" i="39"/>
  <c r="AA22" i="39"/>
  <c r="S22" i="39" s="1"/>
  <c r="Z22" i="39"/>
  <c r="Y22" i="39"/>
  <c r="X22" i="39"/>
  <c r="P22" i="39" s="1"/>
  <c r="W22" i="39"/>
  <c r="V22" i="39"/>
  <c r="O22" i="39"/>
  <c r="N22" i="39"/>
  <c r="AS21" i="39"/>
  <c r="AR21" i="39"/>
  <c r="AK21" i="39"/>
  <c r="AJ21" i="39"/>
  <c r="AC21" i="39"/>
  <c r="AB21" i="39"/>
  <c r="U21" i="39"/>
  <c r="T21" i="39"/>
  <c r="S21" i="39"/>
  <c r="R21" i="39"/>
  <c r="Q21" i="39"/>
  <c r="P21" i="39"/>
  <c r="O21" i="39"/>
  <c r="N21" i="39"/>
  <c r="H21" i="39"/>
  <c r="AS20" i="39"/>
  <c r="AS18" i="39" s="1"/>
  <c r="AR20" i="39"/>
  <c r="AK20" i="39"/>
  <c r="AJ20" i="39"/>
  <c r="AC20" i="39"/>
  <c r="AB20" i="39"/>
  <c r="U20" i="39"/>
  <c r="U18" i="39" s="1"/>
  <c r="M18" i="39" s="1"/>
  <c r="T20" i="39"/>
  <c r="S20" i="39"/>
  <c r="R20" i="39"/>
  <c r="Q20" i="39"/>
  <c r="P20" i="39"/>
  <c r="O20" i="39"/>
  <c r="N20" i="39"/>
  <c r="H20" i="39"/>
  <c r="AS19" i="39"/>
  <c r="AR19" i="39"/>
  <c r="AK19" i="39"/>
  <c r="AK18" i="39" s="1"/>
  <c r="AJ19" i="39"/>
  <c r="AC19" i="39"/>
  <c r="AC18" i="39" s="1"/>
  <c r="AB19" i="39"/>
  <c r="U19" i="39"/>
  <c r="T19" i="39"/>
  <c r="S19" i="39"/>
  <c r="R19" i="39"/>
  <c r="Q19" i="39"/>
  <c r="P19" i="39"/>
  <c r="O19" i="39"/>
  <c r="N19" i="39"/>
  <c r="H19" i="39"/>
  <c r="AY18" i="39"/>
  <c r="S18" i="39" s="1"/>
  <c r="AX18" i="39"/>
  <c r="AW18" i="39"/>
  <c r="AV18" i="39"/>
  <c r="AV14" i="39" s="1"/>
  <c r="AU18" i="39"/>
  <c r="AU14" i="39" s="1"/>
  <c r="AT18" i="39"/>
  <c r="AQ18" i="39"/>
  <c r="AQ14" i="39" s="1"/>
  <c r="AP18" i="39"/>
  <c r="AO18" i="39"/>
  <c r="AN18" i="39"/>
  <c r="AM18" i="39"/>
  <c r="AL18" i="39"/>
  <c r="N18" i="39" s="1"/>
  <c r="AI18" i="39"/>
  <c r="AH18" i="39"/>
  <c r="R18" i="39" s="1"/>
  <c r="AG18" i="39"/>
  <c r="AF18" i="39"/>
  <c r="AE18" i="39"/>
  <c r="AD18" i="39"/>
  <c r="AA18" i="39"/>
  <c r="Z18" i="39"/>
  <c r="Y18" i="39"/>
  <c r="Q18" i="39" s="1"/>
  <c r="X18" i="39"/>
  <c r="P18" i="39" s="1"/>
  <c r="W18" i="39"/>
  <c r="O18" i="39" s="1"/>
  <c r="V18" i="39"/>
  <c r="AS17" i="39"/>
  <c r="AR17" i="39"/>
  <c r="AK17" i="39"/>
  <c r="AJ17" i="39"/>
  <c r="AC17" i="39"/>
  <c r="AB17" i="39"/>
  <c r="U17" i="39"/>
  <c r="U15" i="39" s="1"/>
  <c r="T17" i="39"/>
  <c r="S17" i="39"/>
  <c r="R17" i="39"/>
  <c r="Q17" i="39"/>
  <c r="P17" i="39"/>
  <c r="O17" i="39"/>
  <c r="N17" i="39"/>
  <c r="M17" i="39"/>
  <c r="H17" i="39"/>
  <c r="AS16" i="39"/>
  <c r="AR16" i="39"/>
  <c r="AK16" i="39"/>
  <c r="AJ16" i="39"/>
  <c r="AC16" i="39"/>
  <c r="AB16" i="39"/>
  <c r="U16" i="39"/>
  <c r="T16" i="39"/>
  <c r="S16" i="39"/>
  <c r="R16" i="39"/>
  <c r="Q16" i="39"/>
  <c r="Q14" i="39" s="1"/>
  <c r="P16" i="39"/>
  <c r="O16" i="39"/>
  <c r="N16" i="39"/>
  <c r="M16" i="39"/>
  <c r="H16" i="39"/>
  <c r="AY15" i="39"/>
  <c r="AY14" i="39" s="1"/>
  <c r="AX15" i="39"/>
  <c r="AW15" i="39"/>
  <c r="AV15" i="39"/>
  <c r="AU15" i="39"/>
  <c r="AT15" i="39"/>
  <c r="AT14" i="39" s="1"/>
  <c r="AS15" i="39"/>
  <c r="AS14" i="39" s="1"/>
  <c r="AQ15" i="39"/>
  <c r="AP15" i="39"/>
  <c r="AO15" i="39"/>
  <c r="AN15" i="39"/>
  <c r="AM15" i="39"/>
  <c r="AL15" i="39"/>
  <c r="AI15" i="39"/>
  <c r="AI14" i="39" s="1"/>
  <c r="AH15" i="39"/>
  <c r="AH14" i="39" s="1"/>
  <c r="AG15" i="39"/>
  <c r="AF15" i="39"/>
  <c r="AE15" i="39"/>
  <c r="AE14" i="39" s="1"/>
  <c r="AE5" i="39" s="1"/>
  <c r="AD15" i="39"/>
  <c r="AC15" i="39"/>
  <c r="AA15" i="39"/>
  <c r="S15" i="39" s="1"/>
  <c r="Z15" i="39"/>
  <c r="Z14" i="39" s="1"/>
  <c r="Y15" i="39"/>
  <c r="Y14" i="39" s="1"/>
  <c r="X15" i="39"/>
  <c r="W15" i="39"/>
  <c r="V15" i="39"/>
  <c r="V14" i="39" s="1"/>
  <c r="Q15" i="39"/>
  <c r="O15" i="39"/>
  <c r="N15" i="39"/>
  <c r="N14" i="39" s="1"/>
  <c r="AX14" i="39"/>
  <c r="AO14" i="39"/>
  <c r="AN14" i="39"/>
  <c r="AM14" i="39"/>
  <c r="AL14" i="39"/>
  <c r="AG14" i="39"/>
  <c r="AF14" i="39"/>
  <c r="AD14" i="39"/>
  <c r="AS13" i="39"/>
  <c r="AR13" i="39"/>
  <c r="AK13" i="39"/>
  <c r="AJ13" i="39"/>
  <c r="AC13" i="39"/>
  <c r="AC10" i="39" s="1"/>
  <c r="AC6" i="39" s="1"/>
  <c r="AB13" i="39"/>
  <c r="U13" i="39"/>
  <c r="T13" i="39"/>
  <c r="S13" i="39"/>
  <c r="R13" i="39"/>
  <c r="Q13" i="39"/>
  <c r="P13" i="39"/>
  <c r="O13" i="39"/>
  <c r="N13" i="39"/>
  <c r="H13" i="39"/>
  <c r="AS12" i="39"/>
  <c r="AR12" i="39"/>
  <c r="AK12" i="39"/>
  <c r="AJ12" i="39"/>
  <c r="AC12" i="39"/>
  <c r="AB12" i="39"/>
  <c r="U12" i="39"/>
  <c r="M12" i="39" s="1"/>
  <c r="T12" i="39"/>
  <c r="S12" i="39"/>
  <c r="R12" i="39"/>
  <c r="Q12" i="39"/>
  <c r="P12" i="39"/>
  <c r="O12" i="39"/>
  <c r="N12" i="39"/>
  <c r="H12" i="39"/>
  <c r="AS11" i="39"/>
  <c r="M11" i="39" s="1"/>
  <c r="AR11" i="39"/>
  <c r="AK11" i="39"/>
  <c r="AK10" i="39" s="1"/>
  <c r="AJ11" i="39"/>
  <c r="AC11" i="39"/>
  <c r="AB11" i="39"/>
  <c r="U11" i="39"/>
  <c r="T11" i="39"/>
  <c r="S11" i="39"/>
  <c r="R11" i="39"/>
  <c r="Q11" i="39"/>
  <c r="P11" i="39"/>
  <c r="O11" i="39"/>
  <c r="N11" i="39"/>
  <c r="H11" i="39"/>
  <c r="AY10" i="39"/>
  <c r="AX10" i="39"/>
  <c r="AW10" i="39"/>
  <c r="AV10" i="39"/>
  <c r="AU10" i="39"/>
  <c r="O10" i="39" s="1"/>
  <c r="AT10" i="39"/>
  <c r="AQ10" i="39"/>
  <c r="AP10" i="39"/>
  <c r="AP6" i="39" s="1"/>
  <c r="AO10" i="39"/>
  <c r="AN10" i="39"/>
  <c r="AM10" i="39"/>
  <c r="AL10" i="39"/>
  <c r="AI10" i="39"/>
  <c r="AI6" i="39" s="1"/>
  <c r="AI5" i="39" s="1"/>
  <c r="AH10" i="39"/>
  <c r="AG10" i="39"/>
  <c r="AG6" i="39" s="1"/>
  <c r="AG5" i="39" s="1"/>
  <c r="AF10" i="39"/>
  <c r="AE10" i="39"/>
  <c r="AD10" i="39"/>
  <c r="AA10" i="39"/>
  <c r="Z10" i="39"/>
  <c r="Y10" i="39"/>
  <c r="Q10" i="39" s="1"/>
  <c r="X10" i="39"/>
  <c r="P10" i="39" s="1"/>
  <c r="W10" i="39"/>
  <c r="V10" i="39"/>
  <c r="V6" i="39" s="1"/>
  <c r="V5" i="39" s="1"/>
  <c r="U10" i="39"/>
  <c r="S10" i="39"/>
  <c r="R10" i="39"/>
  <c r="AS9" i="39"/>
  <c r="AS7" i="39" s="1"/>
  <c r="AR9" i="39"/>
  <c r="AK9" i="39"/>
  <c r="AJ9" i="39"/>
  <c r="AC9" i="39"/>
  <c r="AB9" i="39"/>
  <c r="U9" i="39"/>
  <c r="U7" i="39" s="1"/>
  <c r="T9" i="39"/>
  <c r="S9" i="39"/>
  <c r="R9" i="39"/>
  <c r="Q9" i="39"/>
  <c r="P9" i="39"/>
  <c r="O9" i="39"/>
  <c r="N9" i="39"/>
  <c r="H9" i="39"/>
  <c r="AS8" i="39"/>
  <c r="AR8" i="39"/>
  <c r="AK8" i="39"/>
  <c r="AK7" i="39" s="1"/>
  <c r="AK6" i="39" s="1"/>
  <c r="AJ8" i="39"/>
  <c r="AC8" i="39"/>
  <c r="AB8" i="39"/>
  <c r="U8" i="39"/>
  <c r="T8" i="39"/>
  <c r="S8" i="39"/>
  <c r="R8" i="39"/>
  <c r="Q8" i="39"/>
  <c r="P8" i="39"/>
  <c r="O8" i="39"/>
  <c r="N8" i="39"/>
  <c r="M8" i="39"/>
  <c r="H8" i="39"/>
  <c r="AY7" i="39"/>
  <c r="AX7" i="39"/>
  <c r="AX6" i="39" s="1"/>
  <c r="AX5" i="39" s="1"/>
  <c r="AW7" i="39"/>
  <c r="AV7" i="39"/>
  <c r="AU7" i="39"/>
  <c r="AT7" i="39"/>
  <c r="AT6" i="39" s="1"/>
  <c r="AT5" i="39" s="1"/>
  <c r="AQ7" i="39"/>
  <c r="AP7" i="39"/>
  <c r="AO7" i="39"/>
  <c r="AO6" i="39" s="1"/>
  <c r="AO5" i="39" s="1"/>
  <c r="AN7" i="39"/>
  <c r="AN6" i="39" s="1"/>
  <c r="AN5" i="39" s="1"/>
  <c r="AM7" i="39"/>
  <c r="AM6" i="39" s="1"/>
  <c r="AM5" i="39" s="1"/>
  <c r="AL7" i="39"/>
  <c r="AI7" i="39"/>
  <c r="AH7" i="39"/>
  <c r="AH6" i="39" s="1"/>
  <c r="AH5" i="39" s="1"/>
  <c r="AG7" i="39"/>
  <c r="AF7" i="39"/>
  <c r="AF6" i="39" s="1"/>
  <c r="AF5" i="39" s="1"/>
  <c r="AE7" i="39"/>
  <c r="O7" i="39" s="1"/>
  <c r="O6" i="39" s="1"/>
  <c r="AD7" i="39"/>
  <c r="AC7" i="39"/>
  <c r="AA7" i="39"/>
  <c r="S7" i="39" s="1"/>
  <c r="S6" i="39" s="1"/>
  <c r="Z7" i="39"/>
  <c r="R7" i="39" s="1"/>
  <c r="R6" i="39" s="1"/>
  <c r="Y7" i="39"/>
  <c r="Q7" i="39" s="1"/>
  <c r="Q6" i="39" s="1"/>
  <c r="Q5" i="39" s="1"/>
  <c r="X7" i="39"/>
  <c r="P7" i="39" s="1"/>
  <c r="P6" i="39" s="1"/>
  <c r="W7" i="39"/>
  <c r="V7" i="39"/>
  <c r="N7" i="39"/>
  <c r="AY6" i="39"/>
  <c r="AY5" i="39" s="1"/>
  <c r="AW6" i="39"/>
  <c r="AQ6" i="39"/>
  <c r="AL6" i="39"/>
  <c r="AL5" i="39" s="1"/>
  <c r="AE6" i="39"/>
  <c r="AD6" i="39"/>
  <c r="AD5" i="39" s="1"/>
  <c r="X6" i="39"/>
  <c r="W6" i="39"/>
  <c r="AS31" i="38"/>
  <c r="AR31" i="38"/>
  <c r="AK31" i="38"/>
  <c r="AJ31" i="38"/>
  <c r="AC31" i="38"/>
  <c r="AB31" i="38"/>
  <c r="U31" i="38"/>
  <c r="T31" i="38"/>
  <c r="S31" i="38"/>
  <c r="R31" i="38"/>
  <c r="Q31" i="38"/>
  <c r="P31" i="38"/>
  <c r="O31" i="38"/>
  <c r="N31" i="38"/>
  <c r="M31" i="38"/>
  <c r="H31" i="38"/>
  <c r="AS30" i="38"/>
  <c r="AR30" i="38"/>
  <c r="AK30" i="38"/>
  <c r="AJ30" i="38"/>
  <c r="AC30" i="38"/>
  <c r="M30" i="38" s="1"/>
  <c r="AB30" i="38"/>
  <c r="U30" i="38"/>
  <c r="T30" i="38"/>
  <c r="S30" i="38"/>
  <c r="R30" i="38"/>
  <c r="Q30" i="38"/>
  <c r="P30" i="38"/>
  <c r="O30" i="38"/>
  <c r="N30" i="38"/>
  <c r="H30" i="38"/>
  <c r="AS29" i="38"/>
  <c r="AS28" i="38" s="1"/>
  <c r="AR29" i="38"/>
  <c r="AK29" i="38"/>
  <c r="AJ29" i="38"/>
  <c r="AC29" i="38"/>
  <c r="AB29" i="38"/>
  <c r="U29" i="38"/>
  <c r="M29" i="38" s="1"/>
  <c r="T29" i="38"/>
  <c r="S29" i="38"/>
  <c r="R29" i="38"/>
  <c r="Q29" i="38"/>
  <c r="P29" i="38"/>
  <c r="O29" i="38"/>
  <c r="N29" i="38"/>
  <c r="H29" i="38"/>
  <c r="AY28" i="38"/>
  <c r="AX28" i="38"/>
  <c r="AW28" i="38"/>
  <c r="AV28" i="38"/>
  <c r="AU28" i="38"/>
  <c r="AT28" i="38"/>
  <c r="AQ28" i="38"/>
  <c r="AP28" i="38"/>
  <c r="AO28" i="38"/>
  <c r="AN28" i="38"/>
  <c r="AM28" i="38"/>
  <c r="O28" i="38" s="1"/>
  <c r="AL28" i="38"/>
  <c r="AK28" i="38"/>
  <c r="AI28" i="38"/>
  <c r="AH28" i="38"/>
  <c r="AG28" i="38"/>
  <c r="AF28" i="38"/>
  <c r="AE28" i="38"/>
  <c r="AD28" i="38"/>
  <c r="AC28" i="38"/>
  <c r="AA28" i="38"/>
  <c r="Z28" i="38"/>
  <c r="R28" i="38" s="1"/>
  <c r="Y28" i="38"/>
  <c r="Q28" i="38" s="1"/>
  <c r="X28" i="38"/>
  <c r="P28" i="38" s="1"/>
  <c r="P24" i="38" s="1"/>
  <c r="W28" i="38"/>
  <c r="V28" i="38"/>
  <c r="N28" i="38" s="1"/>
  <c r="N24" i="38" s="1"/>
  <c r="U28" i="38"/>
  <c r="S28" i="38"/>
  <c r="AS27" i="38"/>
  <c r="M27" i="38" s="1"/>
  <c r="AR27" i="38"/>
  <c r="AK27" i="38"/>
  <c r="AJ27" i="38"/>
  <c r="AC27" i="38"/>
  <c r="AB27" i="38"/>
  <c r="U27" i="38"/>
  <c r="T27" i="38"/>
  <c r="S27" i="38"/>
  <c r="R27" i="38"/>
  <c r="Q27" i="38"/>
  <c r="P27" i="38"/>
  <c r="O27" i="38"/>
  <c r="N27" i="38"/>
  <c r="H27" i="38"/>
  <c r="AS26" i="38"/>
  <c r="AR26" i="38"/>
  <c r="AK26" i="38"/>
  <c r="AJ26" i="38"/>
  <c r="AC26" i="38"/>
  <c r="AB26" i="38"/>
  <c r="U26" i="38"/>
  <c r="M26" i="38" s="1"/>
  <c r="T26" i="38"/>
  <c r="S26" i="38"/>
  <c r="R26" i="38"/>
  <c r="Q26" i="38"/>
  <c r="P26" i="38"/>
  <c r="O26" i="38"/>
  <c r="N26" i="38"/>
  <c r="H26" i="38"/>
  <c r="AY25" i="38"/>
  <c r="AX25" i="38"/>
  <c r="AX24" i="38" s="1"/>
  <c r="AW25" i="38"/>
  <c r="AV25" i="38"/>
  <c r="AU25" i="38"/>
  <c r="AU24" i="38" s="1"/>
  <c r="AT25" i="38"/>
  <c r="AQ25" i="38"/>
  <c r="AP25" i="38"/>
  <c r="R25" i="38" s="1"/>
  <c r="R24" i="38" s="1"/>
  <c r="AO25" i="38"/>
  <c r="AN25" i="38"/>
  <c r="AM25" i="38"/>
  <c r="AM24" i="38" s="1"/>
  <c r="AM5" i="38" s="1"/>
  <c r="AL25" i="38"/>
  <c r="AK25" i="38"/>
  <c r="AK24" i="38" s="1"/>
  <c r="AI25" i="38"/>
  <c r="AH25" i="38"/>
  <c r="AG25" i="38"/>
  <c r="Q25" i="38" s="1"/>
  <c r="AF25" i="38"/>
  <c r="AE25" i="38"/>
  <c r="AE24" i="38" s="1"/>
  <c r="AD25" i="38"/>
  <c r="AC25" i="38"/>
  <c r="AA25" i="38"/>
  <c r="Z25" i="38"/>
  <c r="Y25" i="38"/>
  <c r="Y24" i="38" s="1"/>
  <c r="Y5" i="38" s="1"/>
  <c r="X25" i="38"/>
  <c r="W25" i="38"/>
  <c r="O25" i="38" s="1"/>
  <c r="O24" i="38" s="1"/>
  <c r="V25" i="38"/>
  <c r="S25" i="38"/>
  <c r="S24" i="38" s="1"/>
  <c r="P25" i="38"/>
  <c r="N25" i="38"/>
  <c r="AY24" i="38"/>
  <c r="AW24" i="38"/>
  <c r="AV24" i="38"/>
  <c r="AT24" i="38"/>
  <c r="AQ24" i="38"/>
  <c r="AP24" i="38"/>
  <c r="AO24" i="38"/>
  <c r="AN24" i="38"/>
  <c r="AL24" i="38"/>
  <c r="AI24" i="38"/>
  <c r="AH24" i="38"/>
  <c r="AF24" i="38"/>
  <c r="AD24" i="38"/>
  <c r="AC24" i="38"/>
  <c r="AA24" i="38"/>
  <c r="Z24" i="38"/>
  <c r="X24" i="38"/>
  <c r="V24" i="38"/>
  <c r="AS23" i="38"/>
  <c r="AR23" i="38"/>
  <c r="AK23" i="38"/>
  <c r="AJ23" i="38"/>
  <c r="AC23" i="38"/>
  <c r="AB23" i="38"/>
  <c r="U23" i="38"/>
  <c r="M23" i="38" s="1"/>
  <c r="T23" i="38"/>
  <c r="S23" i="38"/>
  <c r="R23" i="38"/>
  <c r="Q23" i="38"/>
  <c r="P23" i="38"/>
  <c r="O23" i="38"/>
  <c r="N23" i="38"/>
  <c r="H23" i="38"/>
  <c r="AS22" i="38"/>
  <c r="AR22" i="38"/>
  <c r="AK22" i="38"/>
  <c r="M22" i="38" s="1"/>
  <c r="AJ22" i="38"/>
  <c r="AC22" i="38"/>
  <c r="AB22" i="38"/>
  <c r="U22" i="38"/>
  <c r="T22" i="38"/>
  <c r="S22" i="38"/>
  <c r="R22" i="38"/>
  <c r="Q22" i="38"/>
  <c r="P22" i="38"/>
  <c r="O22" i="38"/>
  <c r="N22" i="38"/>
  <c r="H22" i="38"/>
  <c r="AS21" i="38"/>
  <c r="M21" i="38" s="1"/>
  <c r="AR21" i="38"/>
  <c r="AK21" i="38"/>
  <c r="AJ21" i="38"/>
  <c r="AC21" i="38"/>
  <c r="AB21" i="38"/>
  <c r="U21" i="38"/>
  <c r="T21" i="38"/>
  <c r="S21" i="38"/>
  <c r="R21" i="38"/>
  <c r="Q21" i="38"/>
  <c r="P21" i="38"/>
  <c r="O21" i="38"/>
  <c r="N21" i="38"/>
  <c r="H21" i="38"/>
  <c r="AS20" i="38"/>
  <c r="AR20" i="38"/>
  <c r="AK20" i="38"/>
  <c r="AJ20" i="38"/>
  <c r="AC20" i="38"/>
  <c r="AB20" i="38"/>
  <c r="U20" i="38"/>
  <c r="M20" i="38" s="1"/>
  <c r="T20" i="38"/>
  <c r="S20" i="38"/>
  <c r="R20" i="38"/>
  <c r="Q20" i="38"/>
  <c r="P20" i="38"/>
  <c r="O20" i="38"/>
  <c r="N20" i="38"/>
  <c r="H20" i="38"/>
  <c r="AS19" i="38"/>
  <c r="AR19" i="38"/>
  <c r="AK19" i="38"/>
  <c r="AJ19" i="38"/>
  <c r="AC19" i="38"/>
  <c r="AB19" i="38"/>
  <c r="U19" i="38"/>
  <c r="T19" i="38"/>
  <c r="S19" i="38"/>
  <c r="R19" i="38"/>
  <c r="Q19" i="38"/>
  <c r="P19" i="38"/>
  <c r="O19" i="38"/>
  <c r="N19" i="38"/>
  <c r="M19" i="38"/>
  <c r="H19" i="38"/>
  <c r="AS18" i="38"/>
  <c r="M18" i="38" s="1"/>
  <c r="AR18" i="38"/>
  <c r="AK18" i="38"/>
  <c r="AK17" i="38" s="1"/>
  <c r="AK16" i="38" s="1"/>
  <c r="AJ18" i="38"/>
  <c r="AC18" i="38"/>
  <c r="AB18" i="38"/>
  <c r="U18" i="38"/>
  <c r="T18" i="38"/>
  <c r="S18" i="38"/>
  <c r="R18" i="38"/>
  <c r="Q18" i="38"/>
  <c r="P18" i="38"/>
  <c r="O18" i="38"/>
  <c r="N18" i="38"/>
  <c r="H18" i="38"/>
  <c r="AY17" i="38"/>
  <c r="AX17" i="38"/>
  <c r="AX16" i="38" s="1"/>
  <c r="AW17" i="38"/>
  <c r="AV17" i="38"/>
  <c r="AV16" i="38" s="1"/>
  <c r="AU17" i="38"/>
  <c r="AT17" i="38"/>
  <c r="AS17" i="38"/>
  <c r="AS16" i="38" s="1"/>
  <c r="AQ17" i="38"/>
  <c r="AP17" i="38"/>
  <c r="AP16" i="38" s="1"/>
  <c r="AO17" i="38"/>
  <c r="AN17" i="38"/>
  <c r="P17" i="38" s="1"/>
  <c r="P16" i="38" s="1"/>
  <c r="AM17" i="38"/>
  <c r="AL17" i="38"/>
  <c r="AI17" i="38"/>
  <c r="AH17" i="38"/>
  <c r="AH16" i="38" s="1"/>
  <c r="AG17" i="38"/>
  <c r="AF17" i="38"/>
  <c r="AE17" i="38"/>
  <c r="O17" i="38" s="1"/>
  <c r="O16" i="38" s="1"/>
  <c r="AD17" i="38"/>
  <c r="AC17" i="38"/>
  <c r="AC16" i="38" s="1"/>
  <c r="AA17" i="38"/>
  <c r="S17" i="38" s="1"/>
  <c r="S16" i="38" s="1"/>
  <c r="Z17" i="38"/>
  <c r="R17" i="38" s="1"/>
  <c r="R16" i="38" s="1"/>
  <c r="Y17" i="38"/>
  <c r="X17" i="38"/>
  <c r="W17" i="38"/>
  <c r="W16" i="38" s="1"/>
  <c r="V17" i="38"/>
  <c r="Q17" i="38"/>
  <c r="Q16" i="38" s="1"/>
  <c r="N17" i="38"/>
  <c r="AY16" i="38"/>
  <c r="AW16" i="38"/>
  <c r="AU16" i="38"/>
  <c r="AT16" i="38"/>
  <c r="AQ16" i="38"/>
  <c r="AO16" i="38"/>
  <c r="AN16" i="38"/>
  <c r="AM16" i="38"/>
  <c r="AL16" i="38"/>
  <c r="AI16" i="38"/>
  <c r="AG16" i="38"/>
  <c r="AF16" i="38"/>
  <c r="AD16" i="38"/>
  <c r="AA16" i="38"/>
  <c r="Z16" i="38"/>
  <c r="Y16" i="38"/>
  <c r="X16" i="38"/>
  <c r="V16" i="38"/>
  <c r="N16" i="38"/>
  <c r="AS15" i="38"/>
  <c r="AR15" i="38"/>
  <c r="AK15" i="38"/>
  <c r="AJ15" i="38"/>
  <c r="AC15" i="38"/>
  <c r="AB15" i="38"/>
  <c r="U15" i="38"/>
  <c r="M15" i="38" s="1"/>
  <c r="T15" i="38"/>
  <c r="S15" i="38"/>
  <c r="R15" i="38"/>
  <c r="Q15" i="38"/>
  <c r="P15" i="38"/>
  <c r="O15" i="38"/>
  <c r="N15" i="38"/>
  <c r="H15" i="38"/>
  <c r="AY14" i="38"/>
  <c r="AX14" i="38"/>
  <c r="AX6" i="38" s="1"/>
  <c r="AW14" i="38"/>
  <c r="AV14" i="38"/>
  <c r="AU14" i="38"/>
  <c r="AU6" i="38" s="1"/>
  <c r="AU5" i="38" s="1"/>
  <c r="AT14" i="38"/>
  <c r="AS14" i="38"/>
  <c r="AQ14" i="38"/>
  <c r="AP14" i="38"/>
  <c r="R14" i="38" s="1"/>
  <c r="AO14" i="38"/>
  <c r="AN14" i="38"/>
  <c r="AM14" i="38"/>
  <c r="AL14" i="38"/>
  <c r="AK14" i="38"/>
  <c r="AI14" i="38"/>
  <c r="AH14" i="38"/>
  <c r="AG14" i="38"/>
  <c r="Q14" i="38" s="1"/>
  <c r="AF14" i="38"/>
  <c r="AE14" i="38"/>
  <c r="AD14" i="38"/>
  <c r="N14" i="38" s="1"/>
  <c r="AC14" i="38"/>
  <c r="AA14" i="38"/>
  <c r="Z14" i="38"/>
  <c r="Y14" i="38"/>
  <c r="X14" i="38"/>
  <c r="W14" i="38"/>
  <c r="O14" i="38" s="1"/>
  <c r="O6" i="38" s="1"/>
  <c r="V14" i="38"/>
  <c r="S14" i="38"/>
  <c r="P14" i="38"/>
  <c r="AS13" i="38"/>
  <c r="AR13" i="38"/>
  <c r="AK13" i="38"/>
  <c r="AJ13" i="38"/>
  <c r="AC13" i="38"/>
  <c r="AB13" i="38"/>
  <c r="U13" i="38"/>
  <c r="T13" i="38"/>
  <c r="S13" i="38"/>
  <c r="R13" i="38"/>
  <c r="Q13" i="38"/>
  <c r="P13" i="38"/>
  <c r="O13" i="38"/>
  <c r="N13" i="38"/>
  <c r="M13" i="38"/>
  <c r="H13" i="38"/>
  <c r="AS12" i="38"/>
  <c r="AR12" i="38"/>
  <c r="AK12" i="38"/>
  <c r="AJ12" i="38"/>
  <c r="AC12" i="38"/>
  <c r="AB12" i="38"/>
  <c r="U12" i="38"/>
  <c r="M12" i="38" s="1"/>
  <c r="T12" i="38"/>
  <c r="S12" i="38"/>
  <c r="R12" i="38"/>
  <c r="Q12" i="38"/>
  <c r="P12" i="38"/>
  <c r="O12" i="38"/>
  <c r="N12" i="38"/>
  <c r="H12" i="38"/>
  <c r="AS11" i="38"/>
  <c r="AR11" i="38"/>
  <c r="AK11" i="38"/>
  <c r="AJ11" i="38"/>
  <c r="AC11" i="38"/>
  <c r="AB11" i="38"/>
  <c r="U11" i="38"/>
  <c r="M11" i="38" s="1"/>
  <c r="T11" i="38"/>
  <c r="S11" i="38"/>
  <c r="R11" i="38"/>
  <c r="Q11" i="38"/>
  <c r="P11" i="38"/>
  <c r="O11" i="38"/>
  <c r="N11" i="38"/>
  <c r="H11" i="38"/>
  <c r="AS10" i="38"/>
  <c r="AR10" i="38"/>
  <c r="AK10" i="38"/>
  <c r="AJ10" i="38"/>
  <c r="AC10" i="38"/>
  <c r="AB10" i="38"/>
  <c r="U10" i="38"/>
  <c r="T10" i="38"/>
  <c r="S10" i="38"/>
  <c r="R10" i="38"/>
  <c r="Q10" i="38"/>
  <c r="P10" i="38"/>
  <c r="O10" i="38"/>
  <c r="N10" i="38"/>
  <c r="M10" i="38"/>
  <c r="H10" i="38"/>
  <c r="AS9" i="38"/>
  <c r="AR9" i="38"/>
  <c r="AK9" i="38"/>
  <c r="AJ9" i="38"/>
  <c r="AC9" i="38"/>
  <c r="AB9" i="38"/>
  <c r="U9" i="38"/>
  <c r="M9" i="38" s="1"/>
  <c r="T9" i="38"/>
  <c r="S9" i="38"/>
  <c r="R9" i="38"/>
  <c r="Q9" i="38"/>
  <c r="P9" i="38"/>
  <c r="O9" i="38"/>
  <c r="N9" i="38"/>
  <c r="H9" i="38"/>
  <c r="AS8" i="38"/>
  <c r="AS7" i="38" s="1"/>
  <c r="AS6" i="38" s="1"/>
  <c r="AR8" i="38"/>
  <c r="AK8" i="38"/>
  <c r="AK7" i="38" s="1"/>
  <c r="AK6" i="38" s="1"/>
  <c r="AK5" i="38" s="1"/>
  <c r="AJ8" i="38"/>
  <c r="AC8" i="38"/>
  <c r="AB8" i="38"/>
  <c r="U8" i="38"/>
  <c r="M8" i="38" s="1"/>
  <c r="T8" i="38"/>
  <c r="S8" i="38"/>
  <c r="R8" i="38"/>
  <c r="Q8" i="38"/>
  <c r="P8" i="38"/>
  <c r="O8" i="38"/>
  <c r="N8" i="38"/>
  <c r="H8" i="38"/>
  <c r="AY7" i="38"/>
  <c r="AY6" i="38" s="1"/>
  <c r="AY5" i="38" s="1"/>
  <c r="AX7" i="38"/>
  <c r="AW7" i="38"/>
  <c r="AW6" i="38" s="1"/>
  <c r="AW5" i="38" s="1"/>
  <c r="AV7" i="38"/>
  <c r="AU7" i="38"/>
  <c r="AT7" i="38"/>
  <c r="AT6" i="38" s="1"/>
  <c r="AT5" i="38" s="1"/>
  <c r="AQ7" i="38"/>
  <c r="AQ6" i="38" s="1"/>
  <c r="AQ5" i="38" s="1"/>
  <c r="AP7" i="38"/>
  <c r="AO7" i="38"/>
  <c r="Q7" i="38" s="1"/>
  <c r="Q6" i="38" s="1"/>
  <c r="AN7" i="38"/>
  <c r="AM7" i="38"/>
  <c r="AL7" i="38"/>
  <c r="AL6" i="38" s="1"/>
  <c r="AL5" i="38" s="1"/>
  <c r="AI7" i="38"/>
  <c r="AI6" i="38" s="1"/>
  <c r="AI5" i="38" s="1"/>
  <c r="AH7" i="38"/>
  <c r="AG7" i="38"/>
  <c r="AF7" i="38"/>
  <c r="P7" i="38" s="1"/>
  <c r="P6" i="38" s="1"/>
  <c r="P5" i="38" s="1"/>
  <c r="AE7" i="38"/>
  <c r="AD7" i="38"/>
  <c r="AD6" i="38" s="1"/>
  <c r="AD5" i="38" s="1"/>
  <c r="AC7" i="38"/>
  <c r="AA7" i="38"/>
  <c r="S7" i="38" s="1"/>
  <c r="S6" i="38" s="1"/>
  <c r="Z7" i="38"/>
  <c r="Y7" i="38"/>
  <c r="X7" i="38"/>
  <c r="X6" i="38" s="1"/>
  <c r="X5" i="38" s="1"/>
  <c r="W7" i="38"/>
  <c r="V7" i="38"/>
  <c r="N7" i="38" s="1"/>
  <c r="R7" i="38"/>
  <c r="O7" i="38"/>
  <c r="AV6" i="38"/>
  <c r="AV5" i="38" s="1"/>
  <c r="AP6" i="38"/>
  <c r="AO6" i="38"/>
  <c r="AN6" i="38"/>
  <c r="AM6" i="38"/>
  <c r="AH6" i="38"/>
  <c r="AH5" i="38" s="1"/>
  <c r="AE6" i="38"/>
  <c r="AC6" i="38"/>
  <c r="AC5" i="38" s="1"/>
  <c r="AA6" i="38"/>
  <c r="Z6" i="38"/>
  <c r="Y6" i="38"/>
  <c r="AO5" i="38"/>
  <c r="AN5" i="38"/>
  <c r="AA5" i="38"/>
  <c r="Z5" i="38"/>
  <c r="AS54" i="37"/>
  <c r="AR54" i="37"/>
  <c r="AK54" i="37"/>
  <c r="AK53" i="37" s="1"/>
  <c r="AK52" i="37" s="1"/>
  <c r="AJ54" i="37"/>
  <c r="AC54" i="37"/>
  <c r="AC53" i="37" s="1"/>
  <c r="AB54" i="37"/>
  <c r="U54" i="37"/>
  <c r="T54" i="37"/>
  <c r="S54" i="37"/>
  <c r="R54" i="37"/>
  <c r="Q54" i="37"/>
  <c r="P54" i="37"/>
  <c r="O54" i="37"/>
  <c r="N54" i="37"/>
  <c r="M54" i="37"/>
  <c r="H54" i="37"/>
  <c r="AY53" i="37"/>
  <c r="AX53" i="37"/>
  <c r="AW53" i="37"/>
  <c r="AV53" i="37"/>
  <c r="AV52" i="37" s="1"/>
  <c r="AU53" i="37"/>
  <c r="AU52" i="37" s="1"/>
  <c r="AT53" i="37"/>
  <c r="AS53" i="37"/>
  <c r="AQ53" i="37"/>
  <c r="S53" i="37" s="1"/>
  <c r="S52" i="37" s="1"/>
  <c r="AP53" i="37"/>
  <c r="AO53" i="37"/>
  <c r="AO52" i="37" s="1"/>
  <c r="AN53" i="37"/>
  <c r="AN52" i="37" s="1"/>
  <c r="AM53" i="37"/>
  <c r="AL53" i="37"/>
  <c r="AI53" i="37"/>
  <c r="AH53" i="37"/>
  <c r="AH52" i="37" s="1"/>
  <c r="AG53" i="37"/>
  <c r="AG52" i="37" s="1"/>
  <c r="AF53" i="37"/>
  <c r="AE53" i="37"/>
  <c r="AD53" i="37"/>
  <c r="N53" i="37" s="1"/>
  <c r="N52" i="37" s="1"/>
  <c r="AA53" i="37"/>
  <c r="AA52" i="37" s="1"/>
  <c r="Z53" i="37"/>
  <c r="Z52" i="37" s="1"/>
  <c r="Y53" i="37"/>
  <c r="Q53" i="37" s="1"/>
  <c r="Q52" i="37" s="1"/>
  <c r="X53" i="37"/>
  <c r="W53" i="37"/>
  <c r="O53" i="37" s="1"/>
  <c r="O52" i="37" s="1"/>
  <c r="V53" i="37"/>
  <c r="U53" i="37"/>
  <c r="U52" i="37" s="1"/>
  <c r="P53" i="37"/>
  <c r="P52" i="37" s="1"/>
  <c r="AY52" i="37"/>
  <c r="AX52" i="37"/>
  <c r="AW52" i="37"/>
  <c r="AT52" i="37"/>
  <c r="AS52" i="37"/>
  <c r="AP52" i="37"/>
  <c r="AM52" i="37"/>
  <c r="AL52" i="37"/>
  <c r="AI52" i="37"/>
  <c r="AF52" i="37"/>
  <c r="AE52" i="37"/>
  <c r="Y52" i="37"/>
  <c r="X52" i="37"/>
  <c r="W52" i="37"/>
  <c r="V52" i="37"/>
  <c r="AS51" i="37"/>
  <c r="AS49" i="37" s="1"/>
  <c r="AS48" i="37" s="1"/>
  <c r="AR51" i="37"/>
  <c r="AK51" i="37"/>
  <c r="AJ51" i="37"/>
  <c r="AC51" i="37"/>
  <c r="AB51" i="37"/>
  <c r="U51" i="37"/>
  <c r="U49" i="37" s="1"/>
  <c r="T51" i="37"/>
  <c r="S51" i="37"/>
  <c r="R51" i="37"/>
  <c r="Q51" i="37"/>
  <c r="P51" i="37"/>
  <c r="O51" i="37"/>
  <c r="N51" i="37"/>
  <c r="H51" i="37"/>
  <c r="AS50" i="37"/>
  <c r="AR50" i="37"/>
  <c r="AK50" i="37"/>
  <c r="AJ50" i="37"/>
  <c r="AC50" i="37"/>
  <c r="AC49" i="37" s="1"/>
  <c r="AC48" i="37" s="1"/>
  <c r="AB50" i="37"/>
  <c r="U50" i="37"/>
  <c r="T50" i="37"/>
  <c r="S50" i="37"/>
  <c r="R50" i="37"/>
  <c r="Q50" i="37"/>
  <c r="P50" i="37"/>
  <c r="O50" i="37"/>
  <c r="N50" i="37"/>
  <c r="M50" i="37"/>
  <c r="H50" i="37"/>
  <c r="AY49" i="37"/>
  <c r="AX49" i="37"/>
  <c r="AX48" i="37" s="1"/>
  <c r="AW49" i="37"/>
  <c r="AV49" i="37"/>
  <c r="AV48" i="37" s="1"/>
  <c r="AU49" i="37"/>
  <c r="AU48" i="37" s="1"/>
  <c r="AT49" i="37"/>
  <c r="N49" i="37" s="1"/>
  <c r="N48" i="37" s="1"/>
  <c r="AQ49" i="37"/>
  <c r="AP49" i="37"/>
  <c r="AO49" i="37"/>
  <c r="AO48" i="37" s="1"/>
  <c r="AN49" i="37"/>
  <c r="AN48" i="37" s="1"/>
  <c r="AM49" i="37"/>
  <c r="AL49" i="37"/>
  <c r="AK49" i="37"/>
  <c r="AK48" i="37" s="1"/>
  <c r="AI49" i="37"/>
  <c r="AH49" i="37"/>
  <c r="AH48" i="37" s="1"/>
  <c r="AG49" i="37"/>
  <c r="AG48" i="37" s="1"/>
  <c r="AF49" i="37"/>
  <c r="AE49" i="37"/>
  <c r="AD49" i="37"/>
  <c r="AA49" i="37"/>
  <c r="AA48" i="37" s="1"/>
  <c r="Z49" i="37"/>
  <c r="R49" i="37" s="1"/>
  <c r="R48" i="37" s="1"/>
  <c r="Y49" i="37"/>
  <c r="Q49" i="37" s="1"/>
  <c r="Q48" i="37" s="1"/>
  <c r="X49" i="37"/>
  <c r="P49" i="37" s="1"/>
  <c r="P48" i="37" s="1"/>
  <c r="W49" i="37"/>
  <c r="O49" i="37" s="1"/>
  <c r="O48" i="37" s="1"/>
  <c r="V49" i="37"/>
  <c r="S49" i="37"/>
  <c r="S48" i="37" s="1"/>
  <c r="AY48" i="37"/>
  <c r="AW48" i="37"/>
  <c r="AT48" i="37"/>
  <c r="AQ48" i="37"/>
  <c r="AP48" i="37"/>
  <c r="AM48" i="37"/>
  <c r="AL48" i="37"/>
  <c r="AI48" i="37"/>
  <c r="AF48" i="37"/>
  <c r="AE48" i="37"/>
  <c r="AD48" i="37"/>
  <c r="Y48" i="37"/>
  <c r="X48" i="37"/>
  <c r="V48" i="37"/>
  <c r="AS47" i="37"/>
  <c r="AS46" i="37" s="1"/>
  <c r="AS45" i="37" s="1"/>
  <c r="AR47" i="37"/>
  <c r="AK47" i="37"/>
  <c r="AJ47" i="37"/>
  <c r="AC47" i="37"/>
  <c r="AB47" i="37"/>
  <c r="U47" i="37"/>
  <c r="M47" i="37" s="1"/>
  <c r="T47" i="37"/>
  <c r="S47" i="37"/>
  <c r="R47" i="37"/>
  <c r="Q47" i="37"/>
  <c r="P47" i="37"/>
  <c r="O47" i="37"/>
  <c r="N47" i="37"/>
  <c r="H47" i="37"/>
  <c r="AY46" i="37"/>
  <c r="AX46" i="37"/>
  <c r="AX45" i="37" s="1"/>
  <c r="AW46" i="37"/>
  <c r="AW45" i="37" s="1"/>
  <c r="AV46" i="37"/>
  <c r="P46" i="37" s="1"/>
  <c r="P45" i="37" s="1"/>
  <c r="AU46" i="37"/>
  <c r="AT46" i="37"/>
  <c r="AQ46" i="37"/>
  <c r="AQ45" i="37" s="1"/>
  <c r="AP46" i="37"/>
  <c r="AP45" i="37" s="1"/>
  <c r="AO46" i="37"/>
  <c r="AN46" i="37"/>
  <c r="AM46" i="37"/>
  <c r="O46" i="37" s="1"/>
  <c r="O45" i="37" s="1"/>
  <c r="AL46" i="37"/>
  <c r="AK46" i="37"/>
  <c r="AK45" i="37" s="1"/>
  <c r="AI46" i="37"/>
  <c r="AI45" i="37" s="1"/>
  <c r="AH46" i="37"/>
  <c r="AG46" i="37"/>
  <c r="AF46" i="37"/>
  <c r="AE46" i="37"/>
  <c r="AD46" i="37"/>
  <c r="AD45" i="37" s="1"/>
  <c r="AC46" i="37"/>
  <c r="AC45" i="37" s="1"/>
  <c r="AA46" i="37"/>
  <c r="S46" i="37" s="1"/>
  <c r="S45" i="37" s="1"/>
  <c r="Z46" i="37"/>
  <c r="R46" i="37" s="1"/>
  <c r="R45" i="37" s="1"/>
  <c r="Y46" i="37"/>
  <c r="Q46" i="37" s="1"/>
  <c r="Q45" i="37" s="1"/>
  <c r="X46" i="37"/>
  <c r="W46" i="37"/>
  <c r="W45" i="37" s="1"/>
  <c r="V46" i="37"/>
  <c r="V45" i="37" s="1"/>
  <c r="U46" i="37"/>
  <c r="M46" i="37" s="1"/>
  <c r="M45" i="37" s="1"/>
  <c r="AY45" i="37"/>
  <c r="AV45" i="37"/>
  <c r="AU45" i="37"/>
  <c r="AT45" i="37"/>
  <c r="AO45" i="37"/>
  <c r="AN45" i="37"/>
  <c r="AL45" i="37"/>
  <c r="AH45" i="37"/>
  <c r="AG45" i="37"/>
  <c r="AF45" i="37"/>
  <c r="AE45" i="37"/>
  <c r="AA45" i="37"/>
  <c r="Z45" i="37"/>
  <c r="X45" i="37"/>
  <c r="U45" i="37"/>
  <c r="AS44" i="37"/>
  <c r="AR44" i="37"/>
  <c r="AK44" i="37"/>
  <c r="AJ44" i="37"/>
  <c r="AC44" i="37"/>
  <c r="AC43" i="37" s="1"/>
  <c r="AC42" i="37" s="1"/>
  <c r="AB44" i="37"/>
  <c r="U44" i="37"/>
  <c r="M44" i="37" s="1"/>
  <c r="T44" i="37"/>
  <c r="S44" i="37"/>
  <c r="R44" i="37"/>
  <c r="Q44" i="37"/>
  <c r="P44" i="37"/>
  <c r="O44" i="37"/>
  <c r="N44" i="37"/>
  <c r="H44" i="37"/>
  <c r="AY43" i="37"/>
  <c r="AY42" i="37" s="1"/>
  <c r="AX43" i="37"/>
  <c r="R43" i="37" s="1"/>
  <c r="R42" i="37" s="1"/>
  <c r="AW43" i="37"/>
  <c r="AV43" i="37"/>
  <c r="AU43" i="37"/>
  <c r="AT43" i="37"/>
  <c r="AT42" i="37" s="1"/>
  <c r="AS43" i="37"/>
  <c r="AS42" i="37" s="1"/>
  <c r="AQ43" i="37"/>
  <c r="AP43" i="37"/>
  <c r="AO43" i="37"/>
  <c r="Q43" i="37" s="1"/>
  <c r="Q42" i="37" s="1"/>
  <c r="AN43" i="37"/>
  <c r="AM43" i="37"/>
  <c r="AM42" i="37" s="1"/>
  <c r="AL43" i="37"/>
  <c r="AL42" i="37" s="1"/>
  <c r="AK43" i="37"/>
  <c r="AI43" i="37"/>
  <c r="AH43" i="37"/>
  <c r="AG43" i="37"/>
  <c r="AF43" i="37"/>
  <c r="AF42" i="37" s="1"/>
  <c r="AE43" i="37"/>
  <c r="AE42" i="37" s="1"/>
  <c r="AD43" i="37"/>
  <c r="AA43" i="37"/>
  <c r="S43" i="37" s="1"/>
  <c r="S42" i="37" s="1"/>
  <c r="Z43" i="37"/>
  <c r="Y43" i="37"/>
  <c r="Y42" i="37" s="1"/>
  <c r="X43" i="37"/>
  <c r="X42" i="37" s="1"/>
  <c r="W43" i="37"/>
  <c r="O43" i="37" s="1"/>
  <c r="O42" i="37" s="1"/>
  <c r="V43" i="37"/>
  <c r="U43" i="37"/>
  <c r="M43" i="37" s="1"/>
  <c r="M42" i="37" s="1"/>
  <c r="N43" i="37"/>
  <c r="N42" i="37" s="1"/>
  <c r="AX42" i="37"/>
  <c r="AW42" i="37"/>
  <c r="AV42" i="37"/>
  <c r="AU42" i="37"/>
  <c r="AQ42" i="37"/>
  <c r="AP42" i="37"/>
  <c r="AN42" i="37"/>
  <c r="AK42" i="37"/>
  <c r="AI42" i="37"/>
  <c r="AH42" i="37"/>
  <c r="AG42" i="37"/>
  <c r="AD42" i="37"/>
  <c r="Z42" i="37"/>
  <c r="W42" i="37"/>
  <c r="V42" i="37"/>
  <c r="U42" i="37"/>
  <c r="AS41" i="37"/>
  <c r="AR41" i="37"/>
  <c r="AK41" i="37"/>
  <c r="AK39" i="37" s="1"/>
  <c r="AK38" i="37" s="1"/>
  <c r="AJ41" i="37"/>
  <c r="AC41" i="37"/>
  <c r="AB41" i="37"/>
  <c r="U41" i="37"/>
  <c r="T41" i="37"/>
  <c r="S41" i="37"/>
  <c r="R41" i="37"/>
  <c r="Q41" i="37"/>
  <c r="P41" i="37"/>
  <c r="O41" i="37"/>
  <c r="N41" i="37"/>
  <c r="M41" i="37"/>
  <c r="H41" i="37"/>
  <c r="AS40" i="37"/>
  <c r="AR40" i="37"/>
  <c r="AK40" i="37"/>
  <c r="AJ40" i="37"/>
  <c r="AC40" i="37"/>
  <c r="AC39" i="37" s="1"/>
  <c r="AC38" i="37" s="1"/>
  <c r="AB40" i="37"/>
  <c r="U40" i="37"/>
  <c r="M40" i="37" s="1"/>
  <c r="T40" i="37"/>
  <c r="S40" i="37"/>
  <c r="R40" i="37"/>
  <c r="Q40" i="37"/>
  <c r="P40" i="37"/>
  <c r="O40" i="37"/>
  <c r="N40" i="37"/>
  <c r="H40" i="37"/>
  <c r="AY39" i="37"/>
  <c r="AY38" i="37" s="1"/>
  <c r="AX39" i="37"/>
  <c r="AW39" i="37"/>
  <c r="AV39" i="37"/>
  <c r="AV38" i="37" s="1"/>
  <c r="AU39" i="37"/>
  <c r="AT39" i="37"/>
  <c r="AT38" i="37" s="1"/>
  <c r="AS39" i="37"/>
  <c r="AS38" i="37" s="1"/>
  <c r="AQ39" i="37"/>
  <c r="AP39" i="37"/>
  <c r="AO39" i="37"/>
  <c r="AN39" i="37"/>
  <c r="AM39" i="37"/>
  <c r="AM38" i="37" s="1"/>
  <c r="AL39" i="37"/>
  <c r="AL38" i="37" s="1"/>
  <c r="AI39" i="37"/>
  <c r="AH39" i="37"/>
  <c r="R39" i="37" s="1"/>
  <c r="R38" i="37" s="1"/>
  <c r="AG39" i="37"/>
  <c r="AF39" i="37"/>
  <c r="AF38" i="37" s="1"/>
  <c r="AE39" i="37"/>
  <c r="AE38" i="37" s="1"/>
  <c r="AD39" i="37"/>
  <c r="AA39" i="37"/>
  <c r="S39" i="37" s="1"/>
  <c r="S38" i="37" s="1"/>
  <c r="Z39" i="37"/>
  <c r="Y39" i="37"/>
  <c r="Y38" i="37" s="1"/>
  <c r="X39" i="37"/>
  <c r="P39" i="37" s="1"/>
  <c r="P38" i="37" s="1"/>
  <c r="W39" i="37"/>
  <c r="O39" i="37" s="1"/>
  <c r="O38" i="37" s="1"/>
  <c r="V39" i="37"/>
  <c r="N39" i="37" s="1"/>
  <c r="N38" i="37" s="1"/>
  <c r="U39" i="37"/>
  <c r="M39" i="37" s="1"/>
  <c r="Q39" i="37"/>
  <c r="Q38" i="37" s="1"/>
  <c r="AX38" i="37"/>
  <c r="AW38" i="37"/>
  <c r="AU38" i="37"/>
  <c r="AQ38" i="37"/>
  <c r="AP38" i="37"/>
  <c r="AO38" i="37"/>
  <c r="AN38" i="37"/>
  <c r="AI38" i="37"/>
  <c r="AG38" i="37"/>
  <c r="AD38" i="37"/>
  <c r="AA38" i="37"/>
  <c r="Z38" i="37"/>
  <c r="W38" i="37"/>
  <c r="V38" i="37"/>
  <c r="AS37" i="37"/>
  <c r="AR37" i="37"/>
  <c r="AK37" i="37"/>
  <c r="AK35" i="37" s="1"/>
  <c r="AK34" i="37" s="1"/>
  <c r="AJ37" i="37"/>
  <c r="AC37" i="37"/>
  <c r="AB37" i="37"/>
  <c r="U37" i="37"/>
  <c r="T37" i="37"/>
  <c r="S37" i="37"/>
  <c r="R37" i="37"/>
  <c r="Q37" i="37"/>
  <c r="P37" i="37"/>
  <c r="O37" i="37"/>
  <c r="N37" i="37"/>
  <c r="M37" i="37"/>
  <c r="H37" i="37"/>
  <c r="AS36" i="37"/>
  <c r="AR36" i="37"/>
  <c r="AK36" i="37"/>
  <c r="AJ36" i="37"/>
  <c r="AC36" i="37"/>
  <c r="AC35" i="37" s="1"/>
  <c r="AC34" i="37" s="1"/>
  <c r="AB36" i="37"/>
  <c r="U36" i="37"/>
  <c r="M36" i="37" s="1"/>
  <c r="T36" i="37"/>
  <c r="S36" i="37"/>
  <c r="R36" i="37"/>
  <c r="Q36" i="37"/>
  <c r="P36" i="37"/>
  <c r="O36" i="37"/>
  <c r="N36" i="37"/>
  <c r="H36" i="37"/>
  <c r="AY35" i="37"/>
  <c r="AY34" i="37" s="1"/>
  <c r="AX35" i="37"/>
  <c r="R35" i="37" s="1"/>
  <c r="R34" i="37" s="1"/>
  <c r="AW35" i="37"/>
  <c r="AV35" i="37"/>
  <c r="AU35" i="37"/>
  <c r="AT35" i="37"/>
  <c r="AT34" i="37" s="1"/>
  <c r="AS35" i="37"/>
  <c r="AS34" i="37" s="1"/>
  <c r="AQ35" i="37"/>
  <c r="AP35" i="37"/>
  <c r="AO35" i="37"/>
  <c r="Q35" i="37" s="1"/>
  <c r="Q34" i="37" s="1"/>
  <c r="AN35" i="37"/>
  <c r="AM35" i="37"/>
  <c r="AM34" i="37" s="1"/>
  <c r="AL35" i="37"/>
  <c r="AL34" i="37" s="1"/>
  <c r="AI35" i="37"/>
  <c r="AH35" i="37"/>
  <c r="AG35" i="37"/>
  <c r="AF35" i="37"/>
  <c r="AF34" i="37" s="1"/>
  <c r="AE35" i="37"/>
  <c r="AE34" i="37" s="1"/>
  <c r="AD35" i="37"/>
  <c r="AA35" i="37"/>
  <c r="S35" i="37" s="1"/>
  <c r="S34" i="37" s="1"/>
  <c r="Z35" i="37"/>
  <c r="Y35" i="37"/>
  <c r="Y34" i="37" s="1"/>
  <c r="X35" i="37"/>
  <c r="X34" i="37" s="1"/>
  <c r="W35" i="37"/>
  <c r="O35" i="37" s="1"/>
  <c r="O34" i="37" s="1"/>
  <c r="V35" i="37"/>
  <c r="U35" i="37"/>
  <c r="M35" i="37" s="1"/>
  <c r="N35" i="37"/>
  <c r="N34" i="37" s="1"/>
  <c r="AX34" i="37"/>
  <c r="AW34" i="37"/>
  <c r="AV34" i="37"/>
  <c r="AU34" i="37"/>
  <c r="AQ34" i="37"/>
  <c r="AP34" i="37"/>
  <c r="AN34" i="37"/>
  <c r="AI34" i="37"/>
  <c r="AH34" i="37"/>
  <c r="AG34" i="37"/>
  <c r="AD34" i="37"/>
  <c r="Z34" i="37"/>
  <c r="W34" i="37"/>
  <c r="V34" i="37"/>
  <c r="U34" i="37"/>
  <c r="AS33" i="37"/>
  <c r="AR33" i="37"/>
  <c r="AK33" i="37"/>
  <c r="AK32" i="37" s="1"/>
  <c r="AJ33" i="37"/>
  <c r="AC33" i="37"/>
  <c r="AC32" i="37" s="1"/>
  <c r="AB33" i="37"/>
  <c r="U33" i="37"/>
  <c r="T33" i="37"/>
  <c r="S33" i="37"/>
  <c r="R33" i="37"/>
  <c r="Q33" i="37"/>
  <c r="P33" i="37"/>
  <c r="O33" i="37"/>
  <c r="N33" i="37"/>
  <c r="M33" i="37"/>
  <c r="H33" i="37"/>
  <c r="AY32" i="37"/>
  <c r="AX32" i="37"/>
  <c r="AW32" i="37"/>
  <c r="AV32" i="37"/>
  <c r="AU32" i="37"/>
  <c r="AT32" i="37"/>
  <c r="AS32" i="37"/>
  <c r="AQ32" i="37"/>
  <c r="S32" i="37" s="1"/>
  <c r="AP32" i="37"/>
  <c r="AO32" i="37"/>
  <c r="AN32" i="37"/>
  <c r="AM32" i="37"/>
  <c r="AL32" i="37"/>
  <c r="AI32" i="37"/>
  <c r="AH32" i="37"/>
  <c r="AG32" i="37"/>
  <c r="AF32" i="37"/>
  <c r="AE32" i="37"/>
  <c r="AD32" i="37"/>
  <c r="N32" i="37" s="1"/>
  <c r="AA32" i="37"/>
  <c r="Z32" i="37"/>
  <c r="R32" i="37" s="1"/>
  <c r="Y32" i="37"/>
  <c r="Q32" i="37" s="1"/>
  <c r="X32" i="37"/>
  <c r="W32" i="37"/>
  <c r="O32" i="37" s="1"/>
  <c r="V32" i="37"/>
  <c r="U32" i="37"/>
  <c r="P32" i="37"/>
  <c r="AS31" i="37"/>
  <c r="AS30" i="37" s="1"/>
  <c r="AR31" i="37"/>
  <c r="AK31" i="37"/>
  <c r="AJ31" i="37"/>
  <c r="AC31" i="37"/>
  <c r="AB31" i="37"/>
  <c r="U31" i="37"/>
  <c r="M31" i="37" s="1"/>
  <c r="T31" i="37"/>
  <c r="S31" i="37"/>
  <c r="R31" i="37"/>
  <c r="Q31" i="37"/>
  <c r="P31" i="37"/>
  <c r="O31" i="37"/>
  <c r="N31" i="37"/>
  <c r="H31" i="37"/>
  <c r="AY30" i="37"/>
  <c r="AX30" i="37"/>
  <c r="AW30" i="37"/>
  <c r="AV30" i="37"/>
  <c r="AU30" i="37"/>
  <c r="AU14" i="37" s="1"/>
  <c r="AT30" i="37"/>
  <c r="AQ30" i="37"/>
  <c r="AP30" i="37"/>
  <c r="AO30" i="37"/>
  <c r="AN30" i="37"/>
  <c r="AM30" i="37"/>
  <c r="AL30" i="37"/>
  <c r="AK30" i="37"/>
  <c r="AI30" i="37"/>
  <c r="AH30" i="37"/>
  <c r="AG30" i="37"/>
  <c r="Q30" i="37" s="1"/>
  <c r="AF30" i="37"/>
  <c r="AE30" i="37"/>
  <c r="AD30" i="37"/>
  <c r="AC30" i="37"/>
  <c r="AA30" i="37"/>
  <c r="Z30" i="37"/>
  <c r="R30" i="37" s="1"/>
  <c r="Y30" i="37"/>
  <c r="X30" i="37"/>
  <c r="W30" i="37"/>
  <c r="O30" i="37" s="1"/>
  <c r="V30" i="37"/>
  <c r="N30" i="37" s="1"/>
  <c r="S30" i="37"/>
  <c r="P30" i="37"/>
  <c r="AS29" i="37"/>
  <c r="AR29" i="37"/>
  <c r="AK29" i="37"/>
  <c r="AJ29" i="37"/>
  <c r="AC29" i="37"/>
  <c r="AC28" i="37" s="1"/>
  <c r="M28" i="37" s="1"/>
  <c r="AB29" i="37"/>
  <c r="U29" i="37"/>
  <c r="T29" i="37"/>
  <c r="S29" i="37"/>
  <c r="R29" i="37"/>
  <c r="Q29" i="37"/>
  <c r="P29" i="37"/>
  <c r="O29" i="37"/>
  <c r="N29" i="37"/>
  <c r="M29" i="37"/>
  <c r="H29" i="37"/>
  <c r="AY28" i="37"/>
  <c r="AX28" i="37"/>
  <c r="AW28" i="37"/>
  <c r="AV28" i="37"/>
  <c r="AU28" i="37"/>
  <c r="AT28" i="37"/>
  <c r="N28" i="37" s="1"/>
  <c r="AS28" i="37"/>
  <c r="AQ28" i="37"/>
  <c r="AP28" i="37"/>
  <c r="AO28" i="37"/>
  <c r="AN28" i="37"/>
  <c r="AM28" i="37"/>
  <c r="AL28" i="37"/>
  <c r="AK28" i="37"/>
  <c r="AI28" i="37"/>
  <c r="AH28" i="37"/>
  <c r="AG28" i="37"/>
  <c r="AF28" i="37"/>
  <c r="P28" i="37" s="1"/>
  <c r="AE28" i="37"/>
  <c r="AD28" i="37"/>
  <c r="AA28" i="37"/>
  <c r="Z28" i="37"/>
  <c r="R28" i="37" s="1"/>
  <c r="Y28" i="37"/>
  <c r="Q28" i="37" s="1"/>
  <c r="X28" i="37"/>
  <c r="W28" i="37"/>
  <c r="O28" i="37" s="1"/>
  <c r="V28" i="37"/>
  <c r="U28" i="37"/>
  <c r="S28" i="37"/>
  <c r="AS27" i="37"/>
  <c r="AR27" i="37"/>
  <c r="AK27" i="37"/>
  <c r="M27" i="37" s="1"/>
  <c r="AJ27" i="37"/>
  <c r="AC27" i="37"/>
  <c r="AB27" i="37"/>
  <c r="U27" i="37"/>
  <c r="T27" i="37"/>
  <c r="S27" i="37"/>
  <c r="R27" i="37"/>
  <c r="Q27" i="37"/>
  <c r="P27" i="37"/>
  <c r="O27" i="37"/>
  <c r="N27" i="37"/>
  <c r="H27" i="37"/>
  <c r="AS26" i="37"/>
  <c r="AR26" i="37"/>
  <c r="AK26" i="37"/>
  <c r="AJ26" i="37"/>
  <c r="AC26" i="37"/>
  <c r="AB26" i="37"/>
  <c r="U26" i="37"/>
  <c r="T26" i="37"/>
  <c r="S26" i="37"/>
  <c r="R26" i="37"/>
  <c r="Q26" i="37"/>
  <c r="P26" i="37"/>
  <c r="O26" i="37"/>
  <c r="N26" i="37"/>
  <c r="M26" i="37"/>
  <c r="H26" i="37"/>
  <c r="AS25" i="37"/>
  <c r="AR25" i="37"/>
  <c r="AK25" i="37"/>
  <c r="AK24" i="37" s="1"/>
  <c r="AJ25" i="37"/>
  <c r="AC25" i="37"/>
  <c r="AC24" i="37" s="1"/>
  <c r="AB25" i="37"/>
  <c r="U25" i="37"/>
  <c r="U24" i="37" s="1"/>
  <c r="T25" i="37"/>
  <c r="S25" i="37"/>
  <c r="R25" i="37"/>
  <c r="Q25" i="37"/>
  <c r="P25" i="37"/>
  <c r="O25" i="37"/>
  <c r="N25" i="37"/>
  <c r="H25" i="37"/>
  <c r="AY24" i="37"/>
  <c r="AX24" i="37"/>
  <c r="AW24" i="37"/>
  <c r="AV24" i="37"/>
  <c r="AU24" i="37"/>
  <c r="AT24" i="37"/>
  <c r="AS24" i="37"/>
  <c r="AQ24" i="37"/>
  <c r="AP24" i="37"/>
  <c r="AO24" i="37"/>
  <c r="AN24" i="37"/>
  <c r="AM24" i="37"/>
  <c r="AL24" i="37"/>
  <c r="AI24" i="37"/>
  <c r="S24" i="37" s="1"/>
  <c r="AH24" i="37"/>
  <c r="AG24" i="37"/>
  <c r="AF24" i="37"/>
  <c r="AE24" i="37"/>
  <c r="O24" i="37" s="1"/>
  <c r="AD24" i="37"/>
  <c r="AA24" i="37"/>
  <c r="Z24" i="37"/>
  <c r="Y24" i="37"/>
  <c r="Q24" i="37" s="1"/>
  <c r="X24" i="37"/>
  <c r="P24" i="37" s="1"/>
  <c r="W24" i="37"/>
  <c r="V24" i="37"/>
  <c r="N24" i="37" s="1"/>
  <c r="R24" i="37"/>
  <c r="AS23" i="37"/>
  <c r="AR23" i="37"/>
  <c r="AK23" i="37"/>
  <c r="AJ23" i="37"/>
  <c r="AC23" i="37"/>
  <c r="AB23" i="37"/>
  <c r="U23" i="37"/>
  <c r="M23" i="37" s="1"/>
  <c r="T23" i="37"/>
  <c r="S23" i="37"/>
  <c r="R23" i="37"/>
  <c r="Q23" i="37"/>
  <c r="P23" i="37"/>
  <c r="O23" i="37"/>
  <c r="N23" i="37"/>
  <c r="H23" i="37"/>
  <c r="AS22" i="37"/>
  <c r="AR22" i="37"/>
  <c r="AK22" i="37"/>
  <c r="AK20" i="37" s="1"/>
  <c r="AJ22" i="37"/>
  <c r="AC22" i="37"/>
  <c r="AB22" i="37"/>
  <c r="U22" i="37"/>
  <c r="T22" i="37"/>
  <c r="S22" i="37"/>
  <c r="R22" i="37"/>
  <c r="Q22" i="37"/>
  <c r="P22" i="37"/>
  <c r="O22" i="37"/>
  <c r="N22" i="37"/>
  <c r="M22" i="37"/>
  <c r="H22" i="37"/>
  <c r="AS21" i="37"/>
  <c r="AR21" i="37"/>
  <c r="AK21" i="37"/>
  <c r="AJ21" i="37"/>
  <c r="AC21" i="37"/>
  <c r="AC20" i="37" s="1"/>
  <c r="AB21" i="37"/>
  <c r="U21" i="37"/>
  <c r="M21" i="37" s="1"/>
  <c r="T21" i="37"/>
  <c r="S21" i="37"/>
  <c r="R21" i="37"/>
  <c r="Q21" i="37"/>
  <c r="P21" i="37"/>
  <c r="O21" i="37"/>
  <c r="N21" i="37"/>
  <c r="H21" i="37"/>
  <c r="AY20" i="37"/>
  <c r="AX20" i="37"/>
  <c r="AW20" i="37"/>
  <c r="AV20" i="37"/>
  <c r="AU20" i="37"/>
  <c r="AT20" i="37"/>
  <c r="AS20" i="37"/>
  <c r="AQ20" i="37"/>
  <c r="AQ14" i="37" s="1"/>
  <c r="AP20" i="37"/>
  <c r="AO20" i="37"/>
  <c r="AN20" i="37"/>
  <c r="AM20" i="37"/>
  <c r="AL20" i="37"/>
  <c r="AI20" i="37"/>
  <c r="AH20" i="37"/>
  <c r="R20" i="37" s="1"/>
  <c r="AG20" i="37"/>
  <c r="AF20" i="37"/>
  <c r="AE20" i="37"/>
  <c r="AD20" i="37"/>
  <c r="N20" i="37" s="1"/>
  <c r="AA20" i="37"/>
  <c r="S20" i="37" s="1"/>
  <c r="Z20" i="37"/>
  <c r="Y20" i="37"/>
  <c r="X20" i="37"/>
  <c r="P20" i="37" s="1"/>
  <c r="W20" i="37"/>
  <c r="O20" i="37" s="1"/>
  <c r="V20" i="37"/>
  <c r="U20" i="37"/>
  <c r="Q20" i="37"/>
  <c r="AS19" i="37"/>
  <c r="AR19" i="37"/>
  <c r="AK19" i="37"/>
  <c r="AJ19" i="37"/>
  <c r="AC19" i="37"/>
  <c r="M19" i="37" s="1"/>
  <c r="AB19" i="37"/>
  <c r="U19" i="37"/>
  <c r="T19" i="37"/>
  <c r="S19" i="37"/>
  <c r="R19" i="37"/>
  <c r="Q19" i="37"/>
  <c r="P19" i="37"/>
  <c r="O19" i="37"/>
  <c r="N19" i="37"/>
  <c r="H19" i="37"/>
  <c r="AS18" i="37"/>
  <c r="AR18" i="37"/>
  <c r="AK18" i="37"/>
  <c r="AJ18" i="37"/>
  <c r="AC18" i="37"/>
  <c r="M18" i="37" s="1"/>
  <c r="AB18" i="37"/>
  <c r="U18" i="37"/>
  <c r="T18" i="37"/>
  <c r="S18" i="37"/>
  <c r="R18" i="37"/>
  <c r="Q18" i="37"/>
  <c r="P18" i="37"/>
  <c r="O18" i="37"/>
  <c r="N18" i="37"/>
  <c r="H18" i="37"/>
  <c r="AS17" i="37"/>
  <c r="AR17" i="37"/>
  <c r="AK17" i="37"/>
  <c r="AJ17" i="37"/>
  <c r="AC17" i="37"/>
  <c r="AB17" i="37"/>
  <c r="U17" i="37"/>
  <c r="M17" i="37" s="1"/>
  <c r="T17" i="37"/>
  <c r="S17" i="37"/>
  <c r="R17" i="37"/>
  <c r="Q17" i="37"/>
  <c r="P17" i="37"/>
  <c r="O17" i="37"/>
  <c r="N17" i="37"/>
  <c r="H17" i="37"/>
  <c r="AS16" i="37"/>
  <c r="AS15" i="37" s="1"/>
  <c r="AS14" i="37" s="1"/>
  <c r="AR16" i="37"/>
  <c r="AK16" i="37"/>
  <c r="AK15" i="37" s="1"/>
  <c r="AJ16" i="37"/>
  <c r="AC16" i="37"/>
  <c r="AC15" i="37" s="1"/>
  <c r="AB16" i="37"/>
  <c r="U16" i="37"/>
  <c r="T16" i="37"/>
  <c r="S16" i="37"/>
  <c r="R16" i="37"/>
  <c r="Q16" i="37"/>
  <c r="P16" i="37"/>
  <c r="O16" i="37"/>
  <c r="N16" i="37"/>
  <c r="H16" i="37"/>
  <c r="AY15" i="37"/>
  <c r="AY14" i="37" s="1"/>
  <c r="AX15" i="37"/>
  <c r="AW15" i="37"/>
  <c r="AW14" i="37" s="1"/>
  <c r="AV15" i="37"/>
  <c r="AV14" i="37" s="1"/>
  <c r="AU15" i="37"/>
  <c r="O15" i="37" s="1"/>
  <c r="O14" i="37" s="1"/>
  <c r="AT15" i="37"/>
  <c r="AQ15" i="37"/>
  <c r="AP15" i="37"/>
  <c r="AP14" i="37" s="1"/>
  <c r="AO15" i="37"/>
  <c r="AO14" i="37" s="1"/>
  <c r="AN15" i="37"/>
  <c r="AM15" i="37"/>
  <c r="AL15" i="37"/>
  <c r="N15" i="37" s="1"/>
  <c r="N14" i="37" s="1"/>
  <c r="AI15" i="37"/>
  <c r="AI14" i="37" s="1"/>
  <c r="AH15" i="37"/>
  <c r="AH14" i="37" s="1"/>
  <c r="AG15" i="37"/>
  <c r="Q15" i="37" s="1"/>
  <c r="AF15" i="37"/>
  <c r="AE15" i="37"/>
  <c r="AE14" i="37" s="1"/>
  <c r="AD15" i="37"/>
  <c r="AA15" i="37"/>
  <c r="S15" i="37" s="1"/>
  <c r="S14" i="37" s="1"/>
  <c r="Z15" i="37"/>
  <c r="R15" i="37" s="1"/>
  <c r="Y15" i="37"/>
  <c r="X15" i="37"/>
  <c r="P15" i="37" s="1"/>
  <c r="P14" i="37" s="1"/>
  <c r="W15" i="37"/>
  <c r="V15" i="37"/>
  <c r="V14" i="37" s="1"/>
  <c r="U15" i="37"/>
  <c r="AX14" i="37"/>
  <c r="AT14" i="37"/>
  <c r="AN14" i="37"/>
  <c r="AM14" i="37"/>
  <c r="AF14" i="37"/>
  <c r="Z14" i="37"/>
  <c r="Y14" i="37"/>
  <c r="W14" i="37"/>
  <c r="AS13" i="37"/>
  <c r="AS12" i="37" s="1"/>
  <c r="AS11" i="37" s="1"/>
  <c r="AR13" i="37"/>
  <c r="AK13" i="37"/>
  <c r="AK12" i="37" s="1"/>
  <c r="AK11" i="37" s="1"/>
  <c r="AJ13" i="37"/>
  <c r="AC13" i="37"/>
  <c r="AB13" i="37"/>
  <c r="U13" i="37"/>
  <c r="U12" i="37" s="1"/>
  <c r="T13" i="37"/>
  <c r="S13" i="37"/>
  <c r="R13" i="37"/>
  <c r="Q13" i="37"/>
  <c r="P13" i="37"/>
  <c r="O13" i="37"/>
  <c r="N13" i="37"/>
  <c r="M13" i="37"/>
  <c r="H13" i="37"/>
  <c r="AY12" i="37"/>
  <c r="AY11" i="37" s="1"/>
  <c r="AX12" i="37"/>
  <c r="AX11" i="37" s="1"/>
  <c r="AW12" i="37"/>
  <c r="Q12" i="37" s="1"/>
  <c r="Q11" i="37" s="1"/>
  <c r="AV12" i="37"/>
  <c r="AU12" i="37"/>
  <c r="AU11" i="37" s="1"/>
  <c r="AT12" i="37"/>
  <c r="AQ12" i="37"/>
  <c r="AQ11" i="37" s="1"/>
  <c r="AP12" i="37"/>
  <c r="AO12" i="37"/>
  <c r="AN12" i="37"/>
  <c r="P12" i="37" s="1"/>
  <c r="P11" i="37" s="1"/>
  <c r="AM12" i="37"/>
  <c r="AL12" i="37"/>
  <c r="AL11" i="37" s="1"/>
  <c r="AI12" i="37"/>
  <c r="S12" i="37" s="1"/>
  <c r="S11" i="37" s="1"/>
  <c r="AH12" i="37"/>
  <c r="AG12" i="37"/>
  <c r="AG11" i="37" s="1"/>
  <c r="AF12" i="37"/>
  <c r="AE12" i="37"/>
  <c r="AE11" i="37" s="1"/>
  <c r="AD12" i="37"/>
  <c r="AD11" i="37" s="1"/>
  <c r="AC12" i="37"/>
  <c r="AA12" i="37"/>
  <c r="Z12" i="37"/>
  <c r="R12" i="37" s="1"/>
  <c r="R11" i="37" s="1"/>
  <c r="Y12" i="37"/>
  <c r="X12" i="37"/>
  <c r="X11" i="37" s="1"/>
  <c r="W12" i="37"/>
  <c r="W11" i="37" s="1"/>
  <c r="V12" i="37"/>
  <c r="N12" i="37" s="1"/>
  <c r="N11" i="37" s="1"/>
  <c r="AW11" i="37"/>
  <c r="AV11" i="37"/>
  <c r="AT11" i="37"/>
  <c r="AP11" i="37"/>
  <c r="AO11" i="37"/>
  <c r="AM11" i="37"/>
  <c r="AI11" i="37"/>
  <c r="AH11" i="37"/>
  <c r="AF11" i="37"/>
  <c r="AC11" i="37"/>
  <c r="AA11" i="37"/>
  <c r="Y11" i="37"/>
  <c r="V11" i="37"/>
  <c r="AS10" i="37"/>
  <c r="AS9" i="37" s="1"/>
  <c r="AR10" i="37"/>
  <c r="AK10" i="37"/>
  <c r="AK9" i="37" s="1"/>
  <c r="AJ10" i="37"/>
  <c r="AC10" i="37"/>
  <c r="M10" i="37" s="1"/>
  <c r="AB10" i="37"/>
  <c r="U10" i="37"/>
  <c r="U9" i="37" s="1"/>
  <c r="M9" i="37" s="1"/>
  <c r="T10" i="37"/>
  <c r="S10" i="37"/>
  <c r="R10" i="37"/>
  <c r="Q10" i="37"/>
  <c r="P10" i="37"/>
  <c r="O10" i="37"/>
  <c r="N10" i="37"/>
  <c r="H10" i="37"/>
  <c r="AY9" i="37"/>
  <c r="AY6" i="37" s="1"/>
  <c r="AY5" i="37" s="1"/>
  <c r="AX9" i="37"/>
  <c r="AW9" i="37"/>
  <c r="AV9" i="37"/>
  <c r="AU9" i="37"/>
  <c r="AT9" i="37"/>
  <c r="AQ9" i="37"/>
  <c r="AP9" i="37"/>
  <c r="R9" i="37" s="1"/>
  <c r="AO9" i="37"/>
  <c r="AN9" i="37"/>
  <c r="AM9" i="37"/>
  <c r="AL9" i="37"/>
  <c r="AL6" i="37" s="1"/>
  <c r="AI9" i="37"/>
  <c r="AH9" i="37"/>
  <c r="AG9" i="37"/>
  <c r="AF9" i="37"/>
  <c r="AE9" i="37"/>
  <c r="AD9" i="37"/>
  <c r="AC9" i="37"/>
  <c r="AA9" i="37"/>
  <c r="Z9" i="37"/>
  <c r="Y9" i="37"/>
  <c r="Q9" i="37" s="1"/>
  <c r="X9" i="37"/>
  <c r="X6" i="37" s="1"/>
  <c r="W9" i="37"/>
  <c r="V9" i="37"/>
  <c r="N9" i="37" s="1"/>
  <c r="O9" i="37"/>
  <c r="AS8" i="37"/>
  <c r="AS7" i="37" s="1"/>
  <c r="AS6" i="37" s="1"/>
  <c r="AR8" i="37"/>
  <c r="AK8" i="37"/>
  <c r="AJ8" i="37"/>
  <c r="AC8" i="37"/>
  <c r="AB8" i="37"/>
  <c r="U8" i="37"/>
  <c r="M8" i="37" s="1"/>
  <c r="T8" i="37"/>
  <c r="S8" i="37"/>
  <c r="R8" i="37"/>
  <c r="Q8" i="37"/>
  <c r="P8" i="37"/>
  <c r="O8" i="37"/>
  <c r="N8" i="37"/>
  <c r="H8" i="37"/>
  <c r="AY7" i="37"/>
  <c r="AX7" i="37"/>
  <c r="AX6" i="37" s="1"/>
  <c r="AW7" i="37"/>
  <c r="AW6" i="37" s="1"/>
  <c r="AV7" i="37"/>
  <c r="AU7" i="37"/>
  <c r="AT7" i="37"/>
  <c r="AT6" i="37" s="1"/>
  <c r="AT5" i="37" s="1"/>
  <c r="AQ7" i="37"/>
  <c r="AQ6" i="37" s="1"/>
  <c r="AP7" i="37"/>
  <c r="AP6" i="37" s="1"/>
  <c r="AP5" i="37" s="1"/>
  <c r="AO7" i="37"/>
  <c r="AN7" i="37"/>
  <c r="AM7" i="37"/>
  <c r="AM6" i="37" s="1"/>
  <c r="AM5" i="37" s="1"/>
  <c r="AL7" i="37"/>
  <c r="AK7" i="37"/>
  <c r="AK6" i="37" s="1"/>
  <c r="AI7" i="37"/>
  <c r="AI6" i="37" s="1"/>
  <c r="AI5" i="37" s="1"/>
  <c r="AH7" i="37"/>
  <c r="AG7" i="37"/>
  <c r="AF7" i="37"/>
  <c r="P7" i="37" s="1"/>
  <c r="AE7" i="37"/>
  <c r="AD7" i="37"/>
  <c r="AD6" i="37" s="1"/>
  <c r="AC7" i="37"/>
  <c r="AC6" i="37" s="1"/>
  <c r="AA7" i="37"/>
  <c r="S7" i="37" s="1"/>
  <c r="Z7" i="37"/>
  <c r="Y7" i="37"/>
  <c r="Q7" i="37" s="1"/>
  <c r="Q6" i="37" s="1"/>
  <c r="X7" i="37"/>
  <c r="W7" i="37"/>
  <c r="W6" i="37" s="1"/>
  <c r="W5" i="37" s="1"/>
  <c r="V7" i="37"/>
  <c r="N7" i="37" s="1"/>
  <c r="R7" i="37"/>
  <c r="R6" i="37" s="1"/>
  <c r="O7" i="37"/>
  <c r="O6" i="37" s="1"/>
  <c r="AV6" i="37"/>
  <c r="AV5" i="37" s="1"/>
  <c r="AU6" i="37"/>
  <c r="AO6" i="37"/>
  <c r="AN6" i="37"/>
  <c r="AH6" i="37"/>
  <c r="AH5" i="37" s="1"/>
  <c r="AG6" i="37"/>
  <c r="AE6" i="37"/>
  <c r="AE5" i="37" s="1"/>
  <c r="AA6" i="37"/>
  <c r="Z6" i="37"/>
  <c r="AS27" i="36"/>
  <c r="AR27" i="36"/>
  <c r="AK27" i="36"/>
  <c r="AK24" i="36" s="1"/>
  <c r="AJ27" i="36"/>
  <c r="AC27" i="36"/>
  <c r="AC24" i="36" s="1"/>
  <c r="AB27" i="36"/>
  <c r="U27" i="36"/>
  <c r="T27" i="36"/>
  <c r="S27" i="36"/>
  <c r="R27" i="36"/>
  <c r="Q27" i="36"/>
  <c r="P27" i="36"/>
  <c r="O27" i="36"/>
  <c r="N27" i="36"/>
  <c r="M27" i="36"/>
  <c r="H27" i="36"/>
  <c r="AS26" i="36"/>
  <c r="AR26" i="36"/>
  <c r="AK26" i="36"/>
  <c r="AJ26" i="36"/>
  <c r="AC26" i="36"/>
  <c r="AB26" i="36"/>
  <c r="U26" i="36"/>
  <c r="M26" i="36" s="1"/>
  <c r="T26" i="36"/>
  <c r="S26" i="36"/>
  <c r="R26" i="36"/>
  <c r="Q26" i="36"/>
  <c r="P26" i="36"/>
  <c r="O26" i="36"/>
  <c r="N26" i="36"/>
  <c r="H26" i="36"/>
  <c r="AS25" i="36"/>
  <c r="AS24" i="36" s="1"/>
  <c r="AR25" i="36"/>
  <c r="AK25" i="36"/>
  <c r="AJ25" i="36"/>
  <c r="AC25" i="36"/>
  <c r="AB25" i="36"/>
  <c r="U25" i="36"/>
  <c r="M25" i="36" s="1"/>
  <c r="T25" i="36"/>
  <c r="S25" i="36"/>
  <c r="R25" i="36"/>
  <c r="Q25" i="36"/>
  <c r="P25" i="36"/>
  <c r="O25" i="36"/>
  <c r="N25" i="36"/>
  <c r="H25" i="36"/>
  <c r="AY24" i="36"/>
  <c r="AX24" i="36"/>
  <c r="AW24" i="36"/>
  <c r="AV24" i="36"/>
  <c r="AU24" i="36"/>
  <c r="AT24" i="36"/>
  <c r="AQ24" i="36"/>
  <c r="AP24" i="36"/>
  <c r="AO24" i="36"/>
  <c r="AN24" i="36"/>
  <c r="P24" i="36" s="1"/>
  <c r="AM24" i="36"/>
  <c r="AL24" i="36"/>
  <c r="AI24" i="36"/>
  <c r="AH24" i="36"/>
  <c r="AG24" i="36"/>
  <c r="AF24" i="36"/>
  <c r="AE24" i="36"/>
  <c r="AD24" i="36"/>
  <c r="AA24" i="36"/>
  <c r="Z24" i="36"/>
  <c r="R24" i="36" s="1"/>
  <c r="Y24" i="36"/>
  <c r="Q24" i="36" s="1"/>
  <c r="X24" i="36"/>
  <c r="W24" i="36"/>
  <c r="O24" i="36" s="1"/>
  <c r="V24" i="36"/>
  <c r="N24" i="36" s="1"/>
  <c r="U24" i="36"/>
  <c r="S24" i="36"/>
  <c r="AS23" i="36"/>
  <c r="AR23" i="36"/>
  <c r="AK23" i="36"/>
  <c r="AJ23" i="36"/>
  <c r="AC23" i="36"/>
  <c r="M23" i="36" s="1"/>
  <c r="AB23" i="36"/>
  <c r="U23" i="36"/>
  <c r="T23" i="36"/>
  <c r="S23" i="36"/>
  <c r="R23" i="36"/>
  <c r="Q23" i="36"/>
  <c r="P23" i="36"/>
  <c r="O23" i="36"/>
  <c r="N23" i="36"/>
  <c r="H23" i="36"/>
  <c r="AS22" i="36"/>
  <c r="AS21" i="36" s="1"/>
  <c r="AS18" i="36" s="1"/>
  <c r="AR22" i="36"/>
  <c r="AK22" i="36"/>
  <c r="AJ22" i="36"/>
  <c r="AC22" i="36"/>
  <c r="AB22" i="36"/>
  <c r="U22" i="36"/>
  <c r="M22" i="36" s="1"/>
  <c r="T22" i="36"/>
  <c r="S22" i="36"/>
  <c r="R22" i="36"/>
  <c r="Q22" i="36"/>
  <c r="P22" i="36"/>
  <c r="O22" i="36"/>
  <c r="N22" i="36"/>
  <c r="H22" i="36"/>
  <c r="AY21" i="36"/>
  <c r="AX21" i="36"/>
  <c r="AW21" i="36"/>
  <c r="AV21" i="36"/>
  <c r="AU21" i="36"/>
  <c r="O21" i="36" s="1"/>
  <c r="AT21" i="36"/>
  <c r="AQ21" i="36"/>
  <c r="AP21" i="36"/>
  <c r="AP18" i="36" s="1"/>
  <c r="AO21" i="36"/>
  <c r="AN21" i="36"/>
  <c r="AM21" i="36"/>
  <c r="AL21" i="36"/>
  <c r="AK21" i="36"/>
  <c r="AI21" i="36"/>
  <c r="AH21" i="36"/>
  <c r="AG21" i="36"/>
  <c r="Q21" i="36" s="1"/>
  <c r="Q18" i="36" s="1"/>
  <c r="AF21" i="36"/>
  <c r="AE21" i="36"/>
  <c r="AD21" i="36"/>
  <c r="AC21" i="36"/>
  <c r="AA21" i="36"/>
  <c r="Z21" i="36"/>
  <c r="R21" i="36" s="1"/>
  <c r="Y21" i="36"/>
  <c r="X21" i="36"/>
  <c r="W21" i="36"/>
  <c r="V21" i="36"/>
  <c r="S21" i="36"/>
  <c r="P21" i="36"/>
  <c r="N21" i="36"/>
  <c r="AS20" i="36"/>
  <c r="AR20" i="36"/>
  <c r="AK20" i="36"/>
  <c r="AJ20" i="36"/>
  <c r="AC20" i="36"/>
  <c r="AC19" i="36" s="1"/>
  <c r="AB20" i="36"/>
  <c r="U20" i="36"/>
  <c r="T20" i="36"/>
  <c r="S20" i="36"/>
  <c r="R20" i="36"/>
  <c r="Q20" i="36"/>
  <c r="P20" i="36"/>
  <c r="O20" i="36"/>
  <c r="N20" i="36"/>
  <c r="M20" i="36"/>
  <c r="H20" i="36"/>
  <c r="AY19" i="36"/>
  <c r="AX19" i="36"/>
  <c r="R19" i="36" s="1"/>
  <c r="R18" i="36" s="1"/>
  <c r="AW19" i="36"/>
  <c r="AV19" i="36"/>
  <c r="AV18" i="36" s="1"/>
  <c r="AU19" i="36"/>
  <c r="AU18" i="36" s="1"/>
  <c r="AT19" i="36"/>
  <c r="AS19" i="36"/>
  <c r="AQ19" i="36"/>
  <c r="AP19" i="36"/>
  <c r="AO19" i="36"/>
  <c r="AO18" i="36" s="1"/>
  <c r="AN19" i="36"/>
  <c r="AN18" i="36" s="1"/>
  <c r="AM19" i="36"/>
  <c r="AM18" i="36" s="1"/>
  <c r="AL19" i="36"/>
  <c r="N19" i="36" s="1"/>
  <c r="N18" i="36" s="1"/>
  <c r="AK19" i="36"/>
  <c r="AK18" i="36" s="1"/>
  <c r="AI19" i="36"/>
  <c r="AH19" i="36"/>
  <c r="AH18" i="36" s="1"/>
  <c r="AG19" i="36"/>
  <c r="AG18" i="36" s="1"/>
  <c r="AF19" i="36"/>
  <c r="AE19" i="36"/>
  <c r="AD19" i="36"/>
  <c r="AA19" i="36"/>
  <c r="AA18" i="36" s="1"/>
  <c r="Z19" i="36"/>
  <c r="Z18" i="36" s="1"/>
  <c r="Y19" i="36"/>
  <c r="Y18" i="36" s="1"/>
  <c r="X19" i="36"/>
  <c r="P19" i="36" s="1"/>
  <c r="P18" i="36" s="1"/>
  <c r="W19" i="36"/>
  <c r="O19" i="36" s="1"/>
  <c r="O18" i="36" s="1"/>
  <c r="V19" i="36"/>
  <c r="U19" i="36"/>
  <c r="S19" i="36"/>
  <c r="S18" i="36" s="1"/>
  <c r="Q19" i="36"/>
  <c r="AY18" i="36"/>
  <c r="AW18" i="36"/>
  <c r="AT18" i="36"/>
  <c r="AQ18" i="36"/>
  <c r="AL18" i="36"/>
  <c r="AI18" i="36"/>
  <c r="AF18" i="36"/>
  <c r="AE18" i="36"/>
  <c r="AD18" i="36"/>
  <c r="X18" i="36"/>
  <c r="V18" i="36"/>
  <c r="AS17" i="36"/>
  <c r="AS16" i="36" s="1"/>
  <c r="AR17" i="36"/>
  <c r="AK17" i="36"/>
  <c r="AJ17" i="36"/>
  <c r="AC17" i="36"/>
  <c r="AB17" i="36"/>
  <c r="U17" i="36"/>
  <c r="M17" i="36" s="1"/>
  <c r="T17" i="36"/>
  <c r="S17" i="36"/>
  <c r="R17" i="36"/>
  <c r="Q17" i="36"/>
  <c r="P17" i="36"/>
  <c r="O17" i="36"/>
  <c r="N17" i="36"/>
  <c r="H17" i="36"/>
  <c r="AY16" i="36"/>
  <c r="AX16" i="36"/>
  <c r="AW16" i="36"/>
  <c r="AV16" i="36"/>
  <c r="AU16" i="36"/>
  <c r="AU6" i="36" s="1"/>
  <c r="AU5" i="36" s="1"/>
  <c r="AT16" i="36"/>
  <c r="AQ16" i="36"/>
  <c r="AP16" i="36"/>
  <c r="AO16" i="36"/>
  <c r="AN16" i="36"/>
  <c r="P16" i="36" s="1"/>
  <c r="AM16" i="36"/>
  <c r="O16" i="36" s="1"/>
  <c r="AL16" i="36"/>
  <c r="AK16" i="36"/>
  <c r="AI16" i="36"/>
  <c r="AH16" i="36"/>
  <c r="AG16" i="36"/>
  <c r="AG6" i="36" s="1"/>
  <c r="AG5" i="36" s="1"/>
  <c r="AF16" i="36"/>
  <c r="AE16" i="36"/>
  <c r="AD16" i="36"/>
  <c r="AC16" i="36"/>
  <c r="AA16" i="36"/>
  <c r="Z16" i="36"/>
  <c r="R16" i="36" s="1"/>
  <c r="Y16" i="36"/>
  <c r="Q16" i="36" s="1"/>
  <c r="X16" i="36"/>
  <c r="W16" i="36"/>
  <c r="V16" i="36"/>
  <c r="N16" i="36" s="1"/>
  <c r="U16" i="36"/>
  <c r="S16" i="36"/>
  <c r="AS15" i="36"/>
  <c r="AR15" i="36"/>
  <c r="AK15" i="36"/>
  <c r="AJ15" i="36"/>
  <c r="AC15" i="36"/>
  <c r="M15" i="36" s="1"/>
  <c r="AB15" i="36"/>
  <c r="U15" i="36"/>
  <c r="T15" i="36"/>
  <c r="S15" i="36"/>
  <c r="R15" i="36"/>
  <c r="Q15" i="36"/>
  <c r="P15" i="36"/>
  <c r="O15" i="36"/>
  <c r="N15" i="36"/>
  <c r="H15" i="36"/>
  <c r="AS14" i="36"/>
  <c r="AR14" i="36"/>
  <c r="AK14" i="36"/>
  <c r="AJ14" i="36"/>
  <c r="AC14" i="36"/>
  <c r="AB14" i="36"/>
  <c r="U14" i="36"/>
  <c r="M14" i="36" s="1"/>
  <c r="T14" i="36"/>
  <c r="S14" i="36"/>
  <c r="R14" i="36"/>
  <c r="Q14" i="36"/>
  <c r="P14" i="36"/>
  <c r="O14" i="36"/>
  <c r="N14" i="36"/>
  <c r="H14" i="36"/>
  <c r="AS13" i="36"/>
  <c r="AR13" i="36"/>
  <c r="AK13" i="36"/>
  <c r="AJ13" i="36"/>
  <c r="AC13" i="36"/>
  <c r="M13" i="36" s="1"/>
  <c r="AB13" i="36"/>
  <c r="U13" i="36"/>
  <c r="T13" i="36"/>
  <c r="S13" i="36"/>
  <c r="R13" i="36"/>
  <c r="Q13" i="36"/>
  <c r="P13" i="36"/>
  <c r="O13" i="36"/>
  <c r="N13" i="36"/>
  <c r="H13" i="36"/>
  <c r="AS12" i="36"/>
  <c r="AS11" i="36" s="1"/>
  <c r="AR12" i="36"/>
  <c r="AK12" i="36"/>
  <c r="AJ12" i="36"/>
  <c r="AC12" i="36"/>
  <c r="M12" i="36" s="1"/>
  <c r="AB12" i="36"/>
  <c r="U12" i="36"/>
  <c r="U11" i="36" s="1"/>
  <c r="T12" i="36"/>
  <c r="S12" i="36"/>
  <c r="R12" i="36"/>
  <c r="Q12" i="36"/>
  <c r="P12" i="36"/>
  <c r="O12" i="36"/>
  <c r="N12" i="36"/>
  <c r="H12" i="36"/>
  <c r="AY11" i="36"/>
  <c r="AX11" i="36"/>
  <c r="AW11" i="36"/>
  <c r="AV11" i="36"/>
  <c r="AU11" i="36"/>
  <c r="AT11" i="36"/>
  <c r="AQ11" i="36"/>
  <c r="S11" i="36" s="1"/>
  <c r="AP11" i="36"/>
  <c r="R11" i="36" s="1"/>
  <c r="AO11" i="36"/>
  <c r="AN11" i="36"/>
  <c r="AM11" i="36"/>
  <c r="AL11" i="36"/>
  <c r="AK11" i="36"/>
  <c r="AI11" i="36"/>
  <c r="AH11" i="36"/>
  <c r="AG11" i="36"/>
  <c r="AF11" i="36"/>
  <c r="AE11" i="36"/>
  <c r="AD11" i="36"/>
  <c r="AC11" i="36"/>
  <c r="AA11" i="36"/>
  <c r="Z11" i="36"/>
  <c r="Y11" i="36"/>
  <c r="Q11" i="36" s="1"/>
  <c r="X11" i="36"/>
  <c r="P11" i="36" s="1"/>
  <c r="W11" i="36"/>
  <c r="V11" i="36"/>
  <c r="N11" i="36" s="1"/>
  <c r="O11" i="36"/>
  <c r="AS10" i="36"/>
  <c r="M10" i="36" s="1"/>
  <c r="AR10" i="36"/>
  <c r="AK10" i="36"/>
  <c r="AJ10" i="36"/>
  <c r="AC10" i="36"/>
  <c r="AB10" i="36"/>
  <c r="U10" i="36"/>
  <c r="T10" i="36"/>
  <c r="S10" i="36"/>
  <c r="R10" i="36"/>
  <c r="Q10" i="36"/>
  <c r="P10" i="36"/>
  <c r="O10" i="36"/>
  <c r="N10" i="36"/>
  <c r="H10" i="36"/>
  <c r="AS9" i="36"/>
  <c r="AR9" i="36"/>
  <c r="AK9" i="36"/>
  <c r="AJ9" i="36"/>
  <c r="AC9" i="36"/>
  <c r="AB9" i="36"/>
  <c r="U9" i="36"/>
  <c r="T9" i="36"/>
  <c r="S9" i="36"/>
  <c r="R9" i="36"/>
  <c r="Q9" i="36"/>
  <c r="P9" i="36"/>
  <c r="O9" i="36"/>
  <c r="N9" i="36"/>
  <c r="M9" i="36"/>
  <c r="H9" i="36"/>
  <c r="AS8" i="36"/>
  <c r="AR8" i="36"/>
  <c r="AK8" i="36"/>
  <c r="AJ8" i="36"/>
  <c r="AC8" i="36"/>
  <c r="AC7" i="36" s="1"/>
  <c r="AC6" i="36" s="1"/>
  <c r="AB8" i="36"/>
  <c r="U8" i="36"/>
  <c r="M8" i="36" s="1"/>
  <c r="T8" i="36"/>
  <c r="S8" i="36"/>
  <c r="R8" i="36"/>
  <c r="Q8" i="36"/>
  <c r="P8" i="36"/>
  <c r="O8" i="36"/>
  <c r="N8" i="36"/>
  <c r="H8" i="36"/>
  <c r="AY7" i="36"/>
  <c r="AY6" i="36" s="1"/>
  <c r="AY5" i="36" s="1"/>
  <c r="AX7" i="36"/>
  <c r="R7" i="36" s="1"/>
  <c r="R6" i="36" s="1"/>
  <c r="R5" i="36" s="1"/>
  <c r="AW7" i="36"/>
  <c r="AW6" i="36" s="1"/>
  <c r="AW5" i="36" s="1"/>
  <c r="AV7" i="36"/>
  <c r="AU7" i="36"/>
  <c r="AT7" i="36"/>
  <c r="AT6" i="36" s="1"/>
  <c r="AT5" i="36" s="1"/>
  <c r="AQ7" i="36"/>
  <c r="AQ6" i="36" s="1"/>
  <c r="AQ5" i="36" s="1"/>
  <c r="AP7" i="36"/>
  <c r="AO7" i="36"/>
  <c r="Q7" i="36" s="1"/>
  <c r="Q6" i="36" s="1"/>
  <c r="Q5" i="36" s="1"/>
  <c r="AN7" i="36"/>
  <c r="AM7" i="36"/>
  <c r="AM6" i="36" s="1"/>
  <c r="AL7" i="36"/>
  <c r="AL6" i="36" s="1"/>
  <c r="AL5" i="36" s="1"/>
  <c r="AK7" i="36"/>
  <c r="AI7" i="36"/>
  <c r="AI6" i="36" s="1"/>
  <c r="AI5" i="36" s="1"/>
  <c r="AH7" i="36"/>
  <c r="AG7" i="36"/>
  <c r="AF7" i="36"/>
  <c r="AF6" i="36" s="1"/>
  <c r="AF5" i="36" s="1"/>
  <c r="AE7" i="36"/>
  <c r="AE6" i="36" s="1"/>
  <c r="AE5" i="36" s="1"/>
  <c r="AD7" i="36"/>
  <c r="AD6" i="36" s="1"/>
  <c r="AD5" i="36" s="1"/>
  <c r="AA7" i="36"/>
  <c r="S7" i="36" s="1"/>
  <c r="Z7" i="36"/>
  <c r="Y7" i="36"/>
  <c r="Y6" i="36" s="1"/>
  <c r="X7" i="36"/>
  <c r="X6" i="36" s="1"/>
  <c r="X5" i="36" s="1"/>
  <c r="W7" i="36"/>
  <c r="O7" i="36" s="1"/>
  <c r="O6" i="36" s="1"/>
  <c r="O5" i="36" s="1"/>
  <c r="V7" i="36"/>
  <c r="V6" i="36" s="1"/>
  <c r="V5" i="36" s="1"/>
  <c r="N7" i="36"/>
  <c r="AX6" i="36"/>
  <c r="AV6" i="36"/>
  <c r="AV5" i="36" s="1"/>
  <c r="AN6" i="36"/>
  <c r="AK6" i="36"/>
  <c r="AH6" i="36"/>
  <c r="AH5" i="36" s="1"/>
  <c r="Z6" i="36"/>
  <c r="Z5" i="36" s="1"/>
  <c r="W6" i="36"/>
  <c r="AS60" i="35"/>
  <c r="AR60" i="35"/>
  <c r="AK60" i="35"/>
  <c r="AJ60" i="35"/>
  <c r="AC60" i="35"/>
  <c r="AB60" i="35"/>
  <c r="U60" i="35"/>
  <c r="T60" i="35"/>
  <c r="S60" i="35"/>
  <c r="R60" i="35"/>
  <c r="Q60" i="35"/>
  <c r="P60" i="35"/>
  <c r="O60" i="35"/>
  <c r="N60" i="35"/>
  <c r="M60" i="35"/>
  <c r="H60" i="35"/>
  <c r="AS59" i="35"/>
  <c r="AR59" i="35"/>
  <c r="AK59" i="35"/>
  <c r="AJ59" i="35"/>
  <c r="AC59" i="35"/>
  <c r="AB59" i="35"/>
  <c r="U59" i="35"/>
  <c r="M59" i="35" s="1"/>
  <c r="T59" i="35"/>
  <c r="S59" i="35"/>
  <c r="R59" i="35"/>
  <c r="Q59" i="35"/>
  <c r="P59" i="35"/>
  <c r="O59" i="35"/>
  <c r="N59" i="35"/>
  <c r="H59" i="35"/>
  <c r="AS58" i="35"/>
  <c r="AR58" i="35"/>
  <c r="AK58" i="35"/>
  <c r="AJ58" i="35"/>
  <c r="AC58" i="35"/>
  <c r="AB58" i="35"/>
  <c r="U58" i="35"/>
  <c r="M58" i="35" s="1"/>
  <c r="T58" i="35"/>
  <c r="S58" i="35"/>
  <c r="R58" i="35"/>
  <c r="Q58" i="35"/>
  <c r="P58" i="35"/>
  <c r="O58" i="35"/>
  <c r="N58" i="35"/>
  <c r="H58" i="35"/>
  <c r="AS57" i="35"/>
  <c r="AR57" i="35"/>
  <c r="AK57" i="35"/>
  <c r="AK54" i="35" s="1"/>
  <c r="AJ57" i="35"/>
  <c r="AC57" i="35"/>
  <c r="AC54" i="35" s="1"/>
  <c r="AB57" i="35"/>
  <c r="U57" i="35"/>
  <c r="T57" i="35"/>
  <c r="S57" i="35"/>
  <c r="R57" i="35"/>
  <c r="Q57" i="35"/>
  <c r="P57" i="35"/>
  <c r="O57" i="35"/>
  <c r="N57" i="35"/>
  <c r="M57" i="35"/>
  <c r="H57" i="35"/>
  <c r="AS56" i="35"/>
  <c r="M56" i="35" s="1"/>
  <c r="AR56" i="35"/>
  <c r="AK56" i="35"/>
  <c r="AJ56" i="35"/>
  <c r="AC56" i="35"/>
  <c r="AB56" i="35"/>
  <c r="U56" i="35"/>
  <c r="T56" i="35"/>
  <c r="S56" i="35"/>
  <c r="R56" i="35"/>
  <c r="Q56" i="35"/>
  <c r="P56" i="35"/>
  <c r="O56" i="35"/>
  <c r="N56" i="35"/>
  <c r="H56" i="35"/>
  <c r="AS55" i="35"/>
  <c r="AR55" i="35"/>
  <c r="AK55" i="35"/>
  <c r="AJ55" i="35"/>
  <c r="AC55" i="35"/>
  <c r="AB55" i="35"/>
  <c r="U55" i="35"/>
  <c r="U54" i="35" s="1"/>
  <c r="T55" i="35"/>
  <c r="S55" i="35"/>
  <c r="R55" i="35"/>
  <c r="Q55" i="35"/>
  <c r="P55" i="35"/>
  <c r="O55" i="35"/>
  <c r="N55" i="35"/>
  <c r="H55" i="35"/>
  <c r="AY54" i="35"/>
  <c r="AX54" i="35"/>
  <c r="AW54" i="35"/>
  <c r="AV54" i="35"/>
  <c r="AU54" i="35"/>
  <c r="AT54" i="35"/>
  <c r="AQ54" i="35"/>
  <c r="AP54" i="35"/>
  <c r="AO54" i="35"/>
  <c r="AN54" i="35"/>
  <c r="AM54" i="35"/>
  <c r="AL54" i="35"/>
  <c r="AI54" i="35"/>
  <c r="S54" i="35" s="1"/>
  <c r="AH54" i="35"/>
  <c r="AG54" i="35"/>
  <c r="AF54" i="35"/>
  <c r="AE54" i="35"/>
  <c r="AD54" i="35"/>
  <c r="AA54" i="35"/>
  <c r="Z54" i="35"/>
  <c r="Y54" i="35"/>
  <c r="Q54" i="35" s="1"/>
  <c r="X54" i="35"/>
  <c r="P54" i="35" s="1"/>
  <c r="W54" i="35"/>
  <c r="O54" i="35" s="1"/>
  <c r="V54" i="35"/>
  <c r="N54" i="35" s="1"/>
  <c r="R54" i="35"/>
  <c r="AS53" i="35"/>
  <c r="AR53" i="35"/>
  <c r="AK53" i="35"/>
  <c r="AJ53" i="35"/>
  <c r="AC53" i="35"/>
  <c r="AB53" i="35"/>
  <c r="U53" i="35"/>
  <c r="M53" i="35" s="1"/>
  <c r="T53" i="35"/>
  <c r="S53" i="35"/>
  <c r="R53" i="35"/>
  <c r="Q53" i="35"/>
  <c r="P53" i="35"/>
  <c r="O53" i="35"/>
  <c r="N53" i="35"/>
  <c r="H53" i="35"/>
  <c r="AS52" i="35"/>
  <c r="AR52" i="35"/>
  <c r="AK52" i="35"/>
  <c r="AJ52" i="35"/>
  <c r="AC52" i="35"/>
  <c r="AB52" i="35"/>
  <c r="U52" i="35"/>
  <c r="T52" i="35"/>
  <c r="S52" i="35"/>
  <c r="R52" i="35"/>
  <c r="Q52" i="35"/>
  <c r="P52" i="35"/>
  <c r="O52" i="35"/>
  <c r="N52" i="35"/>
  <c r="M52" i="35"/>
  <c r="H52" i="35"/>
  <c r="AS51" i="35"/>
  <c r="AR51" i="35"/>
  <c r="AK51" i="35"/>
  <c r="AJ51" i="35"/>
  <c r="AC51" i="35"/>
  <c r="AC48" i="35" s="1"/>
  <c r="AB51" i="35"/>
  <c r="U51" i="35"/>
  <c r="T51" i="35"/>
  <c r="S51" i="35"/>
  <c r="R51" i="35"/>
  <c r="Q51" i="35"/>
  <c r="P51" i="35"/>
  <c r="O51" i="35"/>
  <c r="N51" i="35"/>
  <c r="H51" i="35"/>
  <c r="AS50" i="35"/>
  <c r="AR50" i="35"/>
  <c r="AK50" i="35"/>
  <c r="AJ50" i="35"/>
  <c r="AC50" i="35"/>
  <c r="AB50" i="35"/>
  <c r="U50" i="35"/>
  <c r="M50" i="35" s="1"/>
  <c r="T50" i="35"/>
  <c r="S50" i="35"/>
  <c r="R50" i="35"/>
  <c r="Q50" i="35"/>
  <c r="P50" i="35"/>
  <c r="O50" i="35"/>
  <c r="N50" i="35"/>
  <c r="H50" i="35"/>
  <c r="AS49" i="35"/>
  <c r="AS48" i="35" s="1"/>
  <c r="AR49" i="35"/>
  <c r="AK49" i="35"/>
  <c r="AK48" i="35" s="1"/>
  <c r="AJ49" i="35"/>
  <c r="AC49" i="35"/>
  <c r="AB49" i="35"/>
  <c r="U49" i="35"/>
  <c r="U48" i="35" s="1"/>
  <c r="T49" i="35"/>
  <c r="S49" i="35"/>
  <c r="R49" i="35"/>
  <c r="Q49" i="35"/>
  <c r="P49" i="35"/>
  <c r="O49" i="35"/>
  <c r="N49" i="35"/>
  <c r="M49" i="35"/>
  <c r="H49" i="35"/>
  <c r="AY48" i="35"/>
  <c r="AX48" i="35"/>
  <c r="AW48" i="35"/>
  <c r="AV48" i="35"/>
  <c r="AU48" i="35"/>
  <c r="O48" i="35" s="1"/>
  <c r="AT48" i="35"/>
  <c r="AQ48" i="35"/>
  <c r="AP48" i="35"/>
  <c r="AO48" i="35"/>
  <c r="AN48" i="35"/>
  <c r="AM48" i="35"/>
  <c r="AL48" i="35"/>
  <c r="AI48" i="35"/>
  <c r="AH48" i="35"/>
  <c r="AG48" i="35"/>
  <c r="Q48" i="35" s="1"/>
  <c r="AF48" i="35"/>
  <c r="AE48" i="35"/>
  <c r="AD48" i="35"/>
  <c r="AA48" i="35"/>
  <c r="Z48" i="35"/>
  <c r="R48" i="35" s="1"/>
  <c r="Y48" i="35"/>
  <c r="X48" i="35"/>
  <c r="W48" i="35"/>
  <c r="V48" i="35"/>
  <c r="S48" i="35"/>
  <c r="P48" i="35"/>
  <c r="N48" i="35"/>
  <c r="AS47" i="35"/>
  <c r="AR47" i="35"/>
  <c r="AK47" i="35"/>
  <c r="AJ47" i="35"/>
  <c r="AC47" i="35"/>
  <c r="AB47" i="35"/>
  <c r="U47" i="35"/>
  <c r="T47" i="35"/>
  <c r="S47" i="35"/>
  <c r="R47" i="35"/>
  <c r="Q47" i="35"/>
  <c r="P47" i="35"/>
  <c r="O47" i="35"/>
  <c r="N47" i="35"/>
  <c r="M47" i="35"/>
  <c r="H47" i="35"/>
  <c r="AS46" i="35"/>
  <c r="AR46" i="35"/>
  <c r="AK46" i="35"/>
  <c r="AJ46" i="35"/>
  <c r="AC46" i="35"/>
  <c r="AB46" i="35"/>
  <c r="U46" i="35"/>
  <c r="M46" i="35" s="1"/>
  <c r="T46" i="35"/>
  <c r="S46" i="35"/>
  <c r="R46" i="35"/>
  <c r="Q46" i="35"/>
  <c r="P46" i="35"/>
  <c r="O46" i="35"/>
  <c r="N46" i="35"/>
  <c r="H46" i="35"/>
  <c r="AS45" i="35"/>
  <c r="AR45" i="35"/>
  <c r="AK45" i="35"/>
  <c r="AJ45" i="35"/>
  <c r="AC45" i="35"/>
  <c r="AB45" i="35"/>
  <c r="U45" i="35"/>
  <c r="T45" i="35"/>
  <c r="S45" i="35"/>
  <c r="R45" i="35"/>
  <c r="Q45" i="35"/>
  <c r="P45" i="35"/>
  <c r="O45" i="35"/>
  <c r="N45" i="35"/>
  <c r="M45" i="35"/>
  <c r="H45" i="35"/>
  <c r="AS44" i="35"/>
  <c r="AR44" i="35"/>
  <c r="AK44" i="35"/>
  <c r="AJ44" i="35"/>
  <c r="AC44" i="35"/>
  <c r="AB44" i="35"/>
  <c r="U44" i="35"/>
  <c r="T44" i="35"/>
  <c r="S44" i="35"/>
  <c r="R44" i="35"/>
  <c r="Q44" i="35"/>
  <c r="P44" i="35"/>
  <c r="O44" i="35"/>
  <c r="N44" i="35"/>
  <c r="M44" i="35"/>
  <c r="H44" i="35"/>
  <c r="AS43" i="35"/>
  <c r="AR43" i="35"/>
  <c r="AK43" i="35"/>
  <c r="AJ43" i="35"/>
  <c r="AC43" i="35"/>
  <c r="AB43" i="35"/>
  <c r="U43" i="35"/>
  <c r="M43" i="35" s="1"/>
  <c r="T43" i="35"/>
  <c r="S43" i="35"/>
  <c r="R43" i="35"/>
  <c r="Q43" i="35"/>
  <c r="P43" i="35"/>
  <c r="O43" i="35"/>
  <c r="N43" i="35"/>
  <c r="H43" i="35"/>
  <c r="AS42" i="35"/>
  <c r="AR42" i="35"/>
  <c r="AK42" i="35"/>
  <c r="AJ42" i="35"/>
  <c r="AC42" i="35"/>
  <c r="AB42" i="35"/>
  <c r="U42" i="35"/>
  <c r="T42" i="35"/>
  <c r="S42" i="35"/>
  <c r="R42" i="35"/>
  <c r="Q42" i="35"/>
  <c r="P42" i="35"/>
  <c r="O42" i="35"/>
  <c r="N42" i="35"/>
  <c r="M42" i="35"/>
  <c r="H42" i="35"/>
  <c r="AS41" i="35"/>
  <c r="AR41" i="35"/>
  <c r="AK41" i="35"/>
  <c r="AJ41" i="35"/>
  <c r="AC41" i="35"/>
  <c r="AB41" i="35"/>
  <c r="U41" i="35"/>
  <c r="T41" i="35"/>
  <c r="S41" i="35"/>
  <c r="R41" i="35"/>
  <c r="Q41" i="35"/>
  <c r="P41" i="35"/>
  <c r="O41" i="35"/>
  <c r="N41" i="35"/>
  <c r="M41" i="35"/>
  <c r="H41" i="35"/>
  <c r="AS40" i="35"/>
  <c r="AR40" i="35"/>
  <c r="AK40" i="35"/>
  <c r="AJ40" i="35"/>
  <c r="AC40" i="35"/>
  <c r="AC37" i="35" s="1"/>
  <c r="AB40" i="35"/>
  <c r="U40" i="35"/>
  <c r="M40" i="35" s="1"/>
  <c r="T40" i="35"/>
  <c r="S40" i="35"/>
  <c r="R40" i="35"/>
  <c r="Q40" i="35"/>
  <c r="P40" i="35"/>
  <c r="O40" i="35"/>
  <c r="N40" i="35"/>
  <c r="H40" i="35"/>
  <c r="AS39" i="35"/>
  <c r="AR39" i="35"/>
  <c r="AK39" i="35"/>
  <c r="AJ39" i="35"/>
  <c r="AC39" i="35"/>
  <c r="AB39" i="35"/>
  <c r="U39" i="35"/>
  <c r="T39" i="35"/>
  <c r="S39" i="35"/>
  <c r="R39" i="35"/>
  <c r="Q39" i="35"/>
  <c r="P39" i="35"/>
  <c r="O39" i="35"/>
  <c r="N39" i="35"/>
  <c r="M39" i="35"/>
  <c r="H39" i="35"/>
  <c r="AS38" i="35"/>
  <c r="AR38" i="35"/>
  <c r="AK38" i="35"/>
  <c r="AJ38" i="35"/>
  <c r="AC38" i="35"/>
  <c r="AB38" i="35"/>
  <c r="U38" i="35"/>
  <c r="T38" i="35"/>
  <c r="S38" i="35"/>
  <c r="R38" i="35"/>
  <c r="Q38" i="35"/>
  <c r="P38" i="35"/>
  <c r="O38" i="35"/>
  <c r="N38" i="35"/>
  <c r="M38" i="35"/>
  <c r="H38" i="35"/>
  <c r="AY37" i="35"/>
  <c r="AX37" i="35"/>
  <c r="R37" i="35" s="1"/>
  <c r="AW37" i="35"/>
  <c r="AV37" i="35"/>
  <c r="AU37" i="35"/>
  <c r="AT37" i="35"/>
  <c r="AS37" i="35"/>
  <c r="AQ37" i="35"/>
  <c r="AP37" i="35"/>
  <c r="AO37" i="35"/>
  <c r="AN37" i="35"/>
  <c r="AM37" i="35"/>
  <c r="AL37" i="35"/>
  <c r="AK37" i="35"/>
  <c r="AI37" i="35"/>
  <c r="AH37" i="35"/>
  <c r="AG37" i="35"/>
  <c r="AF37" i="35"/>
  <c r="AE37" i="35"/>
  <c r="AD37" i="35"/>
  <c r="N37" i="35" s="1"/>
  <c r="AA37" i="35"/>
  <c r="Z37" i="35"/>
  <c r="Y37" i="35"/>
  <c r="X37" i="35"/>
  <c r="W37" i="35"/>
  <c r="O37" i="35" s="1"/>
  <c r="V37" i="35"/>
  <c r="S37" i="35"/>
  <c r="Q37" i="35"/>
  <c r="P37" i="35"/>
  <c r="AS36" i="35"/>
  <c r="AR36" i="35"/>
  <c r="AK36" i="35"/>
  <c r="AJ36" i="35"/>
  <c r="AC36" i="35"/>
  <c r="AB36" i="35"/>
  <c r="U36" i="35"/>
  <c r="T36" i="35"/>
  <c r="S36" i="35"/>
  <c r="R36" i="35"/>
  <c r="Q36" i="35"/>
  <c r="P36" i="35"/>
  <c r="O36" i="35"/>
  <c r="N36" i="35"/>
  <c r="M36" i="35"/>
  <c r="H36" i="35"/>
  <c r="AS35" i="35"/>
  <c r="AR35" i="35"/>
  <c r="AK35" i="35"/>
  <c r="AJ35" i="35"/>
  <c r="AC35" i="35"/>
  <c r="AB35" i="35"/>
  <c r="U35" i="35"/>
  <c r="T35" i="35"/>
  <c r="S35" i="35"/>
  <c r="R35" i="35"/>
  <c r="Q35" i="35"/>
  <c r="P35" i="35"/>
  <c r="O35" i="35"/>
  <c r="N35" i="35"/>
  <c r="M35" i="35"/>
  <c r="H35" i="35"/>
  <c r="AS34" i="35"/>
  <c r="AR34" i="35"/>
  <c r="AK34" i="35"/>
  <c r="AJ34" i="35"/>
  <c r="AC34" i="35"/>
  <c r="AB34" i="35"/>
  <c r="U34" i="35"/>
  <c r="M34" i="35" s="1"/>
  <c r="T34" i="35"/>
  <c r="S34" i="35"/>
  <c r="R34" i="35"/>
  <c r="Q34" i="35"/>
  <c r="P34" i="35"/>
  <c r="O34" i="35"/>
  <c r="N34" i="35"/>
  <c r="H34" i="35"/>
  <c r="AS33" i="35"/>
  <c r="AR33" i="35"/>
  <c r="AK33" i="35"/>
  <c r="M33" i="35" s="1"/>
  <c r="AJ33" i="35"/>
  <c r="AC33" i="35"/>
  <c r="AB33" i="35"/>
  <c r="U33" i="35"/>
  <c r="T33" i="35"/>
  <c r="S33" i="35"/>
  <c r="R33" i="35"/>
  <c r="Q33" i="35"/>
  <c r="P33" i="35"/>
  <c r="O33" i="35"/>
  <c r="N33" i="35"/>
  <c r="H33" i="35"/>
  <c r="AS32" i="35"/>
  <c r="AR32" i="35"/>
  <c r="AK32" i="35"/>
  <c r="AJ32" i="35"/>
  <c r="AC32" i="35"/>
  <c r="AB32" i="35"/>
  <c r="U32" i="35"/>
  <c r="T32" i="35"/>
  <c r="S32" i="35"/>
  <c r="R32" i="35"/>
  <c r="Q32" i="35"/>
  <c r="P32" i="35"/>
  <c r="O32" i="35"/>
  <c r="N32" i="35"/>
  <c r="M32" i="35"/>
  <c r="H32" i="35"/>
  <c r="AS31" i="35"/>
  <c r="AR31" i="35"/>
  <c r="AK31" i="35"/>
  <c r="AJ31" i="35"/>
  <c r="AC31" i="35"/>
  <c r="AB31" i="35"/>
  <c r="U31" i="35"/>
  <c r="M31" i="35" s="1"/>
  <c r="T31" i="35"/>
  <c r="S31" i="35"/>
  <c r="R31" i="35"/>
  <c r="Q31" i="35"/>
  <c r="P31" i="35"/>
  <c r="O31" i="35"/>
  <c r="N31" i="35"/>
  <c r="H31" i="35"/>
  <c r="AS30" i="35"/>
  <c r="AR30" i="35"/>
  <c r="AK30" i="35"/>
  <c r="M30" i="35" s="1"/>
  <c r="AJ30" i="35"/>
  <c r="AC30" i="35"/>
  <c r="AB30" i="35"/>
  <c r="U30" i="35"/>
  <c r="U28" i="35" s="1"/>
  <c r="M28" i="35" s="1"/>
  <c r="T30" i="35"/>
  <c r="S30" i="35"/>
  <c r="R30" i="35"/>
  <c r="Q30" i="35"/>
  <c r="P30" i="35"/>
  <c r="O30" i="35"/>
  <c r="N30" i="35"/>
  <c r="H30" i="35"/>
  <c r="AS29" i="35"/>
  <c r="AR29" i="35"/>
  <c r="AK29" i="35"/>
  <c r="AK28" i="35" s="1"/>
  <c r="AJ29" i="35"/>
  <c r="AC29" i="35"/>
  <c r="AB29" i="35"/>
  <c r="U29" i="35"/>
  <c r="T29" i="35"/>
  <c r="S29" i="35"/>
  <c r="R29" i="35"/>
  <c r="Q29" i="35"/>
  <c r="P29" i="35"/>
  <c r="O29" i="35"/>
  <c r="N29" i="35"/>
  <c r="M29" i="35"/>
  <c r="H29" i="35"/>
  <c r="AY28" i="35"/>
  <c r="AX28" i="35"/>
  <c r="AW28" i="35"/>
  <c r="AV28" i="35"/>
  <c r="AU28" i="35"/>
  <c r="AT28" i="35"/>
  <c r="AS28" i="35"/>
  <c r="AQ28" i="35"/>
  <c r="AP28" i="35"/>
  <c r="AO28" i="35"/>
  <c r="AN28" i="35"/>
  <c r="AM28" i="35"/>
  <c r="AL28" i="35"/>
  <c r="AI28" i="35"/>
  <c r="AH28" i="35"/>
  <c r="AG28" i="35"/>
  <c r="AF28" i="35"/>
  <c r="AE28" i="35"/>
  <c r="O28" i="35" s="1"/>
  <c r="AD28" i="35"/>
  <c r="AC28" i="35"/>
  <c r="AA28" i="35"/>
  <c r="S28" i="35" s="1"/>
  <c r="Z28" i="35"/>
  <c r="R28" i="35" s="1"/>
  <c r="Y28" i="35"/>
  <c r="X28" i="35"/>
  <c r="P28" i="35" s="1"/>
  <c r="W28" i="35"/>
  <c r="V28" i="35"/>
  <c r="Q28" i="35"/>
  <c r="N28" i="35"/>
  <c r="AS27" i="35"/>
  <c r="AR27" i="35"/>
  <c r="AK27" i="35"/>
  <c r="AJ27" i="35"/>
  <c r="AC27" i="35"/>
  <c r="M27" i="35" s="1"/>
  <c r="AB27" i="35"/>
  <c r="U27" i="35"/>
  <c r="T27" i="35"/>
  <c r="S27" i="35"/>
  <c r="R27" i="35"/>
  <c r="Q27" i="35"/>
  <c r="P27" i="35"/>
  <c r="O27" i="35"/>
  <c r="N27" i="35"/>
  <c r="H27" i="35"/>
  <c r="AS26" i="35"/>
  <c r="AR26" i="35"/>
  <c r="AK26" i="35"/>
  <c r="AJ26" i="35"/>
  <c r="AC26" i="35"/>
  <c r="AB26" i="35"/>
  <c r="U26" i="35"/>
  <c r="M26" i="35" s="1"/>
  <c r="T26" i="35"/>
  <c r="S26" i="35"/>
  <c r="R26" i="35"/>
  <c r="Q26" i="35"/>
  <c r="P26" i="35"/>
  <c r="O26" i="35"/>
  <c r="N26" i="35"/>
  <c r="H26" i="35"/>
  <c r="AS25" i="35"/>
  <c r="AR25" i="35"/>
  <c r="AK25" i="35"/>
  <c r="AJ25" i="35"/>
  <c r="AC25" i="35"/>
  <c r="AB25" i="35"/>
  <c r="U25" i="35"/>
  <c r="T25" i="35"/>
  <c r="S25" i="35"/>
  <c r="R25" i="35"/>
  <c r="Q25" i="35"/>
  <c r="P25" i="35"/>
  <c r="O25" i="35"/>
  <c r="N25" i="35"/>
  <c r="M25" i="35"/>
  <c r="H25" i="35"/>
  <c r="AS24" i="35"/>
  <c r="AR24" i="35"/>
  <c r="AK24" i="35"/>
  <c r="AJ24" i="35"/>
  <c r="AC24" i="35"/>
  <c r="M24" i="35" s="1"/>
  <c r="AB24" i="35"/>
  <c r="U24" i="35"/>
  <c r="T24" i="35"/>
  <c r="S24" i="35"/>
  <c r="R24" i="35"/>
  <c r="Q24" i="35"/>
  <c r="P24" i="35"/>
  <c r="O24" i="35"/>
  <c r="N24" i="35"/>
  <c r="H24" i="35"/>
  <c r="AS23" i="35"/>
  <c r="AR23" i="35"/>
  <c r="AK23" i="35"/>
  <c r="AJ23" i="35"/>
  <c r="AC23" i="35"/>
  <c r="AB23" i="35"/>
  <c r="U23" i="35"/>
  <c r="M23" i="35" s="1"/>
  <c r="T23" i="35"/>
  <c r="S23" i="35"/>
  <c r="R23" i="35"/>
  <c r="Q23" i="35"/>
  <c r="P23" i="35"/>
  <c r="O23" i="35"/>
  <c r="N23" i="35"/>
  <c r="H23" i="35"/>
  <c r="AS22" i="35"/>
  <c r="AR22" i="35"/>
  <c r="AK22" i="35"/>
  <c r="AJ22" i="35"/>
  <c r="AC22" i="35"/>
  <c r="AB22" i="35"/>
  <c r="U22" i="35"/>
  <c r="T22" i="35"/>
  <c r="S22" i="35"/>
  <c r="R22" i="35"/>
  <c r="Q22" i="35"/>
  <c r="P22" i="35"/>
  <c r="O22" i="35"/>
  <c r="N22" i="35"/>
  <c r="M22" i="35"/>
  <c r="H22" i="35"/>
  <c r="AS21" i="35"/>
  <c r="AR21" i="35"/>
  <c r="AK21" i="35"/>
  <c r="AJ21" i="35"/>
  <c r="AC21" i="35"/>
  <c r="M21" i="35" s="1"/>
  <c r="AB21" i="35"/>
  <c r="U21" i="35"/>
  <c r="T21" i="35"/>
  <c r="S21" i="35"/>
  <c r="R21" i="35"/>
  <c r="Q21" i="35"/>
  <c r="P21" i="35"/>
  <c r="O21" i="35"/>
  <c r="N21" i="35"/>
  <c r="H21" i="35"/>
  <c r="AS20" i="35"/>
  <c r="AR20" i="35"/>
  <c r="AK20" i="35"/>
  <c r="AJ20" i="35"/>
  <c r="AC20" i="35"/>
  <c r="AB20" i="35"/>
  <c r="U20" i="35"/>
  <c r="M20" i="35" s="1"/>
  <c r="T20" i="35"/>
  <c r="S20" i="35"/>
  <c r="R20" i="35"/>
  <c r="Q20" i="35"/>
  <c r="P20" i="35"/>
  <c r="O20" i="35"/>
  <c r="N20" i="35"/>
  <c r="H20" i="35"/>
  <c r="AS19" i="35"/>
  <c r="AR19" i="35"/>
  <c r="AK19" i="35"/>
  <c r="AJ19" i="35"/>
  <c r="AC19" i="35"/>
  <c r="AB19" i="35"/>
  <c r="U19" i="35"/>
  <c r="T19" i="35"/>
  <c r="S19" i="35"/>
  <c r="R19" i="35"/>
  <c r="Q19" i="35"/>
  <c r="P19" i="35"/>
  <c r="O19" i="35"/>
  <c r="N19" i="35"/>
  <c r="M19" i="35"/>
  <c r="H19" i="35"/>
  <c r="AS18" i="35"/>
  <c r="AR18" i="35"/>
  <c r="AK18" i="35"/>
  <c r="AJ18" i="35"/>
  <c r="AC18" i="35"/>
  <c r="M18" i="35" s="1"/>
  <c r="AB18" i="35"/>
  <c r="U18" i="35"/>
  <c r="T18" i="35"/>
  <c r="S18" i="35"/>
  <c r="R18" i="35"/>
  <c r="Q18" i="35"/>
  <c r="P18" i="35"/>
  <c r="O18" i="35"/>
  <c r="N18" i="35"/>
  <c r="H18" i="35"/>
  <c r="AS17" i="35"/>
  <c r="AR17" i="35"/>
  <c r="AK17" i="35"/>
  <c r="AJ17" i="35"/>
  <c r="AC17" i="35"/>
  <c r="AB17" i="35"/>
  <c r="U17" i="35"/>
  <c r="M17" i="35" s="1"/>
  <c r="T17" i="35"/>
  <c r="S17" i="35"/>
  <c r="R17" i="35"/>
  <c r="Q17" i="35"/>
  <c r="P17" i="35"/>
  <c r="O17" i="35"/>
  <c r="N17" i="35"/>
  <c r="H17" i="35"/>
  <c r="AS16" i="35"/>
  <c r="AR16" i="35"/>
  <c r="AK16" i="35"/>
  <c r="AJ16" i="35"/>
  <c r="AC16" i="35"/>
  <c r="M16" i="35" s="1"/>
  <c r="AB16" i="35"/>
  <c r="U16" i="35"/>
  <c r="T16" i="35"/>
  <c r="S16" i="35"/>
  <c r="R16" i="35"/>
  <c r="Q16" i="35"/>
  <c r="P16" i="35"/>
  <c r="O16" i="35"/>
  <c r="N16" i="35"/>
  <c r="H16" i="35"/>
  <c r="AS15" i="35"/>
  <c r="AR15" i="35"/>
  <c r="AK15" i="35"/>
  <c r="AJ15" i="35"/>
  <c r="AC15" i="35"/>
  <c r="M15" i="35" s="1"/>
  <c r="AB15" i="35"/>
  <c r="U15" i="35"/>
  <c r="T15" i="35"/>
  <c r="S15" i="35"/>
  <c r="R15" i="35"/>
  <c r="Q15" i="35"/>
  <c r="P15" i="35"/>
  <c r="O15" i="35"/>
  <c r="N15" i="35"/>
  <c r="H15" i="35"/>
  <c r="AS14" i="35"/>
  <c r="AR14" i="35"/>
  <c r="AK14" i="35"/>
  <c r="AJ14" i="35"/>
  <c r="AC14" i="35"/>
  <c r="AB14" i="35"/>
  <c r="U14" i="35"/>
  <c r="M14" i="35" s="1"/>
  <c r="T14" i="35"/>
  <c r="S14" i="35"/>
  <c r="R14" i="35"/>
  <c r="Q14" i="35"/>
  <c r="P14" i="35"/>
  <c r="O14" i="35"/>
  <c r="N14" i="35"/>
  <c r="H14" i="35"/>
  <c r="AS13" i="35"/>
  <c r="AR13" i="35"/>
  <c r="AK13" i="35"/>
  <c r="AJ13" i="35"/>
  <c r="AC13" i="35"/>
  <c r="AB13" i="35"/>
  <c r="U13" i="35"/>
  <c r="T13" i="35"/>
  <c r="S13" i="35"/>
  <c r="R13" i="35"/>
  <c r="Q13" i="35"/>
  <c r="P13" i="35"/>
  <c r="O13" i="35"/>
  <c r="N13" i="35"/>
  <c r="M13" i="35"/>
  <c r="H13" i="35"/>
  <c r="AS12" i="35"/>
  <c r="AR12" i="35"/>
  <c r="AK12" i="35"/>
  <c r="AJ12" i="35"/>
  <c r="AC12" i="35"/>
  <c r="M12" i="35" s="1"/>
  <c r="AB12" i="35"/>
  <c r="U12" i="35"/>
  <c r="T12" i="35"/>
  <c r="S12" i="35"/>
  <c r="R12" i="35"/>
  <c r="Q12" i="35"/>
  <c r="P12" i="35"/>
  <c r="O12" i="35"/>
  <c r="N12" i="35"/>
  <c r="H12" i="35"/>
  <c r="AS11" i="35"/>
  <c r="AR11" i="35"/>
  <c r="AK11" i="35"/>
  <c r="AJ11" i="35"/>
  <c r="AC11" i="35"/>
  <c r="AB11" i="35"/>
  <c r="U11" i="35"/>
  <c r="M11" i="35" s="1"/>
  <c r="T11" i="35"/>
  <c r="S11" i="35"/>
  <c r="R11" i="35"/>
  <c r="Q11" i="35"/>
  <c r="P11" i="35"/>
  <c r="O11" i="35"/>
  <c r="N11" i="35"/>
  <c r="H11" i="35"/>
  <c r="AS10" i="35"/>
  <c r="AR10" i="35"/>
  <c r="AK10" i="35"/>
  <c r="AK7" i="35" s="1"/>
  <c r="AK6" i="35" s="1"/>
  <c r="AK5" i="35" s="1"/>
  <c r="AJ10" i="35"/>
  <c r="AC10" i="35"/>
  <c r="AC7" i="35" s="1"/>
  <c r="AB10" i="35"/>
  <c r="U10" i="35"/>
  <c r="T10" i="35"/>
  <c r="S10" i="35"/>
  <c r="R10" i="35"/>
  <c r="Q10" i="35"/>
  <c r="P10" i="35"/>
  <c r="O10" i="35"/>
  <c r="N10" i="35"/>
  <c r="M10" i="35"/>
  <c r="H10" i="35"/>
  <c r="AS9" i="35"/>
  <c r="AR9" i="35"/>
  <c r="AK9" i="35"/>
  <c r="AJ9" i="35"/>
  <c r="AC9" i="35"/>
  <c r="M9" i="35" s="1"/>
  <c r="AB9" i="35"/>
  <c r="U9" i="35"/>
  <c r="T9" i="35"/>
  <c r="S9" i="35"/>
  <c r="R9" i="35"/>
  <c r="Q9" i="35"/>
  <c r="P9" i="35"/>
  <c r="O9" i="35"/>
  <c r="N9" i="35"/>
  <c r="H9" i="35"/>
  <c r="AS8" i="35"/>
  <c r="AS7" i="35" s="1"/>
  <c r="AR8" i="35"/>
  <c r="AK8" i="35"/>
  <c r="AJ8" i="35"/>
  <c r="AC8" i="35"/>
  <c r="AB8" i="35"/>
  <c r="U8" i="35"/>
  <c r="U7" i="35" s="1"/>
  <c r="T8" i="35"/>
  <c r="S8" i="35"/>
  <c r="R8" i="35"/>
  <c r="Q8" i="35"/>
  <c r="P8" i="35"/>
  <c r="O8" i="35"/>
  <c r="N8" i="35"/>
  <c r="H8" i="35"/>
  <c r="AY7" i="35"/>
  <c r="AX7" i="35"/>
  <c r="AX6" i="35" s="1"/>
  <c r="AX5" i="35" s="1"/>
  <c r="AW7" i="35"/>
  <c r="AW6" i="35" s="1"/>
  <c r="AW5" i="35" s="1"/>
  <c r="AV7" i="35"/>
  <c r="AU7" i="35"/>
  <c r="AU6" i="35" s="1"/>
  <c r="AU5" i="35" s="1"/>
  <c r="AT7" i="35"/>
  <c r="AQ7" i="35"/>
  <c r="AP7" i="35"/>
  <c r="AP6" i="35" s="1"/>
  <c r="AP5" i="35" s="1"/>
  <c r="AO7" i="35"/>
  <c r="AO6" i="35" s="1"/>
  <c r="AO5" i="35" s="1"/>
  <c r="AN7" i="35"/>
  <c r="AM7" i="35"/>
  <c r="AM6" i="35" s="1"/>
  <c r="AM5" i="35" s="1"/>
  <c r="AL7" i="35"/>
  <c r="AI7" i="35"/>
  <c r="AI6" i="35" s="1"/>
  <c r="AI5" i="35" s="1"/>
  <c r="AH7" i="35"/>
  <c r="AG7" i="35"/>
  <c r="AG6" i="35" s="1"/>
  <c r="AG5" i="35" s="1"/>
  <c r="AF7" i="35"/>
  <c r="AE7" i="35"/>
  <c r="AD7" i="35"/>
  <c r="AA7" i="35"/>
  <c r="AA6" i="35" s="1"/>
  <c r="AA5" i="35" s="1"/>
  <c r="Z7" i="35"/>
  <c r="Y7" i="35"/>
  <c r="Q7" i="35" s="1"/>
  <c r="X7" i="35"/>
  <c r="P7" i="35" s="1"/>
  <c r="W7" i="35"/>
  <c r="W6" i="35" s="1"/>
  <c r="W5" i="35" s="1"/>
  <c r="V7" i="35"/>
  <c r="V6" i="35" s="1"/>
  <c r="V5" i="35" s="1"/>
  <c r="S7" i="35"/>
  <c r="S6" i="35" s="1"/>
  <c r="S5" i="35" s="1"/>
  <c r="R7" i="35"/>
  <c r="AY6" i="35"/>
  <c r="AY5" i="35" s="1"/>
  <c r="AV6" i="35"/>
  <c r="AV5" i="35" s="1"/>
  <c r="AT6" i="35"/>
  <c r="AT5" i="35" s="1"/>
  <c r="AQ6" i="35"/>
  <c r="AN6" i="35"/>
  <c r="AN5" i="35" s="1"/>
  <c r="AL6" i="35"/>
  <c r="AL5" i="35" s="1"/>
  <c r="AH6" i="35"/>
  <c r="AH5" i="35" s="1"/>
  <c r="AF6" i="35"/>
  <c r="AF5" i="35" s="1"/>
  <c r="AD6" i="35"/>
  <c r="Z6" i="35"/>
  <c r="Z5" i="35" s="1"/>
  <c r="X6" i="35"/>
  <c r="X5" i="35" s="1"/>
  <c r="AQ5" i="35"/>
  <c r="AD5" i="35"/>
  <c r="AS31" i="34"/>
  <c r="AR31" i="34"/>
  <c r="AK31" i="34"/>
  <c r="AK30" i="34" s="1"/>
  <c r="AJ31" i="34"/>
  <c r="AC31" i="34"/>
  <c r="AC30" i="34" s="1"/>
  <c r="M30" i="34" s="1"/>
  <c r="AB31" i="34"/>
  <c r="U31" i="34"/>
  <c r="T31" i="34"/>
  <c r="S31" i="34"/>
  <c r="R31" i="34"/>
  <c r="Q31" i="34"/>
  <c r="P31" i="34"/>
  <c r="O31" i="34"/>
  <c r="N31" i="34"/>
  <c r="M31" i="34"/>
  <c r="H31" i="34"/>
  <c r="AY30" i="34"/>
  <c r="AX30" i="34"/>
  <c r="AW30" i="34"/>
  <c r="AV30" i="34"/>
  <c r="AU30" i="34"/>
  <c r="AT30" i="34"/>
  <c r="AS30" i="34"/>
  <c r="AQ30" i="34"/>
  <c r="S30" i="34" s="1"/>
  <c r="AP30" i="34"/>
  <c r="AO30" i="34"/>
  <c r="AN30" i="34"/>
  <c r="AM30" i="34"/>
  <c r="AL30" i="34"/>
  <c r="AI30" i="34"/>
  <c r="AH30" i="34"/>
  <c r="AG30" i="34"/>
  <c r="AF30" i="34"/>
  <c r="AE30" i="34"/>
  <c r="AD30" i="34"/>
  <c r="N30" i="34" s="1"/>
  <c r="AA30" i="34"/>
  <c r="Z30" i="34"/>
  <c r="Y30" i="34"/>
  <c r="Q30" i="34" s="1"/>
  <c r="X30" i="34"/>
  <c r="W30" i="34"/>
  <c r="O30" i="34" s="1"/>
  <c r="V30" i="34"/>
  <c r="U30" i="34"/>
  <c r="R30" i="34"/>
  <c r="P30" i="34"/>
  <c r="AS29" i="34"/>
  <c r="AR29" i="34"/>
  <c r="AK29" i="34"/>
  <c r="AJ29" i="34"/>
  <c r="AC29" i="34"/>
  <c r="AB29" i="34"/>
  <c r="U29" i="34"/>
  <c r="M29" i="34" s="1"/>
  <c r="T29" i="34"/>
  <c r="S29" i="34"/>
  <c r="R29" i="34"/>
  <c r="Q29" i="34"/>
  <c r="P29" i="34"/>
  <c r="O29" i="34"/>
  <c r="N29" i="34"/>
  <c r="H29" i="34"/>
  <c r="AS28" i="34"/>
  <c r="AS27" i="34" s="1"/>
  <c r="AR28" i="34"/>
  <c r="AK28" i="34"/>
  <c r="AK27" i="34" s="1"/>
  <c r="AJ28" i="34"/>
  <c r="AC28" i="34"/>
  <c r="AC27" i="34" s="1"/>
  <c r="AB28" i="34"/>
  <c r="U28" i="34"/>
  <c r="T28" i="34"/>
  <c r="S28" i="34"/>
  <c r="R28" i="34"/>
  <c r="Q28" i="34"/>
  <c r="P28" i="34"/>
  <c r="O28" i="34"/>
  <c r="N28" i="34"/>
  <c r="H28" i="34"/>
  <c r="AY27" i="34"/>
  <c r="S27" i="34" s="1"/>
  <c r="AX27" i="34"/>
  <c r="AW27" i="34"/>
  <c r="AV27" i="34"/>
  <c r="AU27" i="34"/>
  <c r="O27" i="34" s="1"/>
  <c r="AT27" i="34"/>
  <c r="AQ27" i="34"/>
  <c r="AP27" i="34"/>
  <c r="AO27" i="34"/>
  <c r="AN27" i="34"/>
  <c r="AM27" i="34"/>
  <c r="AM23" i="34" s="1"/>
  <c r="AL27" i="34"/>
  <c r="AL23" i="34" s="1"/>
  <c r="AI27" i="34"/>
  <c r="AH27" i="34"/>
  <c r="AG27" i="34"/>
  <c r="AF27" i="34"/>
  <c r="AE27" i="34"/>
  <c r="AD27" i="34"/>
  <c r="AA27" i="34"/>
  <c r="Z27" i="34"/>
  <c r="R27" i="34" s="1"/>
  <c r="Y27" i="34"/>
  <c r="Y23" i="34" s="1"/>
  <c r="X27" i="34"/>
  <c r="X23" i="34" s="1"/>
  <c r="W27" i="34"/>
  <c r="V27" i="34"/>
  <c r="U27" i="34"/>
  <c r="AS26" i="34"/>
  <c r="AR26" i="34"/>
  <c r="AK26" i="34"/>
  <c r="AJ26" i="34"/>
  <c r="AC26" i="34"/>
  <c r="AB26" i="34"/>
  <c r="U26" i="34"/>
  <c r="M26" i="34" s="1"/>
  <c r="T26" i="34"/>
  <c r="S26" i="34"/>
  <c r="R26" i="34"/>
  <c r="Q26" i="34"/>
  <c r="P26" i="34"/>
  <c r="O26" i="34"/>
  <c r="N26" i="34"/>
  <c r="H26" i="34"/>
  <c r="AS25" i="34"/>
  <c r="AS24" i="34" s="1"/>
  <c r="AR25" i="34"/>
  <c r="AK25" i="34"/>
  <c r="AJ25" i="34"/>
  <c r="AC25" i="34"/>
  <c r="AB25" i="34"/>
  <c r="U25" i="34"/>
  <c r="M25" i="34" s="1"/>
  <c r="T25" i="34"/>
  <c r="S25" i="34"/>
  <c r="R25" i="34"/>
  <c r="Q25" i="34"/>
  <c r="P25" i="34"/>
  <c r="O25" i="34"/>
  <c r="N25" i="34"/>
  <c r="H25" i="34"/>
  <c r="AY24" i="34"/>
  <c r="AX24" i="34"/>
  <c r="AX23" i="34" s="1"/>
  <c r="AX5" i="34" s="1"/>
  <c r="AW24" i="34"/>
  <c r="AW23" i="34" s="1"/>
  <c r="AV24" i="34"/>
  <c r="AU24" i="34"/>
  <c r="AT24" i="34"/>
  <c r="N24" i="34" s="1"/>
  <c r="AQ24" i="34"/>
  <c r="AQ23" i="34" s="1"/>
  <c r="AP24" i="34"/>
  <c r="AP23" i="34" s="1"/>
  <c r="AO24" i="34"/>
  <c r="AN24" i="34"/>
  <c r="AM24" i="34"/>
  <c r="AL24" i="34"/>
  <c r="AK24" i="34"/>
  <c r="AK23" i="34" s="1"/>
  <c r="AI24" i="34"/>
  <c r="AI23" i="34" s="1"/>
  <c r="AH24" i="34"/>
  <c r="AG24" i="34"/>
  <c r="AF24" i="34"/>
  <c r="P24" i="34" s="1"/>
  <c r="AE24" i="34"/>
  <c r="AD24" i="34"/>
  <c r="AD23" i="34" s="1"/>
  <c r="AC24" i="34"/>
  <c r="AC23" i="34" s="1"/>
  <c r="AA24" i="34"/>
  <c r="S24" i="34" s="1"/>
  <c r="Z24" i="34"/>
  <c r="Y24" i="34"/>
  <c r="Q24" i="34" s="1"/>
  <c r="X24" i="34"/>
  <c r="W24" i="34"/>
  <c r="W23" i="34" s="1"/>
  <c r="W5" i="34" s="1"/>
  <c r="V24" i="34"/>
  <c r="V23" i="34" s="1"/>
  <c r="U24" i="34"/>
  <c r="M24" i="34" s="1"/>
  <c r="R24" i="34"/>
  <c r="O24" i="34"/>
  <c r="O23" i="34" s="1"/>
  <c r="AV23" i="34"/>
  <c r="AU23" i="34"/>
  <c r="AO23" i="34"/>
  <c r="AN23" i="34"/>
  <c r="AH23" i="34"/>
  <c r="AG23" i="34"/>
  <c r="AE23" i="34"/>
  <c r="AA23" i="34"/>
  <c r="Z23" i="34"/>
  <c r="U23" i="34"/>
  <c r="AS22" i="34"/>
  <c r="AR22" i="34"/>
  <c r="AK22" i="34"/>
  <c r="AJ22" i="34"/>
  <c r="AC22" i="34"/>
  <c r="AB22" i="34"/>
  <c r="U22" i="34"/>
  <c r="M22" i="34" s="1"/>
  <c r="T22" i="34"/>
  <c r="S22" i="34"/>
  <c r="R22" i="34"/>
  <c r="Q22" i="34"/>
  <c r="P22" i="34"/>
  <c r="O22" i="34"/>
  <c r="N22" i="34"/>
  <c r="H22" i="34"/>
  <c r="AS21" i="34"/>
  <c r="AS19" i="34" s="1"/>
  <c r="AS18" i="34" s="1"/>
  <c r="AR21" i="34"/>
  <c r="AK21" i="34"/>
  <c r="AJ21" i="34"/>
  <c r="AC21" i="34"/>
  <c r="AB21" i="34"/>
  <c r="U21" i="34"/>
  <c r="U19" i="34" s="1"/>
  <c r="T21" i="34"/>
  <c r="S21" i="34"/>
  <c r="R21" i="34"/>
  <c r="Q21" i="34"/>
  <c r="P21" i="34"/>
  <c r="O21" i="34"/>
  <c r="N21" i="34"/>
  <c r="H21" i="34"/>
  <c r="AS20" i="34"/>
  <c r="AR20" i="34"/>
  <c r="AK20" i="34"/>
  <c r="AK19" i="34" s="1"/>
  <c r="AK18" i="34" s="1"/>
  <c r="AJ20" i="34"/>
  <c r="AC20" i="34"/>
  <c r="AC19" i="34" s="1"/>
  <c r="AC18" i="34" s="1"/>
  <c r="AB20" i="34"/>
  <c r="U20" i="34"/>
  <c r="T20" i="34"/>
  <c r="S20" i="34"/>
  <c r="R20" i="34"/>
  <c r="Q20" i="34"/>
  <c r="P20" i="34"/>
  <c r="O20" i="34"/>
  <c r="N20" i="34"/>
  <c r="M20" i="34"/>
  <c r="H20" i="34"/>
  <c r="AY19" i="34"/>
  <c r="AX19" i="34"/>
  <c r="AW19" i="34"/>
  <c r="AV19" i="34"/>
  <c r="AV18" i="34" s="1"/>
  <c r="AU19" i="34"/>
  <c r="AU18" i="34" s="1"/>
  <c r="AT19" i="34"/>
  <c r="AQ19" i="34"/>
  <c r="S19" i="34" s="1"/>
  <c r="S18" i="34" s="1"/>
  <c r="AP19" i="34"/>
  <c r="AO19" i="34"/>
  <c r="AO18" i="34" s="1"/>
  <c r="AN19" i="34"/>
  <c r="AN18" i="34" s="1"/>
  <c r="AM19" i="34"/>
  <c r="AL19" i="34"/>
  <c r="AI19" i="34"/>
  <c r="AH19" i="34"/>
  <c r="AH18" i="34" s="1"/>
  <c r="AG19" i="34"/>
  <c r="AG18" i="34" s="1"/>
  <c r="AF19" i="34"/>
  <c r="AE19" i="34"/>
  <c r="AD19" i="34"/>
  <c r="N19" i="34" s="1"/>
  <c r="N18" i="34" s="1"/>
  <c r="AA19" i="34"/>
  <c r="AA18" i="34" s="1"/>
  <c r="Z19" i="34"/>
  <c r="Z18" i="34" s="1"/>
  <c r="Y19" i="34"/>
  <c r="Q19" i="34" s="1"/>
  <c r="Q18" i="34" s="1"/>
  <c r="X19" i="34"/>
  <c r="W19" i="34"/>
  <c r="O19" i="34" s="1"/>
  <c r="O18" i="34" s="1"/>
  <c r="V19" i="34"/>
  <c r="R19" i="34"/>
  <c r="P19" i="34"/>
  <c r="P18" i="34" s="1"/>
  <c r="AY18" i="34"/>
  <c r="AX18" i="34"/>
  <c r="AW18" i="34"/>
  <c r="AT18" i="34"/>
  <c r="AP18" i="34"/>
  <c r="AM18" i="34"/>
  <c r="AL18" i="34"/>
  <c r="AI18" i="34"/>
  <c r="AF18" i="34"/>
  <c r="AE18" i="34"/>
  <c r="Y18" i="34"/>
  <c r="X18" i="34"/>
  <c r="W18" i="34"/>
  <c r="V18" i="34"/>
  <c r="R18" i="34"/>
  <c r="AS17" i="34"/>
  <c r="AR17" i="34"/>
  <c r="AK17" i="34"/>
  <c r="AJ17" i="34"/>
  <c r="AC17" i="34"/>
  <c r="AB17" i="34"/>
  <c r="U17" i="34"/>
  <c r="M17" i="34" s="1"/>
  <c r="T17" i="34"/>
  <c r="S17" i="34"/>
  <c r="R17" i="34"/>
  <c r="Q17" i="34"/>
  <c r="P17" i="34"/>
  <c r="O17" i="34"/>
  <c r="N17" i="34"/>
  <c r="H17" i="34"/>
  <c r="AS16" i="34"/>
  <c r="AR16" i="34"/>
  <c r="AK16" i="34"/>
  <c r="AJ16" i="34"/>
  <c r="AC16" i="34"/>
  <c r="AB16" i="34"/>
  <c r="U16" i="34"/>
  <c r="T16" i="34"/>
  <c r="S16" i="34"/>
  <c r="R16" i="34"/>
  <c r="Q16" i="34"/>
  <c r="P16" i="34"/>
  <c r="O16" i="34"/>
  <c r="N16" i="34"/>
  <c r="M16" i="34"/>
  <c r="H16" i="34"/>
  <c r="AS15" i="34"/>
  <c r="AR15" i="34"/>
  <c r="AK15" i="34"/>
  <c r="AJ15" i="34"/>
  <c r="AC15" i="34"/>
  <c r="AC14" i="34" s="1"/>
  <c r="AC13" i="34" s="1"/>
  <c r="AB15" i="34"/>
  <c r="U15" i="34"/>
  <c r="M15" i="34" s="1"/>
  <c r="T15" i="34"/>
  <c r="S15" i="34"/>
  <c r="R15" i="34"/>
  <c r="Q15" i="34"/>
  <c r="P15" i="34"/>
  <c r="O15" i="34"/>
  <c r="N15" i="34"/>
  <c r="H15" i="34"/>
  <c r="AY14" i="34"/>
  <c r="AY13" i="34" s="1"/>
  <c r="AX14" i="34"/>
  <c r="R14" i="34" s="1"/>
  <c r="R13" i="34" s="1"/>
  <c r="AW14" i="34"/>
  <c r="AV14" i="34"/>
  <c r="AU14" i="34"/>
  <c r="AT14" i="34"/>
  <c r="AT13" i="34" s="1"/>
  <c r="AS14" i="34"/>
  <c r="AS13" i="34" s="1"/>
  <c r="AQ14" i="34"/>
  <c r="AP14" i="34"/>
  <c r="AO14" i="34"/>
  <c r="Q14" i="34" s="1"/>
  <c r="Q13" i="34" s="1"/>
  <c r="AN14" i="34"/>
  <c r="AM14" i="34"/>
  <c r="AM13" i="34" s="1"/>
  <c r="AL14" i="34"/>
  <c r="AL13" i="34" s="1"/>
  <c r="AK14" i="34"/>
  <c r="AI14" i="34"/>
  <c r="AH14" i="34"/>
  <c r="AG14" i="34"/>
  <c r="AF14" i="34"/>
  <c r="AF13" i="34" s="1"/>
  <c r="AE14" i="34"/>
  <c r="AE13" i="34" s="1"/>
  <c r="AD14" i="34"/>
  <c r="AA14" i="34"/>
  <c r="S14" i="34" s="1"/>
  <c r="S13" i="34" s="1"/>
  <c r="Z14" i="34"/>
  <c r="Y14" i="34"/>
  <c r="Y13" i="34" s="1"/>
  <c r="X14" i="34"/>
  <c r="X13" i="34" s="1"/>
  <c r="W14" i="34"/>
  <c r="O14" i="34" s="1"/>
  <c r="O13" i="34" s="1"/>
  <c r="V14" i="34"/>
  <c r="P14" i="34"/>
  <c r="N14" i="34"/>
  <c r="N13" i="34" s="1"/>
  <c r="AX13" i="34"/>
  <c r="AW13" i="34"/>
  <c r="AV13" i="34"/>
  <c r="AU13" i="34"/>
  <c r="AQ13" i="34"/>
  <c r="AP13" i="34"/>
  <c r="AN13" i="34"/>
  <c r="AK13" i="34"/>
  <c r="AI13" i="34"/>
  <c r="AH13" i="34"/>
  <c r="AG13" i="34"/>
  <c r="AD13" i="34"/>
  <c r="Z13" i="34"/>
  <c r="W13" i="34"/>
  <c r="V13" i="34"/>
  <c r="P13" i="34"/>
  <c r="AS12" i="34"/>
  <c r="AR12" i="34"/>
  <c r="AK12" i="34"/>
  <c r="AK9" i="34" s="1"/>
  <c r="AJ12" i="34"/>
  <c r="AC12" i="34"/>
  <c r="AB12" i="34"/>
  <c r="U12" i="34"/>
  <c r="T12" i="34"/>
  <c r="S12" i="34"/>
  <c r="R12" i="34"/>
  <c r="Q12" i="34"/>
  <c r="P12" i="34"/>
  <c r="O12" i="34"/>
  <c r="N12" i="34"/>
  <c r="M12" i="34"/>
  <c r="H12" i="34"/>
  <c r="AS11" i="34"/>
  <c r="AR11" i="34"/>
  <c r="AK11" i="34"/>
  <c r="AJ11" i="34"/>
  <c r="AC11" i="34"/>
  <c r="AB11" i="34"/>
  <c r="U11" i="34"/>
  <c r="M11" i="34" s="1"/>
  <c r="T11" i="34"/>
  <c r="S11" i="34"/>
  <c r="R11" i="34"/>
  <c r="Q11" i="34"/>
  <c r="P11" i="34"/>
  <c r="O11" i="34"/>
  <c r="N11" i="34"/>
  <c r="H11" i="34"/>
  <c r="AS10" i="34"/>
  <c r="AS9" i="34" s="1"/>
  <c r="AR10" i="34"/>
  <c r="AK10" i="34"/>
  <c r="AJ10" i="34"/>
  <c r="AC10" i="34"/>
  <c r="AB10" i="34"/>
  <c r="U10" i="34"/>
  <c r="M10" i="34" s="1"/>
  <c r="T10" i="34"/>
  <c r="S10" i="34"/>
  <c r="R10" i="34"/>
  <c r="Q10" i="34"/>
  <c r="P10" i="34"/>
  <c r="O10" i="34"/>
  <c r="N10" i="34"/>
  <c r="H10" i="34"/>
  <c r="AY9" i="34"/>
  <c r="AX9" i="34"/>
  <c r="AW9" i="34"/>
  <c r="AW6" i="34" s="1"/>
  <c r="AV9" i="34"/>
  <c r="AV6" i="34" s="1"/>
  <c r="AU9" i="34"/>
  <c r="AT9" i="34"/>
  <c r="AQ9" i="34"/>
  <c r="AP9" i="34"/>
  <c r="AO9" i="34"/>
  <c r="AN9" i="34"/>
  <c r="AM9" i="34"/>
  <c r="O9" i="34" s="1"/>
  <c r="AL9" i="34"/>
  <c r="AI9" i="34"/>
  <c r="AI6" i="34" s="1"/>
  <c r="AI5" i="34" s="1"/>
  <c r="AH9" i="34"/>
  <c r="AH6" i="34" s="1"/>
  <c r="AG9" i="34"/>
  <c r="AF9" i="34"/>
  <c r="AE9" i="34"/>
  <c r="AD9" i="34"/>
  <c r="AC9" i="34"/>
  <c r="AA9" i="34"/>
  <c r="S9" i="34" s="1"/>
  <c r="Z9" i="34"/>
  <c r="R9" i="34" s="1"/>
  <c r="Y9" i="34"/>
  <c r="Q9" i="34" s="1"/>
  <c r="X9" i="34"/>
  <c r="W9" i="34"/>
  <c r="V9" i="34"/>
  <c r="V6" i="34" s="1"/>
  <c r="V5" i="34" s="1"/>
  <c r="U9" i="34"/>
  <c r="AS8" i="34"/>
  <c r="AS7" i="34" s="1"/>
  <c r="AS6" i="34" s="1"/>
  <c r="AR8" i="34"/>
  <c r="AK8" i="34"/>
  <c r="AK7" i="34" s="1"/>
  <c r="AK6" i="34" s="1"/>
  <c r="AK5" i="34" s="1"/>
  <c r="AJ8" i="34"/>
  <c r="AC8" i="34"/>
  <c r="M8" i="34" s="1"/>
  <c r="AB8" i="34"/>
  <c r="U8" i="34"/>
  <c r="U7" i="34" s="1"/>
  <c r="T8" i="34"/>
  <c r="S8" i="34"/>
  <c r="R8" i="34"/>
  <c r="Q8" i="34"/>
  <c r="P8" i="34"/>
  <c r="O8" i="34"/>
  <c r="N8" i="34"/>
  <c r="H8" i="34"/>
  <c r="AY7" i="34"/>
  <c r="S7" i="34" s="1"/>
  <c r="AX7" i="34"/>
  <c r="AW7" i="34"/>
  <c r="AV7" i="34"/>
  <c r="AU7" i="34"/>
  <c r="AU6" i="34" s="1"/>
  <c r="AU5" i="34" s="1"/>
  <c r="AT7" i="34"/>
  <c r="AT6" i="34" s="1"/>
  <c r="AQ7" i="34"/>
  <c r="AP7" i="34"/>
  <c r="R7" i="34" s="1"/>
  <c r="AO7" i="34"/>
  <c r="AN7" i="34"/>
  <c r="AN6" i="34" s="1"/>
  <c r="AN5" i="34" s="1"/>
  <c r="AM7" i="34"/>
  <c r="AM6" i="34" s="1"/>
  <c r="AM5" i="34" s="1"/>
  <c r="AL7" i="34"/>
  <c r="AI7" i="34"/>
  <c r="AH7" i="34"/>
  <c r="AG7" i="34"/>
  <c r="AG6" i="34" s="1"/>
  <c r="AG5" i="34" s="1"/>
  <c r="AF7" i="34"/>
  <c r="AF6" i="34" s="1"/>
  <c r="AE7" i="34"/>
  <c r="AD7" i="34"/>
  <c r="AC7" i="34"/>
  <c r="AC6" i="34" s="1"/>
  <c r="AA7" i="34"/>
  <c r="Z7" i="34"/>
  <c r="Z6" i="34" s="1"/>
  <c r="Z5" i="34" s="1"/>
  <c r="Y7" i="34"/>
  <c r="Y6" i="34" s="1"/>
  <c r="X7" i="34"/>
  <c r="P7" i="34" s="1"/>
  <c r="W7" i="34"/>
  <c r="V7" i="34"/>
  <c r="N7" i="34" s="1"/>
  <c r="O7" i="34"/>
  <c r="O6" i="34" s="1"/>
  <c r="AY6" i="34"/>
  <c r="AX6" i="34"/>
  <c r="AQ6" i="34"/>
  <c r="AO6" i="34"/>
  <c r="AL6" i="34"/>
  <c r="AE6" i="34"/>
  <c r="AE5" i="34" s="1"/>
  <c r="AD6" i="34"/>
  <c r="AA6" i="34"/>
  <c r="X6" i="34"/>
  <c r="W6" i="34"/>
  <c r="AS24" i="33"/>
  <c r="AR24" i="33"/>
  <c r="AK24" i="33"/>
  <c r="AK23" i="33" s="1"/>
  <c r="AJ24" i="33"/>
  <c r="AC24" i="33"/>
  <c r="AC23" i="33" s="1"/>
  <c r="M23" i="33" s="1"/>
  <c r="AB24" i="33"/>
  <c r="U24" i="33"/>
  <c r="T24" i="33"/>
  <c r="S24" i="33"/>
  <c r="R24" i="33"/>
  <c r="Q24" i="33"/>
  <c r="P24" i="33"/>
  <c r="O24" i="33"/>
  <c r="N24" i="33"/>
  <c r="M24" i="33"/>
  <c r="H24" i="33"/>
  <c r="AY23" i="33"/>
  <c r="AX23" i="33"/>
  <c r="AW23" i="33"/>
  <c r="AV23" i="33"/>
  <c r="AU23" i="33"/>
  <c r="AT23" i="33"/>
  <c r="AS23" i="33"/>
  <c r="AQ23" i="33"/>
  <c r="AQ19" i="33" s="1"/>
  <c r="AP23" i="33"/>
  <c r="AO23" i="33"/>
  <c r="AN23" i="33"/>
  <c r="AM23" i="33"/>
  <c r="AL23" i="33"/>
  <c r="AI23" i="33"/>
  <c r="AH23" i="33"/>
  <c r="AG23" i="33"/>
  <c r="AF23" i="33"/>
  <c r="AE23" i="33"/>
  <c r="AE19" i="33" s="1"/>
  <c r="AD23" i="33"/>
  <c r="N23" i="33" s="1"/>
  <c r="AA23" i="33"/>
  <c r="Z23" i="33"/>
  <c r="Y23" i="33"/>
  <c r="Q23" i="33" s="1"/>
  <c r="X23" i="33"/>
  <c r="W23" i="33"/>
  <c r="O23" i="33" s="1"/>
  <c r="V23" i="33"/>
  <c r="U23" i="33"/>
  <c r="R23" i="33"/>
  <c r="P23" i="33"/>
  <c r="AS22" i="33"/>
  <c r="AR22" i="33"/>
  <c r="AK22" i="33"/>
  <c r="AJ22" i="33"/>
  <c r="AC22" i="33"/>
  <c r="AB22" i="33"/>
  <c r="U22" i="33"/>
  <c r="M22" i="33" s="1"/>
  <c r="T22" i="33"/>
  <c r="S22" i="33"/>
  <c r="R22" i="33"/>
  <c r="Q22" i="33"/>
  <c r="P22" i="33"/>
  <c r="O22" i="33"/>
  <c r="N22" i="33"/>
  <c r="H22" i="33"/>
  <c r="AS21" i="33"/>
  <c r="AS20" i="33" s="1"/>
  <c r="AS19" i="33" s="1"/>
  <c r="AR21" i="33"/>
  <c r="AK21" i="33"/>
  <c r="AK20" i="33" s="1"/>
  <c r="AK19" i="33" s="1"/>
  <c r="AJ21" i="33"/>
  <c r="AC21" i="33"/>
  <c r="AC20" i="33" s="1"/>
  <c r="AB21" i="33"/>
  <c r="U21" i="33"/>
  <c r="T21" i="33"/>
  <c r="S21" i="33"/>
  <c r="R21" i="33"/>
  <c r="Q21" i="33"/>
  <c r="P21" i="33"/>
  <c r="O21" i="33"/>
  <c r="N21" i="33"/>
  <c r="H21" i="33"/>
  <c r="AY20" i="33"/>
  <c r="S20" i="33" s="1"/>
  <c r="AX20" i="33"/>
  <c r="AW20" i="33"/>
  <c r="AW19" i="33" s="1"/>
  <c r="AV20" i="33"/>
  <c r="AV19" i="33" s="1"/>
  <c r="AV5" i="33" s="1"/>
  <c r="AU20" i="33"/>
  <c r="O20" i="33" s="1"/>
  <c r="AT20" i="33"/>
  <c r="AQ20" i="33"/>
  <c r="AP20" i="33"/>
  <c r="AP19" i="33" s="1"/>
  <c r="AO20" i="33"/>
  <c r="AO19" i="33" s="1"/>
  <c r="AN20" i="33"/>
  <c r="AM20" i="33"/>
  <c r="AL20" i="33"/>
  <c r="N20" i="33" s="1"/>
  <c r="AI20" i="33"/>
  <c r="AI19" i="33" s="1"/>
  <c r="AH20" i="33"/>
  <c r="AH19" i="33" s="1"/>
  <c r="AH5" i="33" s="1"/>
  <c r="AG20" i="33"/>
  <c r="AF20" i="33"/>
  <c r="AE20" i="33"/>
  <c r="AD20" i="33"/>
  <c r="AA20" i="33"/>
  <c r="AA19" i="33" s="1"/>
  <c r="Z20" i="33"/>
  <c r="R20" i="33" s="1"/>
  <c r="R19" i="33" s="1"/>
  <c r="Y20" i="33"/>
  <c r="Q20" i="33" s="1"/>
  <c r="Q19" i="33" s="1"/>
  <c r="X20" i="33"/>
  <c r="P20" i="33" s="1"/>
  <c r="P19" i="33" s="1"/>
  <c r="W20" i="33"/>
  <c r="V20" i="33"/>
  <c r="V19" i="33" s="1"/>
  <c r="U20" i="33"/>
  <c r="U19" i="33" s="1"/>
  <c r="AX19" i="33"/>
  <c r="AU19" i="33"/>
  <c r="AT19" i="33"/>
  <c r="AN19" i="33"/>
  <c r="AM19" i="33"/>
  <c r="AG19" i="33"/>
  <c r="AF19" i="33"/>
  <c r="Z19" i="33"/>
  <c r="Y19" i="33"/>
  <c r="W19" i="33"/>
  <c r="AS18" i="33"/>
  <c r="AR18" i="33"/>
  <c r="AK18" i="33"/>
  <c r="AJ18" i="33"/>
  <c r="AC18" i="33"/>
  <c r="AB18" i="33"/>
  <c r="U18" i="33"/>
  <c r="T18" i="33"/>
  <c r="S18" i="33"/>
  <c r="R18" i="33"/>
  <c r="Q18" i="33"/>
  <c r="P18" i="33"/>
  <c r="O18" i="33"/>
  <c r="N18" i="33"/>
  <c r="M18" i="33"/>
  <c r="H18" i="33"/>
  <c r="AS17" i="33"/>
  <c r="AR17" i="33"/>
  <c r="AK17" i="33"/>
  <c r="AJ17" i="33"/>
  <c r="AC17" i="33"/>
  <c r="AB17" i="33"/>
  <c r="U17" i="33"/>
  <c r="T17" i="33"/>
  <c r="S17" i="33"/>
  <c r="R17" i="33"/>
  <c r="Q17" i="33"/>
  <c r="P17" i="33"/>
  <c r="O17" i="33"/>
  <c r="N17" i="33"/>
  <c r="M17" i="33"/>
  <c r="H17" i="33"/>
  <c r="AS16" i="33"/>
  <c r="AR16" i="33"/>
  <c r="AK16" i="33"/>
  <c r="AJ16" i="33"/>
  <c r="AC16" i="33"/>
  <c r="AB16" i="33"/>
  <c r="U16" i="33"/>
  <c r="M16" i="33" s="1"/>
  <c r="T16" i="33"/>
  <c r="S16" i="33"/>
  <c r="R16" i="33"/>
  <c r="Q16" i="33"/>
  <c r="P16" i="33"/>
  <c r="O16" i="33"/>
  <c r="N16" i="33"/>
  <c r="H16" i="33"/>
  <c r="AS15" i="33"/>
  <c r="AS14" i="33" s="1"/>
  <c r="AS13" i="33" s="1"/>
  <c r="AR15" i="33"/>
  <c r="AK15" i="33"/>
  <c r="AK14" i="33" s="1"/>
  <c r="AK13" i="33" s="1"/>
  <c r="AJ15" i="33"/>
  <c r="AC15" i="33"/>
  <c r="AB15" i="33"/>
  <c r="U15" i="33"/>
  <c r="U14" i="33" s="1"/>
  <c r="T15" i="33"/>
  <c r="S15" i="33"/>
  <c r="R15" i="33"/>
  <c r="Q15" i="33"/>
  <c r="P15" i="33"/>
  <c r="O15" i="33"/>
  <c r="N15" i="33"/>
  <c r="M15" i="33"/>
  <c r="H15" i="33"/>
  <c r="AY14" i="33"/>
  <c r="AY13" i="33" s="1"/>
  <c r="AX14" i="33"/>
  <c r="AX13" i="33" s="1"/>
  <c r="AW14" i="33"/>
  <c r="Q14" i="33" s="1"/>
  <c r="Q13" i="33" s="1"/>
  <c r="AV14" i="33"/>
  <c r="AU14" i="33"/>
  <c r="AT14" i="33"/>
  <c r="AQ14" i="33"/>
  <c r="AQ13" i="33" s="1"/>
  <c r="AP14" i="33"/>
  <c r="AO14" i="33"/>
  <c r="AN14" i="33"/>
  <c r="P14" i="33" s="1"/>
  <c r="P13" i="33" s="1"/>
  <c r="AM14" i="33"/>
  <c r="AL14" i="33"/>
  <c r="AL13" i="33" s="1"/>
  <c r="AI14" i="33"/>
  <c r="AH14" i="33"/>
  <c r="AG14" i="33"/>
  <c r="AF14" i="33"/>
  <c r="AE14" i="33"/>
  <c r="AE13" i="33" s="1"/>
  <c r="AD14" i="33"/>
  <c r="AD13" i="33" s="1"/>
  <c r="AC14" i="33"/>
  <c r="AA14" i="33"/>
  <c r="S14" i="33" s="1"/>
  <c r="S13" i="33" s="1"/>
  <c r="Z14" i="33"/>
  <c r="R14" i="33" s="1"/>
  <c r="R13" i="33" s="1"/>
  <c r="Y14" i="33"/>
  <c r="X14" i="33"/>
  <c r="X13" i="33" s="1"/>
  <c r="W14" i="33"/>
  <c r="W13" i="33" s="1"/>
  <c r="V14" i="33"/>
  <c r="N14" i="33" s="1"/>
  <c r="N13" i="33" s="1"/>
  <c r="O14" i="33"/>
  <c r="AW13" i="33"/>
  <c r="AV13" i="33"/>
  <c r="AU13" i="33"/>
  <c r="AT13" i="33"/>
  <c r="AP13" i="33"/>
  <c r="AO13" i="33"/>
  <c r="AM13" i="33"/>
  <c r="AI13" i="33"/>
  <c r="AH13" i="33"/>
  <c r="AG13" i="33"/>
  <c r="AF13" i="33"/>
  <c r="AC13" i="33"/>
  <c r="AA13" i="33"/>
  <c r="Y13" i="33"/>
  <c r="V13" i="33"/>
  <c r="O13" i="33"/>
  <c r="AS12" i="33"/>
  <c r="AS11" i="33" s="1"/>
  <c r="AR12" i="33"/>
  <c r="AK12" i="33"/>
  <c r="AK11" i="33" s="1"/>
  <c r="AJ12" i="33"/>
  <c r="AC12" i="33"/>
  <c r="M12" i="33" s="1"/>
  <c r="AB12" i="33"/>
  <c r="U12" i="33"/>
  <c r="U11" i="33" s="1"/>
  <c r="T12" i="33"/>
  <c r="S12" i="33"/>
  <c r="R12" i="33"/>
  <c r="Q12" i="33"/>
  <c r="P12" i="33"/>
  <c r="O12" i="33"/>
  <c r="N12" i="33"/>
  <c r="H12" i="33"/>
  <c r="AY11" i="33"/>
  <c r="S11" i="33" s="1"/>
  <c r="AX11" i="33"/>
  <c r="AW11" i="33"/>
  <c r="AV11" i="33"/>
  <c r="AU11" i="33"/>
  <c r="AU6" i="33" s="1"/>
  <c r="AU5" i="33" s="1"/>
  <c r="AT11" i="33"/>
  <c r="AQ11" i="33"/>
  <c r="AP11" i="33"/>
  <c r="R11" i="33" s="1"/>
  <c r="AO11" i="33"/>
  <c r="AN11" i="33"/>
  <c r="AM11" i="33"/>
  <c r="AL11" i="33"/>
  <c r="AI11" i="33"/>
  <c r="AH11" i="33"/>
  <c r="AG11" i="33"/>
  <c r="AG6" i="33" s="1"/>
  <c r="AG5" i="33" s="1"/>
  <c r="AF11" i="33"/>
  <c r="AE11" i="33"/>
  <c r="AD11" i="33"/>
  <c r="AC11" i="33"/>
  <c r="AA11" i="33"/>
  <c r="Z11" i="33"/>
  <c r="Y11" i="33"/>
  <c r="X11" i="33"/>
  <c r="P11" i="33" s="1"/>
  <c r="W11" i="33"/>
  <c r="V11" i="33"/>
  <c r="N11" i="33" s="1"/>
  <c r="Q11" i="33"/>
  <c r="O11" i="33"/>
  <c r="AS10" i="33"/>
  <c r="AR10" i="33"/>
  <c r="AK10" i="33"/>
  <c r="AJ10" i="33"/>
  <c r="AC10" i="33"/>
  <c r="AB10" i="33"/>
  <c r="U10" i="33"/>
  <c r="M10" i="33" s="1"/>
  <c r="T10" i="33"/>
  <c r="S10" i="33"/>
  <c r="R10" i="33"/>
  <c r="Q10" i="33"/>
  <c r="P10" i="33"/>
  <c r="O10" i="33"/>
  <c r="N10" i="33"/>
  <c r="H10" i="33"/>
  <c r="AS9" i="33"/>
  <c r="AR9" i="33"/>
  <c r="AK9" i="33"/>
  <c r="AK7" i="33" s="1"/>
  <c r="AK6" i="33" s="1"/>
  <c r="AJ9" i="33"/>
  <c r="AC9" i="33"/>
  <c r="AB9" i="33"/>
  <c r="U9" i="33"/>
  <c r="T9" i="33"/>
  <c r="S9" i="33"/>
  <c r="R9" i="33"/>
  <c r="Q9" i="33"/>
  <c r="P9" i="33"/>
  <c r="O9" i="33"/>
  <c r="N9" i="33"/>
  <c r="H9" i="33"/>
  <c r="AS8" i="33"/>
  <c r="AR8" i="33"/>
  <c r="AK8" i="33"/>
  <c r="AJ8" i="33"/>
  <c r="AC8" i="33"/>
  <c r="AC7" i="33" s="1"/>
  <c r="AC6" i="33" s="1"/>
  <c r="AB8" i="33"/>
  <c r="U8" i="33"/>
  <c r="M8" i="33" s="1"/>
  <c r="T8" i="33"/>
  <c r="S8" i="33"/>
  <c r="R8" i="33"/>
  <c r="Q8" i="33"/>
  <c r="P8" i="33"/>
  <c r="O8" i="33"/>
  <c r="N8" i="33"/>
  <c r="H8" i="33"/>
  <c r="AY7" i="33"/>
  <c r="AY6" i="33" s="1"/>
  <c r="AX7" i="33"/>
  <c r="R7" i="33" s="1"/>
  <c r="R6" i="33" s="1"/>
  <c r="R5" i="33" s="1"/>
  <c r="AW7" i="33"/>
  <c r="AV7" i="33"/>
  <c r="AU7" i="33"/>
  <c r="AT7" i="33"/>
  <c r="AT6" i="33" s="1"/>
  <c r="AT5" i="33" s="1"/>
  <c r="AS7" i="33"/>
  <c r="AQ7" i="33"/>
  <c r="AP7" i="33"/>
  <c r="AO7" i="33"/>
  <c r="Q7" i="33" s="1"/>
  <c r="Q6" i="33" s="1"/>
  <c r="Q5" i="33" s="1"/>
  <c r="AN7" i="33"/>
  <c r="AM7" i="33"/>
  <c r="AM6" i="33" s="1"/>
  <c r="AM5" i="33" s="1"/>
  <c r="AL7" i="33"/>
  <c r="AL6" i="33" s="1"/>
  <c r="AI7" i="33"/>
  <c r="AH7" i="33"/>
  <c r="AG7" i="33"/>
  <c r="AF7" i="33"/>
  <c r="AF6" i="33" s="1"/>
  <c r="AF5" i="33" s="1"/>
  <c r="AE7" i="33"/>
  <c r="AE6" i="33" s="1"/>
  <c r="AD7" i="33"/>
  <c r="AD6" i="33" s="1"/>
  <c r="AA7" i="33"/>
  <c r="S7" i="33" s="1"/>
  <c r="Z7" i="33"/>
  <c r="Y7" i="33"/>
  <c r="Y6" i="33" s="1"/>
  <c r="Y5" i="33" s="1"/>
  <c r="X7" i="33"/>
  <c r="X6" i="33" s="1"/>
  <c r="W7" i="33"/>
  <c r="W6" i="33" s="1"/>
  <c r="V7" i="33"/>
  <c r="P7" i="33"/>
  <c r="P6" i="33" s="1"/>
  <c r="P5" i="33" s="1"/>
  <c r="N7" i="33"/>
  <c r="N6" i="33" s="1"/>
  <c r="AX6" i="33"/>
  <c r="AX5" i="33" s="1"/>
  <c r="AW6" i="33"/>
  <c r="AV6" i="33"/>
  <c r="AQ6" i="33"/>
  <c r="AN6" i="33"/>
  <c r="AI6" i="33"/>
  <c r="AI5" i="33" s="1"/>
  <c r="AH6" i="33"/>
  <c r="Z6" i="33"/>
  <c r="V6" i="33"/>
  <c r="AS51" i="32"/>
  <c r="AR51" i="32"/>
  <c r="AK51" i="32"/>
  <c r="AK50" i="32" s="1"/>
  <c r="AJ51" i="32"/>
  <c r="AC51" i="32"/>
  <c r="AC50" i="32" s="1"/>
  <c r="AB51" i="32"/>
  <c r="U51" i="32"/>
  <c r="T51" i="32"/>
  <c r="S51" i="32"/>
  <c r="R51" i="32"/>
  <c r="Q51" i="32"/>
  <c r="P51" i="32"/>
  <c r="O51" i="32"/>
  <c r="N51" i="32"/>
  <c r="M51" i="32"/>
  <c r="H51" i="32"/>
  <c r="AY50" i="32"/>
  <c r="AX50" i="32"/>
  <c r="AW50" i="32"/>
  <c r="AV50" i="32"/>
  <c r="AU50" i="32"/>
  <c r="AT50" i="32"/>
  <c r="AS50" i="32"/>
  <c r="AQ50" i="32"/>
  <c r="AP50" i="32"/>
  <c r="AO50" i="32"/>
  <c r="AN50" i="32"/>
  <c r="AM50" i="32"/>
  <c r="AL50" i="32"/>
  <c r="AI50" i="32"/>
  <c r="AH50" i="32"/>
  <c r="AG50" i="32"/>
  <c r="AF50" i="32"/>
  <c r="AE50" i="32"/>
  <c r="O50" i="32" s="1"/>
  <c r="AD50" i="32"/>
  <c r="AA50" i="32"/>
  <c r="S50" i="32" s="1"/>
  <c r="Z50" i="32"/>
  <c r="R50" i="32" s="1"/>
  <c r="Y50" i="32"/>
  <c r="X50" i="32"/>
  <c r="P50" i="32" s="1"/>
  <c r="W50" i="32"/>
  <c r="V50" i="32"/>
  <c r="U50" i="32"/>
  <c r="Q50" i="32"/>
  <c r="N50" i="32"/>
  <c r="AS49" i="32"/>
  <c r="AR49" i="32"/>
  <c r="AK49" i="32"/>
  <c r="AJ49" i="32"/>
  <c r="AC49" i="32"/>
  <c r="AB49" i="32"/>
  <c r="U49" i="32"/>
  <c r="M49" i="32" s="1"/>
  <c r="T49" i="32"/>
  <c r="S49" i="32"/>
  <c r="R49" i="32"/>
  <c r="Q49" i="32"/>
  <c r="P49" i="32"/>
  <c r="O49" i="32"/>
  <c r="N49" i="32"/>
  <c r="H49" i="32"/>
  <c r="AS48" i="32"/>
  <c r="AS47" i="32" s="1"/>
  <c r="AR48" i="32"/>
  <c r="AK48" i="32"/>
  <c r="AK47" i="32" s="1"/>
  <c r="AJ48" i="32"/>
  <c r="AC48" i="32"/>
  <c r="AB48" i="32"/>
  <c r="U48" i="32"/>
  <c r="T48" i="32"/>
  <c r="S48" i="32"/>
  <c r="R48" i="32"/>
  <c r="Q48" i="32"/>
  <c r="P48" i="32"/>
  <c r="O48" i="32"/>
  <c r="N48" i="32"/>
  <c r="M48" i="32"/>
  <c r="H48" i="32"/>
  <c r="AY47" i="32"/>
  <c r="AX47" i="32"/>
  <c r="AW47" i="32"/>
  <c r="AV47" i="32"/>
  <c r="AU47" i="32"/>
  <c r="AT47" i="32"/>
  <c r="AQ47" i="32"/>
  <c r="AP47" i="32"/>
  <c r="AO47" i="32"/>
  <c r="AO38" i="32" s="1"/>
  <c r="AN47" i="32"/>
  <c r="AM47" i="32"/>
  <c r="AL47" i="32"/>
  <c r="AI47" i="32"/>
  <c r="AH47" i="32"/>
  <c r="AG47" i="32"/>
  <c r="AF47" i="32"/>
  <c r="AE47" i="32"/>
  <c r="AD47" i="32"/>
  <c r="AC47" i="32"/>
  <c r="AA47" i="32"/>
  <c r="AA38" i="32" s="1"/>
  <c r="Z47" i="32"/>
  <c r="R47" i="32" s="1"/>
  <c r="Y47" i="32"/>
  <c r="Q47" i="32" s="1"/>
  <c r="X47" i="32"/>
  <c r="P47" i="32" s="1"/>
  <c r="W47" i="32"/>
  <c r="O47" i="32" s="1"/>
  <c r="V47" i="32"/>
  <c r="N47" i="32" s="1"/>
  <c r="U47" i="32"/>
  <c r="S47" i="32"/>
  <c r="AS46" i="32"/>
  <c r="AS43" i="32" s="1"/>
  <c r="AR46" i="32"/>
  <c r="AK46" i="32"/>
  <c r="AJ46" i="32"/>
  <c r="AC46" i="32"/>
  <c r="AB46" i="32"/>
  <c r="U46" i="32"/>
  <c r="M46" i="32" s="1"/>
  <c r="T46" i="32"/>
  <c r="S46" i="32"/>
  <c r="R46" i="32"/>
  <c r="Q46" i="32"/>
  <c r="P46" i="32"/>
  <c r="O46" i="32"/>
  <c r="N46" i="32"/>
  <c r="H46" i="32"/>
  <c r="AS45" i="32"/>
  <c r="AR45" i="32"/>
  <c r="AK45" i="32"/>
  <c r="AJ45" i="32"/>
  <c r="AC45" i="32"/>
  <c r="AB45" i="32"/>
  <c r="U45" i="32"/>
  <c r="M45" i="32" s="1"/>
  <c r="T45" i="32"/>
  <c r="S45" i="32"/>
  <c r="R45" i="32"/>
  <c r="Q45" i="32"/>
  <c r="P45" i="32"/>
  <c r="O45" i="32"/>
  <c r="N45" i="32"/>
  <c r="H45" i="32"/>
  <c r="AS44" i="32"/>
  <c r="AR44" i="32"/>
  <c r="AK44" i="32"/>
  <c r="AK43" i="32" s="1"/>
  <c r="AJ44" i="32"/>
  <c r="AC44" i="32"/>
  <c r="AC43" i="32" s="1"/>
  <c r="AB44" i="32"/>
  <c r="U44" i="32"/>
  <c r="T44" i="32"/>
  <c r="S44" i="32"/>
  <c r="R44" i="32"/>
  <c r="Q44" i="32"/>
  <c r="P44" i="32"/>
  <c r="O44" i="32"/>
  <c r="N44" i="32"/>
  <c r="H44" i="32"/>
  <c r="AY43" i="32"/>
  <c r="S43" i="32" s="1"/>
  <c r="AX43" i="32"/>
  <c r="AW43" i="32"/>
  <c r="AV43" i="32"/>
  <c r="AU43" i="32"/>
  <c r="AT43" i="32"/>
  <c r="AQ43" i="32"/>
  <c r="AP43" i="32"/>
  <c r="AO43" i="32"/>
  <c r="AN43" i="32"/>
  <c r="AM43" i="32"/>
  <c r="AL43" i="32"/>
  <c r="N43" i="32" s="1"/>
  <c r="AI43" i="32"/>
  <c r="AH43" i="32"/>
  <c r="AG43" i="32"/>
  <c r="AF43" i="32"/>
  <c r="AE43" i="32"/>
  <c r="AD43" i="32"/>
  <c r="AA43" i="32"/>
  <c r="Z43" i="32"/>
  <c r="Y43" i="32"/>
  <c r="Q43" i="32" s="1"/>
  <c r="X43" i="32"/>
  <c r="P43" i="32" s="1"/>
  <c r="W43" i="32"/>
  <c r="O43" i="32" s="1"/>
  <c r="V43" i="32"/>
  <c r="U43" i="32"/>
  <c r="M43" i="32" s="1"/>
  <c r="R43" i="32"/>
  <c r="AS42" i="32"/>
  <c r="AR42" i="32"/>
  <c r="AK42" i="32"/>
  <c r="AJ42" i="32"/>
  <c r="AC42" i="32"/>
  <c r="AB42" i="32"/>
  <c r="U42" i="32"/>
  <c r="U39" i="32" s="1"/>
  <c r="T42" i="32"/>
  <c r="S42" i="32"/>
  <c r="R42" i="32"/>
  <c r="Q42" i="32"/>
  <c r="P42" i="32"/>
  <c r="O42" i="32"/>
  <c r="N42" i="32"/>
  <c r="H42" i="32"/>
  <c r="AS41" i="32"/>
  <c r="M41" i="32" s="1"/>
  <c r="AR41" i="32"/>
  <c r="AK41" i="32"/>
  <c r="AJ41" i="32"/>
  <c r="AC41" i="32"/>
  <c r="AB41" i="32"/>
  <c r="U41" i="32"/>
  <c r="T41" i="32"/>
  <c r="S41" i="32"/>
  <c r="R41" i="32"/>
  <c r="Q41" i="32"/>
  <c r="P41" i="32"/>
  <c r="O41" i="32"/>
  <c r="N41" i="32"/>
  <c r="H41" i="32"/>
  <c r="AS40" i="32"/>
  <c r="AR40" i="32"/>
  <c r="AK40" i="32"/>
  <c r="AJ40" i="32"/>
  <c r="AC40" i="32"/>
  <c r="AC39" i="32" s="1"/>
  <c r="AC38" i="32" s="1"/>
  <c r="AB40" i="32"/>
  <c r="U40" i="32"/>
  <c r="T40" i="32"/>
  <c r="S40" i="32"/>
  <c r="R40" i="32"/>
  <c r="Q40" i="32"/>
  <c r="P40" i="32"/>
  <c r="O40" i="32"/>
  <c r="N40" i="32"/>
  <c r="H40" i="32"/>
  <c r="AY39" i="32"/>
  <c r="AY38" i="32" s="1"/>
  <c r="AX39" i="32"/>
  <c r="R39" i="32" s="1"/>
  <c r="AW39" i="32"/>
  <c r="AV39" i="32"/>
  <c r="AV38" i="32" s="1"/>
  <c r="AU39" i="32"/>
  <c r="AU38" i="32" s="1"/>
  <c r="AT39" i="32"/>
  <c r="AS39" i="32"/>
  <c r="AQ39" i="32"/>
  <c r="AP39" i="32"/>
  <c r="AO39" i="32"/>
  <c r="AN39" i="32"/>
  <c r="AN38" i="32" s="1"/>
  <c r="AM39" i="32"/>
  <c r="AM38" i="32" s="1"/>
  <c r="AL39" i="32"/>
  <c r="AL38" i="32" s="1"/>
  <c r="AK39" i="32"/>
  <c r="AK38" i="32" s="1"/>
  <c r="AI39" i="32"/>
  <c r="AH39" i="32"/>
  <c r="AH38" i="32" s="1"/>
  <c r="AG39" i="32"/>
  <c r="AG38" i="32" s="1"/>
  <c r="AF39" i="32"/>
  <c r="AE39" i="32"/>
  <c r="AD39" i="32"/>
  <c r="N39" i="32" s="1"/>
  <c r="N38" i="32" s="1"/>
  <c r="AA39" i="32"/>
  <c r="Z39" i="32"/>
  <c r="Z38" i="32" s="1"/>
  <c r="Y39" i="32"/>
  <c r="Y38" i="32" s="1"/>
  <c r="X39" i="32"/>
  <c r="P39" i="32" s="1"/>
  <c r="P38" i="32" s="1"/>
  <c r="W39" i="32"/>
  <c r="O39" i="32" s="1"/>
  <c r="V39" i="32"/>
  <c r="S39" i="32"/>
  <c r="AW38" i="32"/>
  <c r="AT38" i="32"/>
  <c r="AQ38" i="32"/>
  <c r="AP38" i="32"/>
  <c r="AI38" i="32"/>
  <c r="AF38" i="32"/>
  <c r="AD38" i="32"/>
  <c r="V38" i="32"/>
  <c r="AS37" i="32"/>
  <c r="AR37" i="32"/>
  <c r="AK37" i="32"/>
  <c r="AJ37" i="32"/>
  <c r="AC37" i="32"/>
  <c r="AB37" i="32"/>
  <c r="U37" i="32"/>
  <c r="M37" i="32" s="1"/>
  <c r="T37" i="32"/>
  <c r="S37" i="32"/>
  <c r="R37" i="32"/>
  <c r="Q37" i="32"/>
  <c r="P37" i="32"/>
  <c r="O37" i="32"/>
  <c r="N37" i="32"/>
  <c r="H37" i="32"/>
  <c r="AS36" i="32"/>
  <c r="AR36" i="32"/>
  <c r="AK36" i="32"/>
  <c r="AK35" i="32" s="1"/>
  <c r="AJ36" i="32"/>
  <c r="AC36" i="32"/>
  <c r="AC35" i="32" s="1"/>
  <c r="AB36" i="32"/>
  <c r="U36" i="32"/>
  <c r="U35" i="32" s="1"/>
  <c r="M35" i="32" s="1"/>
  <c r="T36" i="32"/>
  <c r="S36" i="32"/>
  <c r="R36" i="32"/>
  <c r="Q36" i="32"/>
  <c r="P36" i="32"/>
  <c r="O36" i="32"/>
  <c r="N36" i="32"/>
  <c r="M36" i="32"/>
  <c r="H36" i="32"/>
  <c r="AY35" i="32"/>
  <c r="AX35" i="32"/>
  <c r="AX28" i="32" s="1"/>
  <c r="AW35" i="32"/>
  <c r="AV35" i="32"/>
  <c r="AU35" i="32"/>
  <c r="AT35" i="32"/>
  <c r="AS35" i="32"/>
  <c r="AQ35" i="32"/>
  <c r="S35" i="32" s="1"/>
  <c r="AP35" i="32"/>
  <c r="AO35" i="32"/>
  <c r="AN35" i="32"/>
  <c r="AM35" i="32"/>
  <c r="AL35" i="32"/>
  <c r="AI35" i="32"/>
  <c r="AH35" i="32"/>
  <c r="AG35" i="32"/>
  <c r="AF35" i="32"/>
  <c r="AE35" i="32"/>
  <c r="AD35" i="32"/>
  <c r="N35" i="32" s="1"/>
  <c r="AA35" i="32"/>
  <c r="Z35" i="32"/>
  <c r="R35" i="32" s="1"/>
  <c r="Y35" i="32"/>
  <c r="Q35" i="32" s="1"/>
  <c r="X35" i="32"/>
  <c r="W35" i="32"/>
  <c r="W28" i="32" s="1"/>
  <c r="V35" i="32"/>
  <c r="P35" i="32"/>
  <c r="AS34" i="32"/>
  <c r="AS33" i="32" s="1"/>
  <c r="AR34" i="32"/>
  <c r="AK34" i="32"/>
  <c r="AK33" i="32" s="1"/>
  <c r="AJ34" i="32"/>
  <c r="AC34" i="32"/>
  <c r="AB34" i="32"/>
  <c r="U34" i="32"/>
  <c r="T34" i="32"/>
  <c r="S34" i="32"/>
  <c r="R34" i="32"/>
  <c r="Q34" i="32"/>
  <c r="P34" i="32"/>
  <c r="O34" i="32"/>
  <c r="N34" i="32"/>
  <c r="H34" i="32"/>
  <c r="AY33" i="32"/>
  <c r="AX33" i="32"/>
  <c r="AW33" i="32"/>
  <c r="AV33" i="32"/>
  <c r="AU33" i="32"/>
  <c r="O33" i="32" s="1"/>
  <c r="AT33" i="32"/>
  <c r="AQ33" i="32"/>
  <c r="AP33" i="32"/>
  <c r="AO33" i="32"/>
  <c r="AN33" i="32"/>
  <c r="AM33" i="32"/>
  <c r="AL33" i="32"/>
  <c r="AI33" i="32"/>
  <c r="AH33" i="32"/>
  <c r="AG33" i="32"/>
  <c r="Q33" i="32" s="1"/>
  <c r="AF33" i="32"/>
  <c r="AE33" i="32"/>
  <c r="AD33" i="32"/>
  <c r="N33" i="32" s="1"/>
  <c r="AC33" i="32"/>
  <c r="AA33" i="32"/>
  <c r="Z33" i="32"/>
  <c r="R33" i="32" s="1"/>
  <c r="Y33" i="32"/>
  <c r="X33" i="32"/>
  <c r="W33" i="32"/>
  <c r="V33" i="32"/>
  <c r="U33" i="32"/>
  <c r="S33" i="32"/>
  <c r="P33" i="32"/>
  <c r="AS32" i="32"/>
  <c r="AR32" i="32"/>
  <c r="AK32" i="32"/>
  <c r="AJ32" i="32"/>
  <c r="AC32" i="32"/>
  <c r="M32" i="32" s="1"/>
  <c r="AB32" i="32"/>
  <c r="U32" i="32"/>
  <c r="T32" i="32"/>
  <c r="S32" i="32"/>
  <c r="R32" i="32"/>
  <c r="Q32" i="32"/>
  <c r="P32" i="32"/>
  <c r="O32" i="32"/>
  <c r="N32" i="32"/>
  <c r="H32" i="32"/>
  <c r="AS31" i="32"/>
  <c r="AR31" i="32"/>
  <c r="AK31" i="32"/>
  <c r="AJ31" i="32"/>
  <c r="AC31" i="32"/>
  <c r="AB31" i="32"/>
  <c r="U31" i="32"/>
  <c r="M31" i="32" s="1"/>
  <c r="T31" i="32"/>
  <c r="S31" i="32"/>
  <c r="R31" i="32"/>
  <c r="Q31" i="32"/>
  <c r="P31" i="32"/>
  <c r="O31" i="32"/>
  <c r="N31" i="32"/>
  <c r="H31" i="32"/>
  <c r="AS30" i="32"/>
  <c r="M30" i="32" s="1"/>
  <c r="AR30" i="32"/>
  <c r="AK30" i="32"/>
  <c r="AK29" i="32" s="1"/>
  <c r="AK28" i="32" s="1"/>
  <c r="AJ30" i="32"/>
  <c r="AC30" i="32"/>
  <c r="AB30" i="32"/>
  <c r="U30" i="32"/>
  <c r="T30" i="32"/>
  <c r="S30" i="32"/>
  <c r="R30" i="32"/>
  <c r="Q30" i="32"/>
  <c r="P30" i="32"/>
  <c r="O30" i="32"/>
  <c r="N30" i="32"/>
  <c r="H30" i="32"/>
  <c r="AY29" i="32"/>
  <c r="AX29" i="32"/>
  <c r="AW29" i="32"/>
  <c r="AW28" i="32" s="1"/>
  <c r="AV29" i="32"/>
  <c r="AV28" i="32" s="1"/>
  <c r="AU29" i="32"/>
  <c r="AU28" i="32" s="1"/>
  <c r="AT29" i="32"/>
  <c r="N29" i="32" s="1"/>
  <c r="AQ29" i="32"/>
  <c r="AQ28" i="32" s="1"/>
  <c r="AP29" i="32"/>
  <c r="AP28" i="32" s="1"/>
  <c r="AO29" i="32"/>
  <c r="AN29" i="32"/>
  <c r="AM29" i="32"/>
  <c r="AL29" i="32"/>
  <c r="AI29" i="32"/>
  <c r="AI28" i="32" s="1"/>
  <c r="AH29" i="32"/>
  <c r="AH28" i="32" s="1"/>
  <c r="AG29" i="32"/>
  <c r="AG28" i="32" s="1"/>
  <c r="AF29" i="32"/>
  <c r="P29" i="32" s="1"/>
  <c r="P28" i="32" s="1"/>
  <c r="AE29" i="32"/>
  <c r="AD29" i="32"/>
  <c r="AD28" i="32" s="1"/>
  <c r="AC29" i="32"/>
  <c r="AC28" i="32" s="1"/>
  <c r="AA29" i="32"/>
  <c r="S29" i="32" s="1"/>
  <c r="S28" i="32" s="1"/>
  <c r="Z29" i="32"/>
  <c r="Y29" i="32"/>
  <c r="Q29" i="32" s="1"/>
  <c r="Q28" i="32" s="1"/>
  <c r="X29" i="32"/>
  <c r="W29" i="32"/>
  <c r="V29" i="32"/>
  <c r="V28" i="32" s="1"/>
  <c r="U29" i="32"/>
  <c r="R29" i="32"/>
  <c r="O29" i="32"/>
  <c r="AY28" i="32"/>
  <c r="AO28" i="32"/>
  <c r="AN28" i="32"/>
  <c r="AM28" i="32"/>
  <c r="AL28" i="32"/>
  <c r="AE28" i="32"/>
  <c r="AA28" i="32"/>
  <c r="Z28" i="32"/>
  <c r="Y28" i="32"/>
  <c r="X28" i="32"/>
  <c r="AS27" i="32"/>
  <c r="AR27" i="32"/>
  <c r="AK27" i="32"/>
  <c r="AJ27" i="32"/>
  <c r="AC27" i="32"/>
  <c r="AB27" i="32"/>
  <c r="U27" i="32"/>
  <c r="M27" i="32" s="1"/>
  <c r="T27" i="32"/>
  <c r="S27" i="32"/>
  <c r="R27" i="32"/>
  <c r="Q27" i="32"/>
  <c r="P27" i="32"/>
  <c r="O27" i="32"/>
  <c r="N27" i="32"/>
  <c r="H27" i="32"/>
  <c r="AS26" i="32"/>
  <c r="AR26" i="32"/>
  <c r="AK26" i="32"/>
  <c r="AJ26" i="32"/>
  <c r="AC26" i="32"/>
  <c r="AB26" i="32"/>
  <c r="U26" i="32"/>
  <c r="M26" i="32" s="1"/>
  <c r="T26" i="32"/>
  <c r="S26" i="32"/>
  <c r="R26" i="32"/>
  <c r="Q26" i="32"/>
  <c r="P26" i="32"/>
  <c r="O26" i="32"/>
  <c r="N26" i="32"/>
  <c r="H26" i="32"/>
  <c r="AS25" i="32"/>
  <c r="AR25" i="32"/>
  <c r="AK25" i="32"/>
  <c r="AK23" i="32" s="1"/>
  <c r="AJ25" i="32"/>
  <c r="AC25" i="32"/>
  <c r="AB25" i="32"/>
  <c r="U25" i="32"/>
  <c r="T25" i="32"/>
  <c r="S25" i="32"/>
  <c r="R25" i="32"/>
  <c r="Q25" i="32"/>
  <c r="P25" i="32"/>
  <c r="O25" i="32"/>
  <c r="N25" i="32"/>
  <c r="M25" i="32"/>
  <c r="H25" i="32"/>
  <c r="AS24" i="32"/>
  <c r="AR24" i="32"/>
  <c r="AK24" i="32"/>
  <c r="AJ24" i="32"/>
  <c r="AC24" i="32"/>
  <c r="AB24" i="32"/>
  <c r="U24" i="32"/>
  <c r="M24" i="32" s="1"/>
  <c r="T24" i="32"/>
  <c r="S24" i="32"/>
  <c r="R24" i="32"/>
  <c r="Q24" i="32"/>
  <c r="P24" i="32"/>
  <c r="O24" i="32"/>
  <c r="N24" i="32"/>
  <c r="H24" i="32"/>
  <c r="AY23" i="32"/>
  <c r="AX23" i="32"/>
  <c r="AW23" i="32"/>
  <c r="AV23" i="32"/>
  <c r="P23" i="32" s="1"/>
  <c r="AU23" i="32"/>
  <c r="AT23" i="32"/>
  <c r="AS23" i="32"/>
  <c r="AQ23" i="32"/>
  <c r="AP23" i="32"/>
  <c r="AO23" i="32"/>
  <c r="AN23" i="32"/>
  <c r="AM23" i="32"/>
  <c r="AL23" i="32"/>
  <c r="AI23" i="32"/>
  <c r="AH23" i="32"/>
  <c r="R23" i="32" s="1"/>
  <c r="AG23" i="32"/>
  <c r="AF23" i="32"/>
  <c r="AE23" i="32"/>
  <c r="O23" i="32" s="1"/>
  <c r="AD23" i="32"/>
  <c r="AC23" i="32"/>
  <c r="AA23" i="32"/>
  <c r="S23" i="32" s="1"/>
  <c r="Z23" i="32"/>
  <c r="Y23" i="32"/>
  <c r="X23" i="32"/>
  <c r="W23" i="32"/>
  <c r="V23" i="32"/>
  <c r="U23" i="32"/>
  <c r="Q23" i="32"/>
  <c r="N23" i="32"/>
  <c r="AS22" i="32"/>
  <c r="AR22" i="32"/>
  <c r="AK22" i="32"/>
  <c r="AJ22" i="32"/>
  <c r="AC22" i="32"/>
  <c r="M22" i="32" s="1"/>
  <c r="AB22" i="32"/>
  <c r="U22" i="32"/>
  <c r="T22" i="32"/>
  <c r="S22" i="32"/>
  <c r="R22" i="32"/>
  <c r="Q22" i="32"/>
  <c r="P22" i="32"/>
  <c r="O22" i="32"/>
  <c r="N22" i="32"/>
  <c r="H22" i="32"/>
  <c r="AS21" i="32"/>
  <c r="AS20" i="32" s="1"/>
  <c r="AR21" i="32"/>
  <c r="AK21" i="32"/>
  <c r="AJ21" i="32"/>
  <c r="AC21" i="32"/>
  <c r="AB21" i="32"/>
  <c r="U21" i="32"/>
  <c r="M21" i="32" s="1"/>
  <c r="T21" i="32"/>
  <c r="S21" i="32"/>
  <c r="R21" i="32"/>
  <c r="Q21" i="32"/>
  <c r="P21" i="32"/>
  <c r="O21" i="32"/>
  <c r="N21" i="32"/>
  <c r="H21" i="32"/>
  <c r="AY20" i="32"/>
  <c r="AX20" i="32"/>
  <c r="AX14" i="32" s="1"/>
  <c r="AW20" i="32"/>
  <c r="AV20" i="32"/>
  <c r="AU20" i="32"/>
  <c r="AT20" i="32"/>
  <c r="AQ20" i="32"/>
  <c r="AP20" i="32"/>
  <c r="R20" i="32" s="1"/>
  <c r="AO20" i="32"/>
  <c r="AN20" i="32"/>
  <c r="AM20" i="32"/>
  <c r="AL20" i="32"/>
  <c r="AK20" i="32"/>
  <c r="AI20" i="32"/>
  <c r="S20" i="32" s="1"/>
  <c r="AH20" i="32"/>
  <c r="AG20" i="32"/>
  <c r="AF20" i="32"/>
  <c r="AE20" i="32"/>
  <c r="AD20" i="32"/>
  <c r="AC20" i="32"/>
  <c r="AA20" i="32"/>
  <c r="Z20" i="32"/>
  <c r="Y20" i="32"/>
  <c r="Q20" i="32" s="1"/>
  <c r="X20" i="32"/>
  <c r="P20" i="32" s="1"/>
  <c r="W20" i="32"/>
  <c r="W14" i="32" s="1"/>
  <c r="V20" i="32"/>
  <c r="N20" i="32" s="1"/>
  <c r="O20" i="32"/>
  <c r="AS19" i="32"/>
  <c r="M19" i="32" s="1"/>
  <c r="AR19" i="32"/>
  <c r="AK19" i="32"/>
  <c r="AJ19" i="32"/>
  <c r="AC19" i="32"/>
  <c r="AB19" i="32"/>
  <c r="U19" i="32"/>
  <c r="T19" i="32"/>
  <c r="S19" i="32"/>
  <c r="R19" i="32"/>
  <c r="Q19" i="32"/>
  <c r="P19" i="32"/>
  <c r="O19" i="32"/>
  <c r="N19" i="32"/>
  <c r="H19" i="32"/>
  <c r="AS18" i="32"/>
  <c r="AR18" i="32"/>
  <c r="AK18" i="32"/>
  <c r="AJ18" i="32"/>
  <c r="AC18" i="32"/>
  <c r="M18" i="32" s="1"/>
  <c r="AB18" i="32"/>
  <c r="U18" i="32"/>
  <c r="T18" i="32"/>
  <c r="S18" i="32"/>
  <c r="R18" i="32"/>
  <c r="Q18" i="32"/>
  <c r="P18" i="32"/>
  <c r="O18" i="32"/>
  <c r="N18" i="32"/>
  <c r="H18" i="32"/>
  <c r="AS17" i="32"/>
  <c r="AR17" i="32"/>
  <c r="AK17" i="32"/>
  <c r="AJ17" i="32"/>
  <c r="AC17" i="32"/>
  <c r="AB17" i="32"/>
  <c r="U17" i="32"/>
  <c r="U15" i="32" s="1"/>
  <c r="T17" i="32"/>
  <c r="S17" i="32"/>
  <c r="R17" i="32"/>
  <c r="Q17" i="32"/>
  <c r="P17" i="32"/>
  <c r="O17" i="32"/>
  <c r="N17" i="32"/>
  <c r="H17" i="32"/>
  <c r="AS16" i="32"/>
  <c r="M16" i="32" s="1"/>
  <c r="AR16" i="32"/>
  <c r="AK16" i="32"/>
  <c r="AK15" i="32" s="1"/>
  <c r="AJ16" i="32"/>
  <c r="AC16" i="32"/>
  <c r="AB16" i="32"/>
  <c r="U16" i="32"/>
  <c r="T16" i="32"/>
  <c r="S16" i="32"/>
  <c r="R16" i="32"/>
  <c r="Q16" i="32"/>
  <c r="P16" i="32"/>
  <c r="O16" i="32"/>
  <c r="N16" i="32"/>
  <c r="H16" i="32"/>
  <c r="AY15" i="32"/>
  <c r="AX15" i="32"/>
  <c r="AW15" i="32"/>
  <c r="AW14" i="32" s="1"/>
  <c r="AW5" i="32" s="1"/>
  <c r="AV15" i="32"/>
  <c r="AV14" i="32" s="1"/>
  <c r="AU15" i="32"/>
  <c r="AU14" i="32" s="1"/>
  <c r="AT15" i="32"/>
  <c r="N15" i="32" s="1"/>
  <c r="N14" i="32" s="1"/>
  <c r="AQ15" i="32"/>
  <c r="AQ14" i="32" s="1"/>
  <c r="AP15" i="32"/>
  <c r="AP14" i="32" s="1"/>
  <c r="AO15" i="32"/>
  <c r="AN15" i="32"/>
  <c r="AN14" i="32" s="1"/>
  <c r="AM15" i="32"/>
  <c r="AL15" i="32"/>
  <c r="AI15" i="32"/>
  <c r="AI14" i="32" s="1"/>
  <c r="AH15" i="32"/>
  <c r="AH14" i="32" s="1"/>
  <c r="AG15" i="32"/>
  <c r="AG14" i="32" s="1"/>
  <c r="AF15" i="32"/>
  <c r="P15" i="32" s="1"/>
  <c r="P14" i="32" s="1"/>
  <c r="AE15" i="32"/>
  <c r="AD15" i="32"/>
  <c r="AD14" i="32" s="1"/>
  <c r="AC15" i="32"/>
  <c r="AC14" i="32" s="1"/>
  <c r="AA15" i="32"/>
  <c r="S15" i="32" s="1"/>
  <c r="S14" i="32" s="1"/>
  <c r="Z15" i="32"/>
  <c r="Z14" i="32" s="1"/>
  <c r="Y15" i="32"/>
  <c r="Q15" i="32" s="1"/>
  <c r="X15" i="32"/>
  <c r="W15" i="32"/>
  <c r="V15" i="32"/>
  <c r="V14" i="32" s="1"/>
  <c r="R15" i="32"/>
  <c r="O15" i="32"/>
  <c r="AY14" i="32"/>
  <c r="AO14" i="32"/>
  <c r="AO5" i="32" s="1"/>
  <c r="AM14" i="32"/>
  <c r="AL14" i="32"/>
  <c r="AE14" i="32"/>
  <c r="AA14" i="32"/>
  <c r="Y14" i="32"/>
  <c r="X14" i="32"/>
  <c r="AS13" i="32"/>
  <c r="AR13" i="32"/>
  <c r="AK13" i="32"/>
  <c r="AJ13" i="32"/>
  <c r="AC13" i="32"/>
  <c r="AB13" i="32"/>
  <c r="U13" i="32"/>
  <c r="M13" i="32" s="1"/>
  <c r="T13" i="32"/>
  <c r="S13" i="32"/>
  <c r="R13" i="32"/>
  <c r="Q13" i="32"/>
  <c r="P13" i="32"/>
  <c r="O13" i="32"/>
  <c r="N13" i="32"/>
  <c r="H13" i="32"/>
  <c r="AS12" i="32"/>
  <c r="AR12" i="32"/>
  <c r="AK12" i="32"/>
  <c r="AJ12" i="32"/>
  <c r="AC12" i="32"/>
  <c r="AB12" i="32"/>
  <c r="U12" i="32"/>
  <c r="U10" i="32" s="1"/>
  <c r="T12" i="32"/>
  <c r="S12" i="32"/>
  <c r="R12" i="32"/>
  <c r="Q12" i="32"/>
  <c r="P12" i="32"/>
  <c r="O12" i="32"/>
  <c r="N12" i="32"/>
  <c r="H12" i="32"/>
  <c r="AS11" i="32"/>
  <c r="AR11" i="32"/>
  <c r="AK11" i="32"/>
  <c r="AK10" i="32" s="1"/>
  <c r="AJ11" i="32"/>
  <c r="AC11" i="32"/>
  <c r="AC10" i="32" s="1"/>
  <c r="AB11" i="32"/>
  <c r="U11" i="32"/>
  <c r="T11" i="32"/>
  <c r="S11" i="32"/>
  <c r="R11" i="32"/>
  <c r="Q11" i="32"/>
  <c r="P11" i="32"/>
  <c r="O11" i="32"/>
  <c r="N11" i="32"/>
  <c r="M11" i="32"/>
  <c r="H11" i="32"/>
  <c r="AY10" i="32"/>
  <c r="AX10" i="32"/>
  <c r="AW10" i="32"/>
  <c r="AV10" i="32"/>
  <c r="AU10" i="32"/>
  <c r="AT10" i="32"/>
  <c r="AS10" i="32"/>
  <c r="AQ10" i="32"/>
  <c r="AQ6" i="32" s="1"/>
  <c r="AQ5" i="32" s="1"/>
  <c r="AP10" i="32"/>
  <c r="AO10" i="32"/>
  <c r="AN10" i="32"/>
  <c r="AM10" i="32"/>
  <c r="AL10" i="32"/>
  <c r="AI10" i="32"/>
  <c r="AH10" i="32"/>
  <c r="AG10" i="32"/>
  <c r="AF10" i="32"/>
  <c r="AE10" i="32"/>
  <c r="AD10" i="32"/>
  <c r="N10" i="32" s="1"/>
  <c r="AA10" i="32"/>
  <c r="Z10" i="32"/>
  <c r="R10" i="32" s="1"/>
  <c r="Y10" i="32"/>
  <c r="X10" i="32"/>
  <c r="W10" i="32"/>
  <c r="O10" i="32" s="1"/>
  <c r="V10" i="32"/>
  <c r="Q10" i="32"/>
  <c r="P10" i="32"/>
  <c r="AS9" i="32"/>
  <c r="AR9" i="32"/>
  <c r="AK9" i="32"/>
  <c r="AJ9" i="32"/>
  <c r="AC9" i="32"/>
  <c r="AB9" i="32"/>
  <c r="U9" i="32"/>
  <c r="T9" i="32"/>
  <c r="S9" i="32"/>
  <c r="R9" i="32"/>
  <c r="Q9" i="32"/>
  <c r="P9" i="32"/>
  <c r="O9" i="32"/>
  <c r="N9" i="32"/>
  <c r="M9" i="32"/>
  <c r="H9" i="32"/>
  <c r="AS8" i="32"/>
  <c r="AR8" i="32"/>
  <c r="AK8" i="32"/>
  <c r="AK7" i="32" s="1"/>
  <c r="AJ8" i="32"/>
  <c r="AC8" i="32"/>
  <c r="AC7" i="32" s="1"/>
  <c r="AC6" i="32" s="1"/>
  <c r="AC5" i="32" s="1"/>
  <c r="AB8" i="32"/>
  <c r="U8" i="32"/>
  <c r="T8" i="32"/>
  <c r="S8" i="32"/>
  <c r="R8" i="32"/>
  <c r="Q8" i="32"/>
  <c r="P8" i="32"/>
  <c r="O8" i="32"/>
  <c r="N8" i="32"/>
  <c r="H8" i="32"/>
  <c r="AY7" i="32"/>
  <c r="S7" i="32" s="1"/>
  <c r="AX7" i="32"/>
  <c r="AW7" i="32"/>
  <c r="AV7" i="32"/>
  <c r="AV6" i="32" s="1"/>
  <c r="AU7" i="32"/>
  <c r="AT7" i="32"/>
  <c r="AT6" i="32" s="1"/>
  <c r="AS7" i="32"/>
  <c r="AQ7" i="32"/>
  <c r="AP7" i="32"/>
  <c r="AO7" i="32"/>
  <c r="AN7" i="32"/>
  <c r="AN6" i="32" s="1"/>
  <c r="AN5" i="32" s="1"/>
  <c r="AM7" i="32"/>
  <c r="AL7" i="32"/>
  <c r="AL6" i="32" s="1"/>
  <c r="AL5" i="32" s="1"/>
  <c r="AI7" i="32"/>
  <c r="AH7" i="32"/>
  <c r="AH6" i="32" s="1"/>
  <c r="AG7" i="32"/>
  <c r="AF7" i="32"/>
  <c r="AF6" i="32" s="1"/>
  <c r="AE7" i="32"/>
  <c r="O7" i="32" s="1"/>
  <c r="AD7" i="32"/>
  <c r="AA7" i="32"/>
  <c r="Z7" i="32"/>
  <c r="Z6" i="32" s="1"/>
  <c r="Z5" i="32" s="1"/>
  <c r="Y7" i="32"/>
  <c r="X7" i="32"/>
  <c r="P7" i="32" s="1"/>
  <c r="P6" i="32" s="1"/>
  <c r="W7" i="32"/>
  <c r="V7" i="32"/>
  <c r="N7" i="32" s="1"/>
  <c r="U7" i="32"/>
  <c r="U6" i="32" s="1"/>
  <c r="Q7" i="32"/>
  <c r="AX6" i="32"/>
  <c r="AW6" i="32"/>
  <c r="AU6" i="32"/>
  <c r="AS6" i="32"/>
  <c r="AP6" i="32"/>
  <c r="AO6" i="32"/>
  <c r="AM6" i="32"/>
  <c r="AM5" i="32" s="1"/>
  <c r="AI6" i="32"/>
  <c r="AG6" i="32"/>
  <c r="AE6" i="32"/>
  <c r="AA6" i="32"/>
  <c r="Y6" i="32"/>
  <c r="W6" i="32"/>
  <c r="V6" i="32"/>
  <c r="Q6" i="32"/>
  <c r="AS71" i="31"/>
  <c r="AR71" i="31"/>
  <c r="AK71" i="31"/>
  <c r="AJ71" i="31"/>
  <c r="AC71" i="31"/>
  <c r="AB71" i="31"/>
  <c r="U71" i="31"/>
  <c r="T71" i="31"/>
  <c r="S71" i="31"/>
  <c r="R71" i="31"/>
  <c r="Q71" i="31"/>
  <c r="P71" i="31"/>
  <c r="O71" i="31"/>
  <c r="N71" i="31"/>
  <c r="M71" i="31"/>
  <c r="H71" i="31"/>
  <c r="AS70" i="31"/>
  <c r="AR70" i="31"/>
  <c r="AK70" i="31"/>
  <c r="AJ70" i="31"/>
  <c r="AC70" i="31"/>
  <c r="AB70" i="31"/>
  <c r="U70" i="31"/>
  <c r="M70" i="31" s="1"/>
  <c r="T70" i="31"/>
  <c r="S70" i="31"/>
  <c r="R70" i="31"/>
  <c r="Q70" i="31"/>
  <c r="P70" i="31"/>
  <c r="O70" i="31"/>
  <c r="N70" i="31"/>
  <c r="H70" i="31"/>
  <c r="AS69" i="31"/>
  <c r="AR69" i="31"/>
  <c r="AK69" i="31"/>
  <c r="AJ69" i="31"/>
  <c r="AC69" i="31"/>
  <c r="AB69" i="31"/>
  <c r="U69" i="31"/>
  <c r="T69" i="31"/>
  <c r="S69" i="31"/>
  <c r="R69" i="31"/>
  <c r="Q69" i="31"/>
  <c r="P69" i="31"/>
  <c r="O69" i="31"/>
  <c r="N69" i="31"/>
  <c r="M69" i="31"/>
  <c r="H69" i="31"/>
  <c r="AS68" i="31"/>
  <c r="AR68" i="31"/>
  <c r="AK68" i="31"/>
  <c r="AK66" i="31" s="1"/>
  <c r="AK65" i="31" s="1"/>
  <c r="AK64" i="31" s="1"/>
  <c r="AJ68" i="31"/>
  <c r="AC68" i="31"/>
  <c r="AB68" i="31"/>
  <c r="U68" i="31"/>
  <c r="T68" i="31"/>
  <c r="S68" i="31"/>
  <c r="R68" i="31"/>
  <c r="Q68" i="31"/>
  <c r="P68" i="31"/>
  <c r="O68" i="31"/>
  <c r="N68" i="31"/>
  <c r="M68" i="31"/>
  <c r="H68" i="31"/>
  <c r="AS67" i="31"/>
  <c r="AR67" i="31"/>
  <c r="AK67" i="31"/>
  <c r="AJ67" i="31"/>
  <c r="AC67" i="31"/>
  <c r="AB67" i="31"/>
  <c r="U67" i="31"/>
  <c r="M67" i="31" s="1"/>
  <c r="T67" i="31"/>
  <c r="S67" i="31"/>
  <c r="R67" i="31"/>
  <c r="Q67" i="31"/>
  <c r="P67" i="31"/>
  <c r="O67" i="31"/>
  <c r="N67" i="31"/>
  <c r="H67" i="31"/>
  <c r="AY66" i="31"/>
  <c r="AY65" i="31" s="1"/>
  <c r="AY64" i="31" s="1"/>
  <c r="AX66" i="31"/>
  <c r="AW66" i="31"/>
  <c r="Q66" i="31" s="1"/>
  <c r="Q65" i="31" s="1"/>
  <c r="Q64" i="31" s="1"/>
  <c r="AV66" i="31"/>
  <c r="AU66" i="31"/>
  <c r="AU65" i="31" s="1"/>
  <c r="AU64" i="31" s="1"/>
  <c r="AT66" i="31"/>
  <c r="AT65" i="31" s="1"/>
  <c r="AT64" i="31" s="1"/>
  <c r="AS66" i="31"/>
  <c r="AQ66" i="31"/>
  <c r="AP66" i="31"/>
  <c r="R66" i="31" s="1"/>
  <c r="R65" i="31" s="1"/>
  <c r="R64" i="31" s="1"/>
  <c r="AO66" i="31"/>
  <c r="AN66" i="31"/>
  <c r="AN65" i="31" s="1"/>
  <c r="AN64" i="31" s="1"/>
  <c r="AM66" i="31"/>
  <c r="AM65" i="31" s="1"/>
  <c r="AM64" i="31" s="1"/>
  <c r="AL66" i="31"/>
  <c r="AL65" i="31" s="1"/>
  <c r="AL64" i="31" s="1"/>
  <c r="AI66" i="31"/>
  <c r="S66" i="31" s="1"/>
  <c r="S65" i="31" s="1"/>
  <c r="S64" i="31" s="1"/>
  <c r="AH66" i="31"/>
  <c r="AG66" i="31"/>
  <c r="AG65" i="31" s="1"/>
  <c r="AG64" i="31" s="1"/>
  <c r="AF66" i="31"/>
  <c r="AF65" i="31" s="1"/>
  <c r="AF64" i="31" s="1"/>
  <c r="AE66" i="31"/>
  <c r="AD66" i="31"/>
  <c r="AC66" i="31"/>
  <c r="AC65" i="31" s="1"/>
  <c r="AC64" i="31" s="1"/>
  <c r="AA66" i="31"/>
  <c r="Z66" i="31"/>
  <c r="Z65" i="31" s="1"/>
  <c r="Z64" i="31" s="1"/>
  <c r="Y66" i="31"/>
  <c r="Y65" i="31" s="1"/>
  <c r="Y64" i="31" s="1"/>
  <c r="X66" i="31"/>
  <c r="P66" i="31" s="1"/>
  <c r="P65" i="31" s="1"/>
  <c r="P64" i="31" s="1"/>
  <c r="W66" i="31"/>
  <c r="V66" i="31"/>
  <c r="N66" i="31" s="1"/>
  <c r="N65" i="31" s="1"/>
  <c r="N64" i="31" s="1"/>
  <c r="O66" i="31"/>
  <c r="O65" i="31" s="1"/>
  <c r="O64" i="31" s="1"/>
  <c r="AX65" i="31"/>
  <c r="AX64" i="31" s="1"/>
  <c r="AV65" i="31"/>
  <c r="AV64" i="31" s="1"/>
  <c r="AS65" i="31"/>
  <c r="AS64" i="31" s="1"/>
  <c r="AQ65" i="31"/>
  <c r="AQ64" i="31" s="1"/>
  <c r="AO65" i="31"/>
  <c r="AO64" i="31" s="1"/>
  <c r="AH65" i="31"/>
  <c r="AH64" i="31" s="1"/>
  <c r="AE65" i="31"/>
  <c r="AE64" i="31" s="1"/>
  <c r="AD65" i="31"/>
  <c r="AD64" i="31" s="1"/>
  <c r="AA65" i="31"/>
  <c r="AA64" i="31" s="1"/>
  <c r="W65" i="31"/>
  <c r="W64" i="31" s="1"/>
  <c r="AS57" i="31"/>
  <c r="AR57" i="31"/>
  <c r="AK57" i="31"/>
  <c r="AJ57" i="31"/>
  <c r="AC57" i="31"/>
  <c r="AB57" i="31"/>
  <c r="U57" i="31"/>
  <c r="T57" i="31"/>
  <c r="S57" i="31"/>
  <c r="R57" i="31"/>
  <c r="Q57" i="31"/>
  <c r="P57" i="31"/>
  <c r="O57" i="31"/>
  <c r="N57" i="31"/>
  <c r="M57" i="31"/>
  <c r="H57" i="31"/>
  <c r="AS56" i="31"/>
  <c r="AR56" i="31"/>
  <c r="AK56" i="31"/>
  <c r="AJ56" i="31"/>
  <c r="AC56" i="31"/>
  <c r="M56" i="31" s="1"/>
  <c r="AB56" i="31"/>
  <c r="U56" i="31"/>
  <c r="T56" i="31"/>
  <c r="S56" i="31"/>
  <c r="R56" i="31"/>
  <c r="Q56" i="31"/>
  <c r="P56" i="31"/>
  <c r="O56" i="31"/>
  <c r="N56" i="31"/>
  <c r="H56" i="31"/>
  <c r="AS55" i="31"/>
  <c r="AS52" i="31" s="1"/>
  <c r="AS51" i="31" s="1"/>
  <c r="AS50" i="31" s="1"/>
  <c r="AR55" i="31"/>
  <c r="AK55" i="31"/>
  <c r="AJ55" i="31"/>
  <c r="AC55" i="31"/>
  <c r="AB55" i="31"/>
  <c r="U55" i="31"/>
  <c r="M55" i="31" s="1"/>
  <c r="T55" i="31"/>
  <c r="S55" i="31"/>
  <c r="R55" i="31"/>
  <c r="Q55" i="31"/>
  <c r="P55" i="31"/>
  <c r="O55" i="31"/>
  <c r="N55" i="31"/>
  <c r="H55" i="31"/>
  <c r="AS54" i="31"/>
  <c r="AR54" i="31"/>
  <c r="AK54" i="31"/>
  <c r="AJ54" i="31"/>
  <c r="AC54" i="31"/>
  <c r="AB54" i="31"/>
  <c r="U54" i="31"/>
  <c r="T54" i="31"/>
  <c r="S54" i="31"/>
  <c r="R54" i="31"/>
  <c r="Q54" i="31"/>
  <c r="P54" i="31"/>
  <c r="O54" i="31"/>
  <c r="N54" i="31"/>
  <c r="M54" i="31"/>
  <c r="H54" i="31"/>
  <c r="AS53" i="31"/>
  <c r="AR53" i="31"/>
  <c r="AK53" i="31"/>
  <c r="AJ53" i="31"/>
  <c r="AC53" i="31"/>
  <c r="AC52" i="31" s="1"/>
  <c r="AC51" i="31" s="1"/>
  <c r="AC50" i="31" s="1"/>
  <c r="AB53" i="31"/>
  <c r="U53" i="31"/>
  <c r="T53" i="31"/>
  <c r="S53" i="31"/>
  <c r="R53" i="31"/>
  <c r="Q53" i="31"/>
  <c r="P53" i="31"/>
  <c r="O53" i="31"/>
  <c r="N53" i="31"/>
  <c r="H53" i="31"/>
  <c r="AY52" i="31"/>
  <c r="AY51" i="31" s="1"/>
  <c r="AY50" i="31" s="1"/>
  <c r="AX52" i="31"/>
  <c r="AX51" i="31" s="1"/>
  <c r="AX50" i="31" s="1"/>
  <c r="AW52" i="31"/>
  <c r="AV52" i="31"/>
  <c r="AV51" i="31" s="1"/>
  <c r="AV50" i="31" s="1"/>
  <c r="AU52" i="31"/>
  <c r="AT52" i="31"/>
  <c r="AQ52" i="31"/>
  <c r="AQ51" i="31" s="1"/>
  <c r="AQ50" i="31" s="1"/>
  <c r="AP52" i="31"/>
  <c r="AO52" i="31"/>
  <c r="Q52" i="31" s="1"/>
  <c r="Q51" i="31" s="1"/>
  <c r="Q50" i="31" s="1"/>
  <c r="AN52" i="31"/>
  <c r="AM52" i="31"/>
  <c r="AM51" i="31" s="1"/>
  <c r="AM50" i="31" s="1"/>
  <c r="AL52" i="31"/>
  <c r="AL51" i="31" s="1"/>
  <c r="AL50" i="31" s="1"/>
  <c r="AK52" i="31"/>
  <c r="AK51" i="31" s="1"/>
  <c r="AK50" i="31" s="1"/>
  <c r="AI52" i="31"/>
  <c r="AH52" i="31"/>
  <c r="AH51" i="31" s="1"/>
  <c r="AH50" i="31" s="1"/>
  <c r="AG52" i="31"/>
  <c r="AF52" i="31"/>
  <c r="AE52" i="31"/>
  <c r="AE51" i="31" s="1"/>
  <c r="AE50" i="31" s="1"/>
  <c r="AD52" i="31"/>
  <c r="AD51" i="31" s="1"/>
  <c r="AD50" i="31" s="1"/>
  <c r="AA52" i="31"/>
  <c r="S52" i="31" s="1"/>
  <c r="S51" i="31" s="1"/>
  <c r="S50" i="31" s="1"/>
  <c r="Z52" i="31"/>
  <c r="R52" i="31" s="1"/>
  <c r="R51" i="31" s="1"/>
  <c r="R50" i="31" s="1"/>
  <c r="Y52" i="31"/>
  <c r="Y51" i="31" s="1"/>
  <c r="Y50" i="31" s="1"/>
  <c r="X52" i="31"/>
  <c r="X51" i="31" s="1"/>
  <c r="X50" i="31" s="1"/>
  <c r="W52" i="31"/>
  <c r="W51" i="31" s="1"/>
  <c r="W50" i="31" s="1"/>
  <c r="V52" i="31"/>
  <c r="U52" i="31"/>
  <c r="U51" i="31" s="1"/>
  <c r="U50" i="31" s="1"/>
  <c r="N52" i="31"/>
  <c r="N51" i="31" s="1"/>
  <c r="N50" i="31" s="1"/>
  <c r="AW51" i="31"/>
  <c r="AW50" i="31" s="1"/>
  <c r="AU51" i="31"/>
  <c r="AU50" i="31" s="1"/>
  <c r="AT51" i="31"/>
  <c r="AP51" i="31"/>
  <c r="AP50" i="31" s="1"/>
  <c r="AN51" i="31"/>
  <c r="AN50" i="31" s="1"/>
  <c r="AI51" i="31"/>
  <c r="AI50" i="31" s="1"/>
  <c r="AG51" i="31"/>
  <c r="AG50" i="31" s="1"/>
  <c r="AF51" i="31"/>
  <c r="Z51" i="31"/>
  <c r="Z50" i="31" s="1"/>
  <c r="V51" i="31"/>
  <c r="V50" i="31" s="1"/>
  <c r="AT50" i="31"/>
  <c r="AF50" i="31"/>
  <c r="AS42" i="31"/>
  <c r="AS41" i="31" s="1"/>
  <c r="AR42" i="31"/>
  <c r="AK42" i="31"/>
  <c r="AK41" i="31" s="1"/>
  <c r="AJ42" i="31"/>
  <c r="AC42" i="31"/>
  <c r="AB42" i="31"/>
  <c r="U42" i="31"/>
  <c r="M42" i="31" s="1"/>
  <c r="T42" i="31"/>
  <c r="S42" i="31"/>
  <c r="R42" i="31"/>
  <c r="Q42" i="31"/>
  <c r="P42" i="31"/>
  <c r="O42" i="31"/>
  <c r="N42" i="31"/>
  <c r="H42" i="31"/>
  <c r="AY41" i="31"/>
  <c r="AX41" i="31"/>
  <c r="AW41" i="31"/>
  <c r="AV41" i="31"/>
  <c r="AU41" i="31"/>
  <c r="AT41" i="31"/>
  <c r="AQ41" i="31"/>
  <c r="AP41" i="31"/>
  <c r="AP34" i="31" s="1"/>
  <c r="AP33" i="31" s="1"/>
  <c r="AO41" i="31"/>
  <c r="AN41" i="31"/>
  <c r="AM41" i="31"/>
  <c r="AL41" i="31"/>
  <c r="AI41" i="31"/>
  <c r="AH41" i="31"/>
  <c r="AG41" i="31"/>
  <c r="AF41" i="31"/>
  <c r="AE41" i="31"/>
  <c r="AD41" i="31"/>
  <c r="AC41" i="31"/>
  <c r="AA41" i="31"/>
  <c r="S41" i="31" s="1"/>
  <c r="Z41" i="31"/>
  <c r="Y41" i="31"/>
  <c r="Q41" i="31" s="1"/>
  <c r="X41" i="31"/>
  <c r="P41" i="31" s="1"/>
  <c r="W41" i="31"/>
  <c r="V41" i="31"/>
  <c r="N41" i="31" s="1"/>
  <c r="O41" i="31"/>
  <c r="AS40" i="31"/>
  <c r="AR40" i="31"/>
  <c r="AK40" i="31"/>
  <c r="AJ40" i="31"/>
  <c r="AC40" i="31"/>
  <c r="AB40" i="31"/>
  <c r="U40" i="31"/>
  <c r="M40" i="31" s="1"/>
  <c r="T40" i="31"/>
  <c r="S40" i="31"/>
  <c r="R40" i="31"/>
  <c r="Q40" i="31"/>
  <c r="P40" i="31"/>
  <c r="O40" i="31"/>
  <c r="N40" i="31"/>
  <c r="H40" i="31"/>
  <c r="AS39" i="31"/>
  <c r="AR39" i="31"/>
  <c r="AK39" i="31"/>
  <c r="AJ39" i="31"/>
  <c r="AC39" i="31"/>
  <c r="AB39" i="31"/>
  <c r="U39" i="31"/>
  <c r="T39" i="31"/>
  <c r="S39" i="31"/>
  <c r="R39" i="31"/>
  <c r="Q39" i="31"/>
  <c r="P39" i="31"/>
  <c r="O39" i="31"/>
  <c r="N39" i="31"/>
  <c r="M39" i="31"/>
  <c r="H39" i="31"/>
  <c r="AS38" i="31"/>
  <c r="AR38" i="31"/>
  <c r="AK38" i="31"/>
  <c r="AJ38" i="31"/>
  <c r="AC38" i="31"/>
  <c r="M38" i="31" s="1"/>
  <c r="AB38" i="31"/>
  <c r="U38" i="31"/>
  <c r="T38" i="31"/>
  <c r="S38" i="31"/>
  <c r="R38" i="31"/>
  <c r="Q38" i="31"/>
  <c r="P38" i="31"/>
  <c r="O38" i="31"/>
  <c r="N38" i="31"/>
  <c r="H38" i="31"/>
  <c r="AS37" i="31"/>
  <c r="AS35" i="31" s="1"/>
  <c r="AR37" i="31"/>
  <c r="AK37" i="31"/>
  <c r="AJ37" i="31"/>
  <c r="AC37" i="31"/>
  <c r="AB37" i="31"/>
  <c r="U37" i="31"/>
  <c r="M37" i="31" s="1"/>
  <c r="T37" i="31"/>
  <c r="S37" i="31"/>
  <c r="R37" i="31"/>
  <c r="Q37" i="31"/>
  <c r="P37" i="31"/>
  <c r="O37" i="31"/>
  <c r="N37" i="31"/>
  <c r="H37" i="31"/>
  <c r="AS36" i="31"/>
  <c r="AR36" i="31"/>
  <c r="AK36" i="31"/>
  <c r="AJ36" i="31"/>
  <c r="AC36" i="31"/>
  <c r="AC35" i="31" s="1"/>
  <c r="AB36" i="31"/>
  <c r="U36" i="31"/>
  <c r="T36" i="31"/>
  <c r="S36" i="31"/>
  <c r="R36" i="31"/>
  <c r="Q36" i="31"/>
  <c r="P36" i="31"/>
  <c r="O36" i="31"/>
  <c r="N36" i="31"/>
  <c r="M36" i="31"/>
  <c r="H36" i="31"/>
  <c r="AY35" i="31"/>
  <c r="AX35" i="31"/>
  <c r="R35" i="31" s="1"/>
  <c r="R34" i="31" s="1"/>
  <c r="R33" i="31" s="1"/>
  <c r="AW35" i="31"/>
  <c r="AV35" i="31"/>
  <c r="AV34" i="31" s="1"/>
  <c r="AV33" i="31" s="1"/>
  <c r="AU35" i="31"/>
  <c r="AU34" i="31" s="1"/>
  <c r="AU33" i="31" s="1"/>
  <c r="AT35" i="31"/>
  <c r="AQ35" i="31"/>
  <c r="AQ34" i="31" s="1"/>
  <c r="AQ33" i="31" s="1"/>
  <c r="AP35" i="31"/>
  <c r="AO35" i="31"/>
  <c r="AN35" i="31"/>
  <c r="AN34" i="31" s="1"/>
  <c r="AN33" i="31" s="1"/>
  <c r="AM35" i="31"/>
  <c r="AM34" i="31" s="1"/>
  <c r="AM33" i="31" s="1"/>
  <c r="AL35" i="31"/>
  <c r="AK35" i="31"/>
  <c r="AK34" i="31" s="1"/>
  <c r="AK33" i="31" s="1"/>
  <c r="AI35" i="31"/>
  <c r="AH35" i="31"/>
  <c r="AH34" i="31" s="1"/>
  <c r="AH33" i="31" s="1"/>
  <c r="AG35" i="31"/>
  <c r="AG34" i="31" s="1"/>
  <c r="AG33" i="31" s="1"/>
  <c r="AF35" i="31"/>
  <c r="AE35" i="31"/>
  <c r="AD35" i="31"/>
  <c r="AD34" i="31" s="1"/>
  <c r="AD33" i="31" s="1"/>
  <c r="AA35" i="31"/>
  <c r="Z35" i="31"/>
  <c r="Z34" i="31" s="1"/>
  <c r="Z33" i="31" s="1"/>
  <c r="Y35" i="31"/>
  <c r="Q35" i="31" s="1"/>
  <c r="Q34" i="31" s="1"/>
  <c r="Q33" i="31" s="1"/>
  <c r="X35" i="31"/>
  <c r="W35" i="31"/>
  <c r="O35" i="31" s="1"/>
  <c r="O34" i="31" s="1"/>
  <c r="O33" i="31" s="1"/>
  <c r="V35" i="31"/>
  <c r="N35" i="31" s="1"/>
  <c r="N34" i="31" s="1"/>
  <c r="N33" i="31" s="1"/>
  <c r="U35" i="31"/>
  <c r="S35" i="31"/>
  <c r="S34" i="31" s="1"/>
  <c r="S33" i="31" s="1"/>
  <c r="P35" i="31"/>
  <c r="P34" i="31" s="1"/>
  <c r="P33" i="31" s="1"/>
  <c r="AY34" i="31"/>
  <c r="AY33" i="31" s="1"/>
  <c r="AW34" i="31"/>
  <c r="AW33" i="31" s="1"/>
  <c r="AT34" i="31"/>
  <c r="AT33" i="31" s="1"/>
  <c r="AO34" i="31"/>
  <c r="AL34" i="31"/>
  <c r="AL33" i="31" s="1"/>
  <c r="AI34" i="31"/>
  <c r="AI33" i="31" s="1"/>
  <c r="AF34" i="31"/>
  <c r="AF33" i="31" s="1"/>
  <c r="AE34" i="31"/>
  <c r="AA34" i="31"/>
  <c r="X34" i="31"/>
  <c r="X33" i="31" s="1"/>
  <c r="V34" i="31"/>
  <c r="V33" i="31" s="1"/>
  <c r="AO33" i="31"/>
  <c r="AE33" i="31"/>
  <c r="AA33" i="31"/>
  <c r="AS26" i="31"/>
  <c r="AR26" i="31"/>
  <c r="AK26" i="31"/>
  <c r="AJ26" i="31"/>
  <c r="AC26" i="31"/>
  <c r="AC23" i="31" s="1"/>
  <c r="AC22" i="31" s="1"/>
  <c r="AC21" i="31" s="1"/>
  <c r="AB26" i="31"/>
  <c r="U26" i="31"/>
  <c r="T26" i="31"/>
  <c r="S26" i="31"/>
  <c r="R26" i="31"/>
  <c r="Q26" i="31"/>
  <c r="P26" i="31"/>
  <c r="O26" i="31"/>
  <c r="N26" i="31"/>
  <c r="H26" i="31"/>
  <c r="AS25" i="31"/>
  <c r="AR25" i="31"/>
  <c r="AK25" i="31"/>
  <c r="AJ25" i="31"/>
  <c r="AC25" i="31"/>
  <c r="AB25" i="31"/>
  <c r="U25" i="31"/>
  <c r="M25" i="31" s="1"/>
  <c r="T25" i="31"/>
  <c r="S25" i="31"/>
  <c r="R25" i="31"/>
  <c r="Q25" i="31"/>
  <c r="P25" i="31"/>
  <c r="O25" i="31"/>
  <c r="N25" i="31"/>
  <c r="H25" i="31"/>
  <c r="AS24" i="31"/>
  <c r="AS23" i="31" s="1"/>
  <c r="AS22" i="31" s="1"/>
  <c r="AS21" i="31" s="1"/>
  <c r="AR24" i="31"/>
  <c r="AK24" i="31"/>
  <c r="AK23" i="31" s="1"/>
  <c r="AK22" i="31" s="1"/>
  <c r="AK21" i="31" s="1"/>
  <c r="AJ24" i="31"/>
  <c r="AC24" i="31"/>
  <c r="AB24" i="31"/>
  <c r="U24" i="31"/>
  <c r="M24" i="31" s="1"/>
  <c r="T24" i="31"/>
  <c r="S24" i="31"/>
  <c r="R24" i="31"/>
  <c r="Q24" i="31"/>
  <c r="P24" i="31"/>
  <c r="O24" i="31"/>
  <c r="N24" i="31"/>
  <c r="H24" i="31"/>
  <c r="AY23" i="31"/>
  <c r="AX23" i="31"/>
  <c r="AX22" i="31" s="1"/>
  <c r="AX21" i="31" s="1"/>
  <c r="AW23" i="31"/>
  <c r="AW22" i="31" s="1"/>
  <c r="AW21" i="31" s="1"/>
  <c r="AV23" i="31"/>
  <c r="AU23" i="31"/>
  <c r="O23" i="31" s="1"/>
  <c r="O22" i="31" s="1"/>
  <c r="O21" i="31" s="1"/>
  <c r="AT23" i="31"/>
  <c r="AQ23" i="31"/>
  <c r="AQ22" i="31" s="1"/>
  <c r="AQ21" i="31" s="1"/>
  <c r="AP23" i="31"/>
  <c r="AO23" i="31"/>
  <c r="AN23" i="31"/>
  <c r="AN22" i="31" s="1"/>
  <c r="AN21" i="31" s="1"/>
  <c r="AM23" i="31"/>
  <c r="AL23" i="31"/>
  <c r="AI23" i="31"/>
  <c r="AI22" i="31" s="1"/>
  <c r="AI21" i="31" s="1"/>
  <c r="AH23" i="31"/>
  <c r="AG23" i="31"/>
  <c r="Q23" i="31" s="1"/>
  <c r="Q22" i="31" s="1"/>
  <c r="Q21" i="31" s="1"/>
  <c r="AF23" i="31"/>
  <c r="AE23" i="31"/>
  <c r="AE22" i="31" s="1"/>
  <c r="AE21" i="31" s="1"/>
  <c r="AD23" i="31"/>
  <c r="AD22" i="31" s="1"/>
  <c r="AD21" i="31" s="1"/>
  <c r="AA23" i="31"/>
  <c r="Z23" i="31"/>
  <c r="Z22" i="31" s="1"/>
  <c r="Z21" i="31" s="1"/>
  <c r="Y23" i="31"/>
  <c r="X23" i="31"/>
  <c r="W23" i="31"/>
  <c r="W22" i="31" s="1"/>
  <c r="W21" i="31" s="1"/>
  <c r="V23" i="31"/>
  <c r="N23" i="31" s="1"/>
  <c r="N22" i="31" s="1"/>
  <c r="N21" i="31" s="1"/>
  <c r="S23" i="31"/>
  <c r="S22" i="31" s="1"/>
  <c r="S21" i="31" s="1"/>
  <c r="P23" i="31"/>
  <c r="P22" i="31" s="1"/>
  <c r="P21" i="31" s="1"/>
  <c r="AY22" i="31"/>
  <c r="AV22" i="31"/>
  <c r="AV21" i="31" s="1"/>
  <c r="AT22" i="31"/>
  <c r="AT21" i="31" s="1"/>
  <c r="AP22" i="31"/>
  <c r="AP21" i="31" s="1"/>
  <c r="AO22" i="31"/>
  <c r="AM22" i="31"/>
  <c r="AM21" i="31" s="1"/>
  <c r="AL22" i="31"/>
  <c r="AH22" i="31"/>
  <c r="AH21" i="31" s="1"/>
  <c r="AF22" i="31"/>
  <c r="AF21" i="31" s="1"/>
  <c r="AA22" i="31"/>
  <c r="Y22" i="31"/>
  <c r="Y21" i="31" s="1"/>
  <c r="X22" i="31"/>
  <c r="AY21" i="31"/>
  <c r="AO21" i="31"/>
  <c r="AL21" i="31"/>
  <c r="AA21" i="31"/>
  <c r="X21" i="31"/>
  <c r="AS14" i="31"/>
  <c r="AR14" i="31"/>
  <c r="AK14" i="31"/>
  <c r="AJ14" i="31"/>
  <c r="AC14" i="31"/>
  <c r="AB14" i="31"/>
  <c r="U14" i="31"/>
  <c r="M14" i="31" s="1"/>
  <c r="T14" i="31"/>
  <c r="S14" i="31"/>
  <c r="R14" i="31"/>
  <c r="Q14" i="31"/>
  <c r="P14" i="31"/>
  <c r="O14" i="31"/>
  <c r="N14" i="31"/>
  <c r="H14" i="31"/>
  <c r="AS13" i="31"/>
  <c r="AR13" i="31"/>
  <c r="AK13" i="31"/>
  <c r="AJ13" i="31"/>
  <c r="AC13" i="31"/>
  <c r="AB13" i="31"/>
  <c r="U13" i="31"/>
  <c r="M13" i="31" s="1"/>
  <c r="T13" i="31"/>
  <c r="S13" i="31"/>
  <c r="R13" i="31"/>
  <c r="Q13" i="31"/>
  <c r="P13" i="31"/>
  <c r="O13" i="31"/>
  <c r="N13" i="31"/>
  <c r="H13" i="31"/>
  <c r="AS12" i="31"/>
  <c r="AR12" i="31"/>
  <c r="AK12" i="31"/>
  <c r="AJ12" i="31"/>
  <c r="AC12" i="31"/>
  <c r="AB12" i="31"/>
  <c r="U12" i="31"/>
  <c r="T12" i="31"/>
  <c r="S12" i="31"/>
  <c r="R12" i="31"/>
  <c r="Q12" i="31"/>
  <c r="P12" i="31"/>
  <c r="O12" i="31"/>
  <c r="N12" i="31"/>
  <c r="M12" i="31"/>
  <c r="H12" i="31"/>
  <c r="AS11" i="31"/>
  <c r="AR11" i="31"/>
  <c r="AK11" i="31"/>
  <c r="AJ11" i="31"/>
  <c r="AC11" i="31"/>
  <c r="AB11" i="31"/>
  <c r="U11" i="31"/>
  <c r="M11" i="31" s="1"/>
  <c r="T11" i="31"/>
  <c r="S11" i="31"/>
  <c r="R11" i="31"/>
  <c r="Q11" i="31"/>
  <c r="P11" i="31"/>
  <c r="O11" i="31"/>
  <c r="N11" i="31"/>
  <c r="H11" i="31"/>
  <c r="AS10" i="31"/>
  <c r="AR10" i="31"/>
  <c r="AK10" i="31"/>
  <c r="AJ10" i="31"/>
  <c r="AC10" i="31"/>
  <c r="AB10" i="31"/>
  <c r="U10" i="31"/>
  <c r="M10" i="31" s="1"/>
  <c r="T10" i="31"/>
  <c r="S10" i="31"/>
  <c r="R10" i="31"/>
  <c r="Q10" i="31"/>
  <c r="P10" i="31"/>
  <c r="O10" i="31"/>
  <c r="N10" i="31"/>
  <c r="H10" i="31"/>
  <c r="AS9" i="31"/>
  <c r="AR9" i="31"/>
  <c r="AK9" i="31"/>
  <c r="AK7" i="31" s="1"/>
  <c r="AK6" i="31" s="1"/>
  <c r="AK5" i="31" s="1"/>
  <c r="AJ9" i="31"/>
  <c r="AC9" i="31"/>
  <c r="AB9" i="31"/>
  <c r="U9" i="31"/>
  <c r="T9" i="31"/>
  <c r="S9" i="31"/>
  <c r="R9" i="31"/>
  <c r="Q9" i="31"/>
  <c r="P9" i="31"/>
  <c r="O9" i="31"/>
  <c r="N9" i="31"/>
  <c r="M9" i="31"/>
  <c r="H9" i="31"/>
  <c r="AS8" i="31"/>
  <c r="AR8" i="31"/>
  <c r="AK8" i="31"/>
  <c r="AJ8" i="31"/>
  <c r="AC8" i="31"/>
  <c r="AC7" i="31" s="1"/>
  <c r="AC6" i="31" s="1"/>
  <c r="AC5" i="31" s="1"/>
  <c r="AB8" i="31"/>
  <c r="U8" i="31"/>
  <c r="M8" i="31" s="1"/>
  <c r="T8" i="31"/>
  <c r="S8" i="31"/>
  <c r="R8" i="31"/>
  <c r="Q8" i="31"/>
  <c r="P8" i="31"/>
  <c r="O8" i="31"/>
  <c r="N8" i="31"/>
  <c r="H8" i="31"/>
  <c r="AY7" i="31"/>
  <c r="AY6" i="31" s="1"/>
  <c r="AY5" i="31" s="1"/>
  <c r="AX7" i="31"/>
  <c r="AX6" i="31" s="1"/>
  <c r="AX5" i="31" s="1"/>
  <c r="AW7" i="31"/>
  <c r="AV7" i="31"/>
  <c r="P7" i="31" s="1"/>
  <c r="P6" i="31" s="1"/>
  <c r="P5" i="31" s="1"/>
  <c r="AU7" i="31"/>
  <c r="AT7" i="31"/>
  <c r="AT6" i="31" s="1"/>
  <c r="AT5" i="31" s="1"/>
  <c r="AS7" i="31"/>
  <c r="AS6" i="31" s="1"/>
  <c r="AS5" i="31" s="1"/>
  <c r="AQ7" i="31"/>
  <c r="AQ6" i="31" s="1"/>
  <c r="AQ5" i="31" s="1"/>
  <c r="AP7" i="31"/>
  <c r="AO7" i="31"/>
  <c r="AO6" i="31" s="1"/>
  <c r="AO5" i="31" s="1"/>
  <c r="AN7" i="31"/>
  <c r="AM7" i="31"/>
  <c r="AL7" i="31"/>
  <c r="AL6" i="31" s="1"/>
  <c r="AL5" i="31" s="1"/>
  <c r="AI7" i="31"/>
  <c r="AH7" i="31"/>
  <c r="R7" i="31" s="1"/>
  <c r="R6" i="31" s="1"/>
  <c r="R5" i="31" s="1"/>
  <c r="AG7" i="31"/>
  <c r="AF7" i="31"/>
  <c r="AF6" i="31" s="1"/>
  <c r="AF5" i="31" s="1"/>
  <c r="AE7" i="31"/>
  <c r="AE6" i="31" s="1"/>
  <c r="AE5" i="31" s="1"/>
  <c r="AD7" i="31"/>
  <c r="N7" i="31" s="1"/>
  <c r="N6" i="31" s="1"/>
  <c r="N5" i="31" s="1"/>
  <c r="AA7" i="31"/>
  <c r="AA6" i="31" s="1"/>
  <c r="AA5" i="31" s="1"/>
  <c r="Z7" i="31"/>
  <c r="Y7" i="31"/>
  <c r="X7" i="31"/>
  <c r="X6" i="31" s="1"/>
  <c r="X5" i="31" s="1"/>
  <c r="W7" i="31"/>
  <c r="O7" i="31" s="1"/>
  <c r="O6" i="31" s="1"/>
  <c r="O5" i="31" s="1"/>
  <c r="V7" i="31"/>
  <c r="U7" i="31"/>
  <c r="Q7" i="31"/>
  <c r="Q6" i="31" s="1"/>
  <c r="Q5" i="31" s="1"/>
  <c r="AW6" i="31"/>
  <c r="AW5" i="31" s="1"/>
  <c r="AU6" i="31"/>
  <c r="AU5" i="31" s="1"/>
  <c r="AP6" i="31"/>
  <c r="AP5" i="31" s="1"/>
  <c r="AN6" i="31"/>
  <c r="AN5" i="31" s="1"/>
  <c r="AM6" i="31"/>
  <c r="AI6" i="31"/>
  <c r="AI5" i="31" s="1"/>
  <c r="AG6" i="31"/>
  <c r="AG5" i="31" s="1"/>
  <c r="Z6" i="31"/>
  <c r="Z5" i="31" s="1"/>
  <c r="Y6" i="31"/>
  <c r="V6" i="31"/>
  <c r="V5" i="31" s="1"/>
  <c r="AM5" i="31"/>
  <c r="Y5" i="31"/>
  <c r="AS24" i="27"/>
  <c r="AR24" i="27"/>
  <c r="AK24" i="27"/>
  <c r="AJ24" i="27"/>
  <c r="AC24" i="27"/>
  <c r="AB24" i="27"/>
  <c r="U24" i="27"/>
  <c r="T24" i="27"/>
  <c r="S24" i="27"/>
  <c r="R24" i="27"/>
  <c r="Q24" i="27"/>
  <c r="P24" i="27"/>
  <c r="O24" i="27"/>
  <c r="N24" i="27"/>
  <c r="M24" i="27"/>
  <c r="H24" i="27"/>
  <c r="AS23" i="27"/>
  <c r="AR23" i="27"/>
  <c r="AK23" i="27"/>
  <c r="AJ23" i="27"/>
  <c r="AC23" i="27"/>
  <c r="AB23" i="27"/>
  <c r="U23" i="27"/>
  <c r="M23" i="27" s="1"/>
  <c r="T23" i="27"/>
  <c r="S23" i="27"/>
  <c r="R23" i="27"/>
  <c r="Q23" i="27"/>
  <c r="P23" i="27"/>
  <c r="O23" i="27"/>
  <c r="N23" i="27"/>
  <c r="H23" i="27"/>
  <c r="AS22" i="27"/>
  <c r="AS21" i="27" s="1"/>
  <c r="AR22" i="27"/>
  <c r="AK22" i="27"/>
  <c r="AJ22" i="27"/>
  <c r="AC22" i="27"/>
  <c r="AB22" i="27"/>
  <c r="U22" i="27"/>
  <c r="M22" i="27" s="1"/>
  <c r="T22" i="27"/>
  <c r="S22" i="27"/>
  <c r="R22" i="27"/>
  <c r="Q22" i="27"/>
  <c r="P22" i="27"/>
  <c r="O22" i="27"/>
  <c r="N22" i="27"/>
  <c r="H22" i="27"/>
  <c r="AY21" i="27"/>
  <c r="AX21" i="27"/>
  <c r="AW21" i="27"/>
  <c r="AV21" i="27"/>
  <c r="P21" i="27" s="1"/>
  <c r="AU21" i="27"/>
  <c r="AT21" i="27"/>
  <c r="AQ21" i="27"/>
  <c r="AP21" i="27"/>
  <c r="AO21" i="27"/>
  <c r="AN21" i="27"/>
  <c r="AM21" i="27"/>
  <c r="AL21" i="27"/>
  <c r="AK21" i="27"/>
  <c r="AI21" i="27"/>
  <c r="AH21" i="27"/>
  <c r="AG21" i="27"/>
  <c r="AF21" i="27"/>
  <c r="AE21" i="27"/>
  <c r="AD21" i="27"/>
  <c r="AC21" i="27"/>
  <c r="AA21" i="27"/>
  <c r="S21" i="27" s="1"/>
  <c r="Z21" i="27"/>
  <c r="R21" i="27" s="1"/>
  <c r="Y21" i="27"/>
  <c r="Q21" i="27" s="1"/>
  <c r="X21" i="27"/>
  <c r="W21" i="27"/>
  <c r="V21" i="27"/>
  <c r="U21" i="27"/>
  <c r="M21" i="27" s="1"/>
  <c r="O21" i="27"/>
  <c r="N21" i="27"/>
  <c r="AS20" i="27"/>
  <c r="AR20" i="27"/>
  <c r="AK20" i="27"/>
  <c r="AJ20" i="27"/>
  <c r="AC20" i="27"/>
  <c r="M20" i="27" s="1"/>
  <c r="AB20" i="27"/>
  <c r="U20" i="27"/>
  <c r="T20" i="27"/>
  <c r="S20" i="27"/>
  <c r="R20" i="27"/>
  <c r="Q20" i="27"/>
  <c r="P20" i="27"/>
  <c r="O20" i="27"/>
  <c r="N20" i="27"/>
  <c r="H20" i="27"/>
  <c r="AS19" i="27"/>
  <c r="AR19" i="27"/>
  <c r="AK19" i="27"/>
  <c r="AJ19" i="27"/>
  <c r="AC19" i="27"/>
  <c r="AB19" i="27"/>
  <c r="U19" i="27"/>
  <c r="M19" i="27" s="1"/>
  <c r="T19" i="27"/>
  <c r="S19" i="27"/>
  <c r="R19" i="27"/>
  <c r="Q19" i="27"/>
  <c r="P19" i="27"/>
  <c r="O19" i="27"/>
  <c r="N19" i="27"/>
  <c r="H19" i="27"/>
  <c r="AS18" i="27"/>
  <c r="AR18" i="27"/>
  <c r="AK18" i="27"/>
  <c r="AJ18" i="27"/>
  <c r="AC18" i="27"/>
  <c r="AB18" i="27"/>
  <c r="U18" i="27"/>
  <c r="T18" i="27"/>
  <c r="S18" i="27"/>
  <c r="R18" i="27"/>
  <c r="Q18" i="27"/>
  <c r="P18" i="27"/>
  <c r="O18" i="27"/>
  <c r="N18" i="27"/>
  <c r="M18" i="27"/>
  <c r="H18" i="27"/>
  <c r="AS17" i="27"/>
  <c r="AR17" i="27"/>
  <c r="AL17" i="27"/>
  <c r="N17" i="27" s="1"/>
  <c r="AK17" i="27"/>
  <c r="AJ17" i="27"/>
  <c r="AC17" i="27"/>
  <c r="AB17" i="27"/>
  <c r="U17" i="27"/>
  <c r="T17" i="27"/>
  <c r="S17" i="27"/>
  <c r="R17" i="27"/>
  <c r="Q17" i="27"/>
  <c r="P17" i="27"/>
  <c r="O17" i="27"/>
  <c r="M17" i="27"/>
  <c r="H17" i="27"/>
  <c r="AS16" i="27"/>
  <c r="AR16" i="27"/>
  <c r="AK16" i="27"/>
  <c r="AJ16" i="27"/>
  <c r="AC16" i="27"/>
  <c r="AB16" i="27"/>
  <c r="U16" i="27"/>
  <c r="M16" i="27" s="1"/>
  <c r="T16" i="27"/>
  <c r="S16" i="27"/>
  <c r="R16" i="27"/>
  <c r="Q16" i="27"/>
  <c r="P16" i="27"/>
  <c r="O16" i="27"/>
  <c r="N16" i="27"/>
  <c r="H16" i="27"/>
  <c r="AS15" i="27"/>
  <c r="AR15" i="27"/>
  <c r="AK15" i="27"/>
  <c r="AJ15" i="27"/>
  <c r="AC15" i="27"/>
  <c r="AB15" i="27"/>
  <c r="U15" i="27"/>
  <c r="M15" i="27" s="1"/>
  <c r="T15" i="27"/>
  <c r="S15" i="27"/>
  <c r="R15" i="27"/>
  <c r="Q15" i="27"/>
  <c r="P15" i="27"/>
  <c r="O15" i="27"/>
  <c r="N15" i="27"/>
  <c r="H15" i="27"/>
  <c r="AS14" i="27"/>
  <c r="AR14" i="27"/>
  <c r="AK14" i="27"/>
  <c r="AJ14" i="27"/>
  <c r="AC14" i="27"/>
  <c r="AB14" i="27"/>
  <c r="U14" i="27"/>
  <c r="T14" i="27"/>
  <c r="S14" i="27"/>
  <c r="R14" i="27"/>
  <c r="Q14" i="27"/>
  <c r="P14" i="27"/>
  <c r="O14" i="27"/>
  <c r="N14" i="27"/>
  <c r="M14" i="27"/>
  <c r="H14" i="27"/>
  <c r="AS13" i="27"/>
  <c r="AR13" i="27"/>
  <c r="AK13" i="27"/>
  <c r="AJ13" i="27"/>
  <c r="AC13" i="27"/>
  <c r="AC12" i="27" s="1"/>
  <c r="AB13" i="27"/>
  <c r="U13" i="27"/>
  <c r="M13" i="27" s="1"/>
  <c r="T13" i="27"/>
  <c r="S13" i="27"/>
  <c r="R13" i="27"/>
  <c r="Q13" i="27"/>
  <c r="P13" i="27"/>
  <c r="O13" i="27"/>
  <c r="N13" i="27"/>
  <c r="H13" i="27"/>
  <c r="AY12" i="27"/>
  <c r="AX12" i="27"/>
  <c r="AW12" i="27"/>
  <c r="AV12" i="27"/>
  <c r="AU12" i="27"/>
  <c r="AT12" i="27"/>
  <c r="AS12" i="27"/>
  <c r="AQ12" i="27"/>
  <c r="AP12" i="27"/>
  <c r="AO12" i="27"/>
  <c r="AN12" i="27"/>
  <c r="AM12" i="27"/>
  <c r="AL12" i="27"/>
  <c r="AK12" i="27"/>
  <c r="AI12" i="27"/>
  <c r="S12" i="27" s="1"/>
  <c r="S6" i="27" s="1"/>
  <c r="S5" i="27" s="1"/>
  <c r="AH12" i="27"/>
  <c r="R12" i="27" s="1"/>
  <c r="AG12" i="27"/>
  <c r="AF12" i="27"/>
  <c r="AE12" i="27"/>
  <c r="AE6" i="27" s="1"/>
  <c r="AE5" i="27" s="1"/>
  <c r="AD12" i="27"/>
  <c r="AD6" i="27" s="1"/>
  <c r="AD5" i="27" s="1"/>
  <c r="AA12" i="27"/>
  <c r="Z12" i="27"/>
  <c r="Y12" i="27"/>
  <c r="X12" i="27"/>
  <c r="W12" i="27"/>
  <c r="O12" i="27" s="1"/>
  <c r="V12" i="27"/>
  <c r="N12" i="27" s="1"/>
  <c r="Q12" i="27"/>
  <c r="P12" i="27"/>
  <c r="AS11" i="27"/>
  <c r="AR11" i="27"/>
  <c r="AK11" i="27"/>
  <c r="M11" i="27" s="1"/>
  <c r="AJ11" i="27"/>
  <c r="AC11" i="27"/>
  <c r="AB11" i="27"/>
  <c r="U11" i="27"/>
  <c r="T11" i="27"/>
  <c r="S11" i="27"/>
  <c r="R11" i="27"/>
  <c r="Q11" i="27"/>
  <c r="P11" i="27"/>
  <c r="O11" i="27"/>
  <c r="N11" i="27"/>
  <c r="H11" i="27"/>
  <c r="AS10" i="27"/>
  <c r="AR10" i="27"/>
  <c r="AK10" i="27"/>
  <c r="AJ10" i="27"/>
  <c r="AC10" i="27"/>
  <c r="M10" i="27" s="1"/>
  <c r="AB10" i="27"/>
  <c r="U10" i="27"/>
  <c r="T10" i="27"/>
  <c r="S10" i="27"/>
  <c r="R10" i="27"/>
  <c r="Q10" i="27"/>
  <c r="P10" i="27"/>
  <c r="O10" i="27"/>
  <c r="N10" i="27"/>
  <c r="H10" i="27"/>
  <c r="AS9" i="27"/>
  <c r="AR9" i="27"/>
  <c r="AK9" i="27"/>
  <c r="AJ9" i="27"/>
  <c r="AC9" i="27"/>
  <c r="AB9" i="27"/>
  <c r="U9" i="27"/>
  <c r="U7" i="27" s="1"/>
  <c r="T9" i="27"/>
  <c r="S9" i="27"/>
  <c r="R9" i="27"/>
  <c r="Q9" i="27"/>
  <c r="P9" i="27"/>
  <c r="O9" i="27"/>
  <c r="N9" i="27"/>
  <c r="H9" i="27"/>
  <c r="AS8" i="27"/>
  <c r="AS7" i="27" s="1"/>
  <c r="AS6" i="27" s="1"/>
  <c r="AS5" i="27" s="1"/>
  <c r="AR8" i="27"/>
  <c r="AK8" i="27"/>
  <c r="AK7" i="27" s="1"/>
  <c r="AK6" i="27" s="1"/>
  <c r="AK5" i="27" s="1"/>
  <c r="AJ8" i="27"/>
  <c r="AC8" i="27"/>
  <c r="AC7" i="27" s="1"/>
  <c r="AB8" i="27"/>
  <c r="U8" i="27"/>
  <c r="T8" i="27"/>
  <c r="S8" i="27"/>
  <c r="R8" i="27"/>
  <c r="Q8" i="27"/>
  <c r="P8" i="27"/>
  <c r="O8" i="27"/>
  <c r="N8" i="27"/>
  <c r="H8" i="27"/>
  <c r="AY7" i="27"/>
  <c r="AY6" i="27" s="1"/>
  <c r="AY5" i="27" s="1"/>
  <c r="AX7" i="27"/>
  <c r="AW7" i="27"/>
  <c r="AW6" i="27" s="1"/>
  <c r="AW5" i="27" s="1"/>
  <c r="AV7" i="27"/>
  <c r="AV6" i="27" s="1"/>
  <c r="AV5" i="27" s="1"/>
  <c r="AU7" i="27"/>
  <c r="O7" i="27" s="1"/>
  <c r="O6" i="27" s="1"/>
  <c r="O5" i="27" s="1"/>
  <c r="AT7" i="27"/>
  <c r="AQ7" i="27"/>
  <c r="AQ6" i="27" s="1"/>
  <c r="AQ5" i="27" s="1"/>
  <c r="AP7" i="27"/>
  <c r="AP6" i="27" s="1"/>
  <c r="AP5" i="27" s="1"/>
  <c r="AO7" i="27"/>
  <c r="AO6" i="27" s="1"/>
  <c r="AO5" i="27" s="1"/>
  <c r="AN7" i="27"/>
  <c r="AN6" i="27" s="1"/>
  <c r="AN5" i="27" s="1"/>
  <c r="AM7" i="27"/>
  <c r="AL7" i="27"/>
  <c r="N7" i="27" s="1"/>
  <c r="AI7" i="27"/>
  <c r="AI6" i="27" s="1"/>
  <c r="AI5" i="27" s="1"/>
  <c r="AH7" i="27"/>
  <c r="AH6" i="27" s="1"/>
  <c r="AH5" i="27" s="1"/>
  <c r="AG7" i="27"/>
  <c r="AF7" i="27"/>
  <c r="AE7" i="27"/>
  <c r="AD7" i="27"/>
  <c r="AA7" i="27"/>
  <c r="AA6" i="27" s="1"/>
  <c r="AA5" i="27" s="1"/>
  <c r="Z7" i="27"/>
  <c r="R7" i="27" s="1"/>
  <c r="Y7" i="27"/>
  <c r="Q7" i="27" s="1"/>
  <c r="X7" i="27"/>
  <c r="P7" i="27" s="1"/>
  <c r="W7" i="27"/>
  <c r="V7" i="27"/>
  <c r="V6" i="27" s="1"/>
  <c r="V5" i="27" s="1"/>
  <c r="S7" i="27"/>
  <c r="AX6" i="27"/>
  <c r="AX5" i="27" s="1"/>
  <c r="AU6" i="27"/>
  <c r="AU5" i="27" s="1"/>
  <c r="AT6" i="27"/>
  <c r="AM6" i="27"/>
  <c r="AM5" i="27" s="1"/>
  <c r="AG6" i="27"/>
  <c r="AG5" i="27" s="1"/>
  <c r="AF6" i="27"/>
  <c r="Y6" i="27"/>
  <c r="Y5" i="27" s="1"/>
  <c r="AT5" i="27"/>
  <c r="AF5" i="27"/>
  <c r="Q5" i="42" l="1"/>
  <c r="AM5" i="42"/>
  <c r="X5" i="42"/>
  <c r="M24" i="42"/>
  <c r="AA5" i="42"/>
  <c r="M36" i="42"/>
  <c r="M35" i="42" s="1"/>
  <c r="U35" i="42"/>
  <c r="M17" i="42"/>
  <c r="AS5" i="42"/>
  <c r="M13" i="42"/>
  <c r="P5" i="42"/>
  <c r="M6" i="42"/>
  <c r="M5" i="42" s="1"/>
  <c r="U13" i="42"/>
  <c r="U5" i="42"/>
  <c r="AQ5" i="40"/>
  <c r="V5" i="40"/>
  <c r="P18" i="40"/>
  <c r="AC18" i="40"/>
  <c r="M38" i="40"/>
  <c r="AC6" i="40"/>
  <c r="AC5" i="40" s="1"/>
  <c r="M19" i="40"/>
  <c r="M18" i="40" s="1"/>
  <c r="U18" i="40"/>
  <c r="AA5" i="40"/>
  <c r="AL5" i="40"/>
  <c r="AU5" i="40"/>
  <c r="AO5" i="40"/>
  <c r="AF5" i="40"/>
  <c r="Q18" i="40"/>
  <c r="AC40" i="40"/>
  <c r="M41" i="40"/>
  <c r="M15" i="40"/>
  <c r="U26" i="40"/>
  <c r="S26" i="40"/>
  <c r="M22" i="40"/>
  <c r="M7" i="40"/>
  <c r="U6" i="40"/>
  <c r="P5" i="40"/>
  <c r="AN5" i="40"/>
  <c r="AS6" i="40"/>
  <c r="AS5" i="40" s="1"/>
  <c r="AW5" i="40"/>
  <c r="R26" i="40"/>
  <c r="N13" i="40"/>
  <c r="N6" i="40" s="1"/>
  <c r="AD18" i="40"/>
  <c r="M21" i="40"/>
  <c r="X26" i="40"/>
  <c r="AY26" i="40"/>
  <c r="M35" i="40"/>
  <c r="X40" i="40"/>
  <c r="X5" i="40" s="1"/>
  <c r="AY40" i="40"/>
  <c r="AY5" i="40" s="1"/>
  <c r="AD6" i="40"/>
  <c r="AD5" i="40" s="1"/>
  <c r="Q7" i="40"/>
  <c r="R19" i="40"/>
  <c r="R18" i="40" s="1"/>
  <c r="M27" i="40"/>
  <c r="M26" i="40" s="1"/>
  <c r="M28" i="40"/>
  <c r="Y40" i="40"/>
  <c r="Y5" i="40" s="1"/>
  <c r="M42" i="40"/>
  <c r="R7" i="40"/>
  <c r="R6" i="40" s="1"/>
  <c r="S19" i="40"/>
  <c r="S18" i="40" s="1"/>
  <c r="Z26" i="40"/>
  <c r="Z5" i="40" s="1"/>
  <c r="N27" i="40"/>
  <c r="N26" i="40" s="1"/>
  <c r="Z40" i="40"/>
  <c r="N41" i="40"/>
  <c r="N40" i="40" s="1"/>
  <c r="Q13" i="40"/>
  <c r="M23" i="40"/>
  <c r="O15" i="40"/>
  <c r="O6" i="40" s="1"/>
  <c r="O5" i="40" s="1"/>
  <c r="N22" i="40"/>
  <c r="N18" i="40" s="1"/>
  <c r="S13" i="40"/>
  <c r="S6" i="40" s="1"/>
  <c r="S5" i="40" s="1"/>
  <c r="AI18" i="40"/>
  <c r="AI5" i="40" s="1"/>
  <c r="AW18" i="40"/>
  <c r="AS15" i="40"/>
  <c r="AX6" i="40"/>
  <c r="AX5" i="40" s="1"/>
  <c r="AK13" i="40"/>
  <c r="AK6" i="40" s="1"/>
  <c r="AK5" i="40" s="1"/>
  <c r="AQ5" i="39"/>
  <c r="O5" i="39"/>
  <c r="AA33" i="39"/>
  <c r="N6" i="39"/>
  <c r="N5" i="39" s="1"/>
  <c r="S14" i="39"/>
  <c r="S5" i="39" s="1"/>
  <c r="U6" i="39"/>
  <c r="M7" i="39"/>
  <c r="N33" i="39"/>
  <c r="AS33" i="39"/>
  <c r="AP5" i="39"/>
  <c r="Q34" i="39"/>
  <c r="X5" i="39"/>
  <c r="R5" i="39"/>
  <c r="N64" i="39"/>
  <c r="O42" i="39"/>
  <c r="O33" i="39" s="1"/>
  <c r="AS10" i="39"/>
  <c r="AS6" i="39" s="1"/>
  <c r="AS5" i="39" s="1"/>
  <c r="AP14" i="39"/>
  <c r="O91" i="39"/>
  <c r="M92" i="39"/>
  <c r="R95" i="39"/>
  <c r="AH91" i="39"/>
  <c r="AH90" i="39" s="1"/>
  <c r="U98" i="39"/>
  <c r="M98" i="39" s="1"/>
  <c r="M100" i="39"/>
  <c r="M104" i="39"/>
  <c r="O123" i="39"/>
  <c r="AE119" i="39"/>
  <c r="AE118" i="39" s="1"/>
  <c r="W14" i="39"/>
  <c r="W5" i="39" s="1"/>
  <c r="O14" i="39"/>
  <c r="AC22" i="39"/>
  <c r="M51" i="39"/>
  <c r="U50" i="39"/>
  <c r="N75" i="39"/>
  <c r="N74" i="39" s="1"/>
  <c r="AT74" i="39"/>
  <c r="AT64" i="39" s="1"/>
  <c r="AY118" i="39"/>
  <c r="Y6" i="39"/>
  <c r="Y5" i="39" s="1"/>
  <c r="X14" i="39"/>
  <c r="M19" i="39"/>
  <c r="AW33" i="39"/>
  <c r="R38" i="39"/>
  <c r="AS42" i="39"/>
  <c r="AC46" i="39"/>
  <c r="AC42" i="39" s="1"/>
  <c r="AS64" i="39"/>
  <c r="N127" i="39"/>
  <c r="N119" i="39" s="1"/>
  <c r="N118" i="39" s="1"/>
  <c r="AT119" i="39"/>
  <c r="AT118" i="39" s="1"/>
  <c r="AC14" i="39"/>
  <c r="AC5" i="39" s="1"/>
  <c r="Z6" i="39"/>
  <c r="Z5" i="39" s="1"/>
  <c r="N10" i="39"/>
  <c r="M13" i="39"/>
  <c r="R15" i="39"/>
  <c r="R14" i="39" s="1"/>
  <c r="AD33" i="39"/>
  <c r="AY33" i="39"/>
  <c r="AC35" i="39"/>
  <c r="AC34" i="39" s="1"/>
  <c r="X42" i="39"/>
  <c r="X33" i="39" s="1"/>
  <c r="P75" i="39"/>
  <c r="P74" i="39" s="1"/>
  <c r="AF74" i="39"/>
  <c r="AF64" i="39" s="1"/>
  <c r="AV118" i="39"/>
  <c r="U130" i="39"/>
  <c r="U136" i="39"/>
  <c r="M136" i="39" s="1"/>
  <c r="M137" i="39"/>
  <c r="AA6" i="39"/>
  <c r="S54" i="39"/>
  <c r="S53" i="39" s="1"/>
  <c r="AQ64" i="39"/>
  <c r="AC65" i="39"/>
  <c r="AC64" i="39" s="1"/>
  <c r="O74" i="39"/>
  <c r="AM90" i="39"/>
  <c r="U119" i="39"/>
  <c r="U118" i="39" s="1"/>
  <c r="AH118" i="39"/>
  <c r="AW118" i="39"/>
  <c r="P127" i="39"/>
  <c r="AF119" i="39"/>
  <c r="AF118" i="39" s="1"/>
  <c r="V130" i="39"/>
  <c r="Q145" i="39"/>
  <c r="Q144" i="39" s="1"/>
  <c r="Y144" i="39"/>
  <c r="M9" i="39"/>
  <c r="AA14" i="39"/>
  <c r="AW14" i="39"/>
  <c r="AW5" i="39" s="1"/>
  <c r="M21" i="39"/>
  <c r="AH34" i="39"/>
  <c r="AH33" i="39" s="1"/>
  <c r="AE33" i="39"/>
  <c r="Q43" i="39"/>
  <c r="Q42" i="39" s="1"/>
  <c r="M44" i="39"/>
  <c r="P46" i="39"/>
  <c r="P42" i="39" s="1"/>
  <c r="AC54" i="39"/>
  <c r="AC53" i="39" s="1"/>
  <c r="M68" i="39"/>
  <c r="R74" i="39"/>
  <c r="O79" i="39"/>
  <c r="AU74" i="39"/>
  <c r="Z91" i="39"/>
  <c r="Z90" i="39" s="1"/>
  <c r="AN91" i="39"/>
  <c r="AN90" i="39" s="1"/>
  <c r="AS91" i="39"/>
  <c r="AS90" i="39" s="1"/>
  <c r="AE101" i="39"/>
  <c r="O102" i="39"/>
  <c r="O101" i="39" s="1"/>
  <c r="AU101" i="39"/>
  <c r="V118" i="39"/>
  <c r="AI118" i="39"/>
  <c r="S130" i="39"/>
  <c r="M20" i="39"/>
  <c r="U22" i="39"/>
  <c r="U14" i="39" s="1"/>
  <c r="AI33" i="39"/>
  <c r="S42" i="39"/>
  <c r="S33" i="39" s="1"/>
  <c r="AE64" i="39"/>
  <c r="M144" i="39"/>
  <c r="AL33" i="39"/>
  <c r="R46" i="39"/>
  <c r="AH42" i="39"/>
  <c r="M47" i="39"/>
  <c r="O54" i="39"/>
  <c r="O53" i="39" s="1"/>
  <c r="AU64" i="39"/>
  <c r="Q79" i="39"/>
  <c r="Q74" i="39" s="1"/>
  <c r="Q64" i="39" s="1"/>
  <c r="AG74" i="39"/>
  <c r="AC90" i="39"/>
  <c r="AP90" i="39"/>
  <c r="P101" i="39"/>
  <c r="Q102" i="39"/>
  <c r="AG101" i="39"/>
  <c r="AG90" i="39" s="1"/>
  <c r="X118" i="39"/>
  <c r="Q131" i="39"/>
  <c r="Q130" i="39" s="1"/>
  <c r="Y130" i="39"/>
  <c r="AK136" i="39"/>
  <c r="AV6" i="39"/>
  <c r="AV5" i="39" s="1"/>
  <c r="P15" i="39"/>
  <c r="P14" i="39" s="1"/>
  <c r="P5" i="39" s="1"/>
  <c r="R34" i="39"/>
  <c r="M36" i="39"/>
  <c r="Q38" i="39"/>
  <c r="S50" i="39"/>
  <c r="S49" i="39" s="1"/>
  <c r="AA49" i="39"/>
  <c r="P54" i="39"/>
  <c r="P53" i="39" s="1"/>
  <c r="P33" i="39" s="1"/>
  <c r="O65" i="39"/>
  <c r="AG64" i="39"/>
  <c r="M66" i="39"/>
  <c r="U65" i="39"/>
  <c r="Q120" i="39"/>
  <c r="Q119" i="39" s="1"/>
  <c r="Q118" i="39" s="1"/>
  <c r="Y119" i="39"/>
  <c r="S118" i="39"/>
  <c r="AU6" i="39"/>
  <c r="AU5" i="39" s="1"/>
  <c r="AK15" i="39"/>
  <c r="M15" i="39" s="1"/>
  <c r="U38" i="39"/>
  <c r="AE90" i="39"/>
  <c r="AK108" i="39"/>
  <c r="M108" i="39" s="1"/>
  <c r="M99" i="39"/>
  <c r="AK22" i="39"/>
  <c r="V33" i="39"/>
  <c r="W33" i="39"/>
  <c r="AK34" i="39"/>
  <c r="AK33" i="39" s="1"/>
  <c r="AX33" i="39"/>
  <c r="M54" i="39"/>
  <c r="M53" i="39" s="1"/>
  <c r="U53" i="39"/>
  <c r="R54" i="39"/>
  <c r="R53" i="39" s="1"/>
  <c r="AH53" i="39"/>
  <c r="M67" i="39"/>
  <c r="AU90" i="39"/>
  <c r="P95" i="39"/>
  <c r="AV91" i="39"/>
  <c r="AV90" i="39" s="1"/>
  <c r="AK101" i="39"/>
  <c r="AK90" i="39" s="1"/>
  <c r="Y101" i="39"/>
  <c r="Y90" i="39" s="1"/>
  <c r="Q105" i="39"/>
  <c r="AA118" i="39"/>
  <c r="AK130" i="39"/>
  <c r="AK118" i="39" s="1"/>
  <c r="P66" i="39"/>
  <c r="S75" i="39"/>
  <c r="S74" i="39" s="1"/>
  <c r="U79" i="39"/>
  <c r="M79" i="39" s="1"/>
  <c r="P92" i="39"/>
  <c r="U102" i="39"/>
  <c r="M120" i="39"/>
  <c r="M119" i="39" s="1"/>
  <c r="U75" i="39"/>
  <c r="N145" i="39"/>
  <c r="N144" i="39" s="1"/>
  <c r="R43" i="39"/>
  <c r="R42" i="39" s="1"/>
  <c r="Q50" i="39"/>
  <c r="Q49" i="39" s="1"/>
  <c r="R66" i="39"/>
  <c r="R65" i="39" s="1"/>
  <c r="R64" i="39" s="1"/>
  <c r="AC68" i="39"/>
  <c r="R92" i="39"/>
  <c r="O120" i="39"/>
  <c r="O131" i="39"/>
  <c r="O130" i="39" s="1"/>
  <c r="AC131" i="39"/>
  <c r="AC130" i="39" s="1"/>
  <c r="AC118" i="39" s="1"/>
  <c r="O145" i="39"/>
  <c r="O144" i="39" s="1"/>
  <c r="S66" i="39"/>
  <c r="S65" i="39" s="1"/>
  <c r="P68" i="39"/>
  <c r="S92" i="39"/>
  <c r="S91" i="39" s="1"/>
  <c r="S90" i="39" s="1"/>
  <c r="P120" i="39"/>
  <c r="P119" i="39" s="1"/>
  <c r="P118" i="39" s="1"/>
  <c r="P131" i="39"/>
  <c r="P130" i="39" s="1"/>
  <c r="U43" i="39"/>
  <c r="AH65" i="39"/>
  <c r="AH64" i="39" s="1"/>
  <c r="U142" i="39"/>
  <c r="M142" i="39" s="1"/>
  <c r="M82" i="39"/>
  <c r="Q24" i="38"/>
  <c r="AP5" i="38"/>
  <c r="R6" i="38"/>
  <c r="R5" i="38" s="1"/>
  <c r="N6" i="38"/>
  <c r="N5" i="38" s="1"/>
  <c r="O5" i="38"/>
  <c r="AX5" i="38"/>
  <c r="Q5" i="38"/>
  <c r="S5" i="38"/>
  <c r="M28" i="38"/>
  <c r="AF6" i="38"/>
  <c r="AF5" i="38" s="1"/>
  <c r="U14" i="38"/>
  <c r="M14" i="38" s="1"/>
  <c r="AE16" i="38"/>
  <c r="AE5" i="38" s="1"/>
  <c r="AG24" i="38"/>
  <c r="U25" i="38"/>
  <c r="AG6" i="38"/>
  <c r="AG5" i="38" s="1"/>
  <c r="U7" i="38"/>
  <c r="U17" i="38"/>
  <c r="V6" i="38"/>
  <c r="V5" i="38" s="1"/>
  <c r="W24" i="38"/>
  <c r="W6" i="38"/>
  <c r="W5" i="38" s="1"/>
  <c r="AS25" i="38"/>
  <c r="AS24" i="38" s="1"/>
  <c r="AS5" i="38" s="1"/>
  <c r="AO5" i="37"/>
  <c r="AU5" i="37"/>
  <c r="M32" i="37"/>
  <c r="M12" i="37"/>
  <c r="M11" i="37" s="1"/>
  <c r="U11" i="37"/>
  <c r="O5" i="37"/>
  <c r="Q14" i="37"/>
  <c r="Q5" i="37" s="1"/>
  <c r="AW5" i="37"/>
  <c r="AC14" i="37"/>
  <c r="AC5" i="37" s="1"/>
  <c r="N6" i="37"/>
  <c r="AX5" i="37"/>
  <c r="U14" i="37"/>
  <c r="M24" i="37"/>
  <c r="AK14" i="37"/>
  <c r="AK5" i="37" s="1"/>
  <c r="U48" i="37"/>
  <c r="M49" i="37"/>
  <c r="M48" i="37" s="1"/>
  <c r="M53" i="37"/>
  <c r="M52" i="37" s="1"/>
  <c r="AC52" i="37"/>
  <c r="M20" i="37"/>
  <c r="AS5" i="37"/>
  <c r="M34" i="37"/>
  <c r="M38" i="37"/>
  <c r="R14" i="37"/>
  <c r="R5" i="37" s="1"/>
  <c r="AF6" i="37"/>
  <c r="AF5" i="37" s="1"/>
  <c r="P9" i="37"/>
  <c r="P6" i="37" s="1"/>
  <c r="P5" i="37" s="1"/>
  <c r="Z11" i="37"/>
  <c r="Z5" i="37" s="1"/>
  <c r="AN11" i="37"/>
  <c r="AN5" i="37" s="1"/>
  <c r="X14" i="37"/>
  <c r="X5" i="37" s="1"/>
  <c r="AL14" i="37"/>
  <c r="AL5" i="37" s="1"/>
  <c r="U30" i="37"/>
  <c r="M30" i="37" s="1"/>
  <c r="AA34" i="37"/>
  <c r="AO34" i="37"/>
  <c r="U38" i="37"/>
  <c r="AH38" i="37"/>
  <c r="AA42" i="37"/>
  <c r="AO42" i="37"/>
  <c r="Y45" i="37"/>
  <c r="AM45" i="37"/>
  <c r="W48" i="37"/>
  <c r="AD52" i="37"/>
  <c r="AQ52" i="37"/>
  <c r="AQ5" i="37" s="1"/>
  <c r="U7" i="37"/>
  <c r="O12" i="37"/>
  <c r="O11" i="37" s="1"/>
  <c r="M15" i="37"/>
  <c r="M16" i="37"/>
  <c r="P35" i="37"/>
  <c r="P34" i="37" s="1"/>
  <c r="P43" i="37"/>
  <c r="P42" i="37" s="1"/>
  <c r="N46" i="37"/>
  <c r="N45" i="37" s="1"/>
  <c r="R53" i="37"/>
  <c r="R52" i="37" s="1"/>
  <c r="V6" i="37"/>
  <c r="V5" i="37" s="1"/>
  <c r="S9" i="37"/>
  <c r="S6" i="37" s="1"/>
  <c r="S5" i="37" s="1"/>
  <c r="AA14" i="37"/>
  <c r="AA5" i="37" s="1"/>
  <c r="M25" i="37"/>
  <c r="X38" i="37"/>
  <c r="Z48" i="37"/>
  <c r="AD14" i="37"/>
  <c r="AD5" i="37" s="1"/>
  <c r="Y6" i="37"/>
  <c r="Y5" i="37" s="1"/>
  <c r="M51" i="37"/>
  <c r="AG14" i="37"/>
  <c r="AG5" i="37" s="1"/>
  <c r="S6" i="36"/>
  <c r="S5" i="36" s="1"/>
  <c r="M24" i="36"/>
  <c r="AK5" i="36"/>
  <c r="AN5" i="36"/>
  <c r="W5" i="36"/>
  <c r="M11" i="36"/>
  <c r="N6" i="36"/>
  <c r="N5" i="36" s="1"/>
  <c r="AC18" i="36"/>
  <c r="AC5" i="36" s="1"/>
  <c r="M19" i="36"/>
  <c r="AM5" i="36"/>
  <c r="Y5" i="36"/>
  <c r="M16" i="36"/>
  <c r="AA6" i="36"/>
  <c r="AA5" i="36" s="1"/>
  <c r="AO6" i="36"/>
  <c r="AO5" i="36" s="1"/>
  <c r="W18" i="36"/>
  <c r="AX18" i="36"/>
  <c r="AX5" i="36" s="1"/>
  <c r="U21" i="36"/>
  <c r="M21" i="36" s="1"/>
  <c r="AP6" i="36"/>
  <c r="AP5" i="36" s="1"/>
  <c r="P7" i="36"/>
  <c r="P6" i="36" s="1"/>
  <c r="P5" i="36" s="1"/>
  <c r="AS7" i="36"/>
  <c r="AS6" i="36" s="1"/>
  <c r="AS5" i="36" s="1"/>
  <c r="U7" i="36"/>
  <c r="P6" i="35"/>
  <c r="P5" i="35" s="1"/>
  <c r="AS6" i="35"/>
  <c r="AS5" i="35" s="1"/>
  <c r="Q6" i="35"/>
  <c r="Q5" i="35" s="1"/>
  <c r="AC6" i="35"/>
  <c r="AC5" i="35" s="1"/>
  <c r="M48" i="35"/>
  <c r="M7" i="35"/>
  <c r="R6" i="35"/>
  <c r="R5" i="35" s="1"/>
  <c r="Y6" i="35"/>
  <c r="Y5" i="35" s="1"/>
  <c r="M8" i="35"/>
  <c r="M55" i="35"/>
  <c r="N7" i="35"/>
  <c r="N6" i="35" s="1"/>
  <c r="N5" i="35" s="1"/>
  <c r="M51" i="35"/>
  <c r="O7" i="35"/>
  <c r="O6" i="35" s="1"/>
  <c r="O5" i="35" s="1"/>
  <c r="AS54" i="35"/>
  <c r="M54" i="35" s="1"/>
  <c r="AE6" i="35"/>
  <c r="AE5" i="35" s="1"/>
  <c r="U37" i="35"/>
  <c r="M37" i="35" s="1"/>
  <c r="X5" i="34"/>
  <c r="AV5" i="34"/>
  <c r="AA5" i="34"/>
  <c r="Y5" i="34"/>
  <c r="AW5" i="34"/>
  <c r="M19" i="34"/>
  <c r="M18" i="34" s="1"/>
  <c r="U18" i="34"/>
  <c r="M9" i="34"/>
  <c r="AH5" i="34"/>
  <c r="R6" i="34"/>
  <c r="R5" i="34" s="1"/>
  <c r="AL5" i="34"/>
  <c r="AC5" i="34"/>
  <c r="AS23" i="34"/>
  <c r="AS5" i="34" s="1"/>
  <c r="S23" i="34"/>
  <c r="M7" i="34"/>
  <c r="U6" i="34"/>
  <c r="M27" i="34"/>
  <c r="M23" i="34" s="1"/>
  <c r="N23" i="34"/>
  <c r="O5" i="34"/>
  <c r="P23" i="34"/>
  <c r="S6" i="34"/>
  <c r="R23" i="34"/>
  <c r="AP6" i="34"/>
  <c r="AP5" i="34" s="1"/>
  <c r="AA13" i="34"/>
  <c r="AO13" i="34"/>
  <c r="AO5" i="34" s="1"/>
  <c r="AD18" i="34"/>
  <c r="AD5" i="34" s="1"/>
  <c r="AQ18" i="34"/>
  <c r="AQ5" i="34" s="1"/>
  <c r="M21" i="34"/>
  <c r="AF23" i="34"/>
  <c r="AF5" i="34" s="1"/>
  <c r="AT23" i="34"/>
  <c r="AT5" i="34" s="1"/>
  <c r="Q7" i="34"/>
  <c r="Q6" i="34" s="1"/>
  <c r="N9" i="34"/>
  <c r="N6" i="34" s="1"/>
  <c r="N5" i="34" s="1"/>
  <c r="M28" i="34"/>
  <c r="N27" i="34"/>
  <c r="P9" i="34"/>
  <c r="P6" i="34" s="1"/>
  <c r="P5" i="34" s="1"/>
  <c r="P27" i="34"/>
  <c r="U14" i="34"/>
  <c r="AY23" i="34"/>
  <c r="AY5" i="34" s="1"/>
  <c r="Q27" i="34"/>
  <c r="Q23" i="34" s="1"/>
  <c r="X5" i="33"/>
  <c r="AK5" i="33"/>
  <c r="S6" i="33"/>
  <c r="AQ5" i="33"/>
  <c r="AS6" i="33"/>
  <c r="AS5" i="33" s="1"/>
  <c r="AE5" i="33"/>
  <c r="U13" i="33"/>
  <c r="M14" i="33"/>
  <c r="M13" i="33" s="1"/>
  <c r="O19" i="33"/>
  <c r="AW5" i="33"/>
  <c r="M11" i="33"/>
  <c r="AC19" i="33"/>
  <c r="AC5" i="33" s="1"/>
  <c r="M20" i="33"/>
  <c r="M19" i="33" s="1"/>
  <c r="AL5" i="33"/>
  <c r="AY5" i="33"/>
  <c r="N19" i="33"/>
  <c r="N5" i="33" s="1"/>
  <c r="V5" i="33"/>
  <c r="W5" i="33"/>
  <c r="AA6" i="33"/>
  <c r="AA5" i="33" s="1"/>
  <c r="AO6" i="33"/>
  <c r="AO5" i="33" s="1"/>
  <c r="O7" i="33"/>
  <c r="O6" i="33" s="1"/>
  <c r="Z13" i="33"/>
  <c r="Z5" i="33" s="1"/>
  <c r="AN13" i="33"/>
  <c r="AN5" i="33" s="1"/>
  <c r="X19" i="33"/>
  <c r="AL19" i="33"/>
  <c r="AY19" i="33"/>
  <c r="AP6" i="33"/>
  <c r="AP5" i="33" s="1"/>
  <c r="M21" i="33"/>
  <c r="M9" i="33"/>
  <c r="S23" i="33"/>
  <c r="S19" i="33" s="1"/>
  <c r="U7" i="33"/>
  <c r="AD19" i="33"/>
  <c r="AD5" i="33" s="1"/>
  <c r="M39" i="32"/>
  <c r="U38" i="32"/>
  <c r="Q5" i="32"/>
  <c r="AU5" i="32"/>
  <c r="O6" i="32"/>
  <c r="V5" i="32"/>
  <c r="AI5" i="32"/>
  <c r="M15" i="32"/>
  <c r="U14" i="32"/>
  <c r="U5" i="32" s="1"/>
  <c r="M23" i="32"/>
  <c r="N28" i="32"/>
  <c r="M33" i="32"/>
  <c r="AK14" i="32"/>
  <c r="AS38" i="32"/>
  <c r="R14" i="32"/>
  <c r="AV5" i="32"/>
  <c r="Y5" i="32"/>
  <c r="AH5" i="32"/>
  <c r="Q14" i="32"/>
  <c r="R28" i="32"/>
  <c r="S38" i="32"/>
  <c r="M50" i="32"/>
  <c r="M10" i="32"/>
  <c r="AA5" i="32"/>
  <c r="U28" i="32"/>
  <c r="R38" i="32"/>
  <c r="O14" i="32"/>
  <c r="AE5" i="32"/>
  <c r="N6" i="32"/>
  <c r="N5" i="32" s="1"/>
  <c r="AP5" i="32"/>
  <c r="O38" i="32"/>
  <c r="AG5" i="32"/>
  <c r="AK6" i="32"/>
  <c r="M47" i="32"/>
  <c r="P5" i="32"/>
  <c r="AS15" i="32"/>
  <c r="AS14" i="32" s="1"/>
  <c r="AS5" i="32" s="1"/>
  <c r="M17" i="32"/>
  <c r="AS29" i="32"/>
  <c r="AS28" i="32" s="1"/>
  <c r="O35" i="32"/>
  <c r="O28" i="32" s="1"/>
  <c r="M42" i="32"/>
  <c r="X6" i="32"/>
  <c r="AY6" i="32"/>
  <c r="AY5" i="32" s="1"/>
  <c r="M12" i="32"/>
  <c r="AF14" i="32"/>
  <c r="AF5" i="32" s="1"/>
  <c r="AT14" i="32"/>
  <c r="AT5" i="32" s="1"/>
  <c r="AF28" i="32"/>
  <c r="AT28" i="32"/>
  <c r="W38" i="32"/>
  <c r="W5" i="32" s="1"/>
  <c r="AX38" i="32"/>
  <c r="AX5" i="32" s="1"/>
  <c r="M7" i="32"/>
  <c r="M8" i="32"/>
  <c r="X38" i="32"/>
  <c r="M44" i="32"/>
  <c r="S10" i="32"/>
  <c r="S6" i="32" s="1"/>
  <c r="S5" i="32" s="1"/>
  <c r="M40" i="32"/>
  <c r="U20" i="32"/>
  <c r="M20" i="32" s="1"/>
  <c r="AD6" i="32"/>
  <c r="AD5" i="32" s="1"/>
  <c r="M34" i="32"/>
  <c r="R7" i="32"/>
  <c r="R6" i="32" s="1"/>
  <c r="Q39" i="32"/>
  <c r="Q38" i="32" s="1"/>
  <c r="AE38" i="32"/>
  <c r="AS34" i="31"/>
  <c r="AS33" i="31" s="1"/>
  <c r="M7" i="31"/>
  <c r="M6" i="31" s="1"/>
  <c r="M5" i="31" s="1"/>
  <c r="AC34" i="31"/>
  <c r="AC33" i="31" s="1"/>
  <c r="M35" i="31"/>
  <c r="M34" i="31" s="1"/>
  <c r="M33" i="31" s="1"/>
  <c r="AD6" i="31"/>
  <c r="AD5" i="31" s="1"/>
  <c r="S7" i="31"/>
  <c r="S6" i="31" s="1"/>
  <c r="S5" i="31" s="1"/>
  <c r="R23" i="31"/>
  <c r="R22" i="31" s="1"/>
  <c r="R21" i="31" s="1"/>
  <c r="M52" i="31"/>
  <c r="M53" i="31"/>
  <c r="U66" i="31"/>
  <c r="U6" i="31"/>
  <c r="U5" i="31" s="1"/>
  <c r="AH6" i="31"/>
  <c r="AH5" i="31" s="1"/>
  <c r="AV6" i="31"/>
  <c r="AV5" i="31" s="1"/>
  <c r="AG22" i="31"/>
  <c r="AG21" i="31" s="1"/>
  <c r="AU22" i="31"/>
  <c r="AU21" i="31" s="1"/>
  <c r="U23" i="31"/>
  <c r="W34" i="31"/>
  <c r="W33" i="31" s="1"/>
  <c r="AX34" i="31"/>
  <c r="AX33" i="31" s="1"/>
  <c r="AA51" i="31"/>
  <c r="AA50" i="31" s="1"/>
  <c r="AO51" i="31"/>
  <c r="AO50" i="31" s="1"/>
  <c r="O52" i="31"/>
  <c r="O51" i="31" s="1"/>
  <c r="O50" i="31" s="1"/>
  <c r="V65" i="31"/>
  <c r="V64" i="31" s="1"/>
  <c r="AI65" i="31"/>
  <c r="AI64" i="31" s="1"/>
  <c r="AW65" i="31"/>
  <c r="AW64" i="31" s="1"/>
  <c r="P52" i="31"/>
  <c r="P51" i="31" s="1"/>
  <c r="P50" i="31" s="1"/>
  <c r="V22" i="31"/>
  <c r="V21" i="31" s="1"/>
  <c r="Y34" i="31"/>
  <c r="Y33" i="31" s="1"/>
  <c r="R41" i="31"/>
  <c r="X65" i="31"/>
  <c r="X64" i="31" s="1"/>
  <c r="M26" i="31"/>
  <c r="W6" i="31"/>
  <c r="W5" i="31" s="1"/>
  <c r="U41" i="31"/>
  <c r="M41" i="31" s="1"/>
  <c r="AP65" i="31"/>
  <c r="AP64" i="31" s="1"/>
  <c r="AC6" i="27"/>
  <c r="AC5" i="27" s="1"/>
  <c r="M7" i="27"/>
  <c r="N6" i="27"/>
  <c r="N5" i="27" s="1"/>
  <c r="P6" i="27"/>
  <c r="P5" i="27" s="1"/>
  <c r="Q6" i="27"/>
  <c r="Q5" i="27" s="1"/>
  <c r="R6" i="27"/>
  <c r="R5" i="27" s="1"/>
  <c r="W6" i="27"/>
  <c r="W5" i="27" s="1"/>
  <c r="U12" i="27"/>
  <c r="M12" i="27" s="1"/>
  <c r="X6" i="27"/>
  <c r="X5" i="27" s="1"/>
  <c r="AL6" i="27"/>
  <c r="AL5" i="27" s="1"/>
  <c r="M8" i="27"/>
  <c r="M9" i="27"/>
  <c r="Z6" i="27"/>
  <c r="Z5" i="27" s="1"/>
  <c r="AS49" i="30"/>
  <c r="AS48" i="30" s="1"/>
  <c r="AR49" i="30"/>
  <c r="AK49" i="30"/>
  <c r="AK48" i="30" s="1"/>
  <c r="AJ49" i="30"/>
  <c r="AC49" i="30"/>
  <c r="AC48" i="30" s="1"/>
  <c r="AB49" i="30"/>
  <c r="U49" i="30"/>
  <c r="T49" i="30"/>
  <c r="S49" i="30"/>
  <c r="R49" i="30"/>
  <c r="Q49" i="30"/>
  <c r="P49" i="30"/>
  <c r="O49" i="30"/>
  <c r="N49" i="30"/>
  <c r="M49" i="30"/>
  <c r="H49" i="30"/>
  <c r="AY48" i="30"/>
  <c r="AX48" i="30"/>
  <c r="AW48" i="30"/>
  <c r="AV48" i="30"/>
  <c r="AU48" i="30"/>
  <c r="AT48" i="30"/>
  <c r="AQ48" i="30"/>
  <c r="AP48" i="30"/>
  <c r="AO48" i="30"/>
  <c r="AN48" i="30"/>
  <c r="AM48" i="30"/>
  <c r="AL48" i="30"/>
  <c r="AI48" i="30"/>
  <c r="AH48" i="30"/>
  <c r="AG48" i="30"/>
  <c r="AF48" i="30"/>
  <c r="AE48" i="30"/>
  <c r="AD48" i="30"/>
  <c r="N48" i="30" s="1"/>
  <c r="AA48" i="30"/>
  <c r="Z48" i="30"/>
  <c r="Y48" i="30"/>
  <c r="X48" i="30"/>
  <c r="P48" i="30" s="1"/>
  <c r="W48" i="30"/>
  <c r="V48" i="30"/>
  <c r="U48" i="30"/>
  <c r="AS47" i="30"/>
  <c r="AR47" i="30"/>
  <c r="AK47" i="30"/>
  <c r="AJ47" i="30"/>
  <c r="AC47" i="30"/>
  <c r="AB47" i="30"/>
  <c r="U47" i="30"/>
  <c r="T47" i="30"/>
  <c r="S47" i="30"/>
  <c r="R47" i="30"/>
  <c r="Q47" i="30"/>
  <c r="P47" i="30"/>
  <c r="O47" i="30"/>
  <c r="N47" i="30"/>
  <c r="M47" i="30"/>
  <c r="H47" i="30"/>
  <c r="AS46" i="30"/>
  <c r="AR46" i="30"/>
  <c r="AK46" i="30"/>
  <c r="AJ46" i="30"/>
  <c r="AC46" i="30"/>
  <c r="AC45" i="30" s="1"/>
  <c r="AB46" i="30"/>
  <c r="U46" i="30"/>
  <c r="T46" i="30"/>
  <c r="S46" i="30"/>
  <c r="R46" i="30"/>
  <c r="Q46" i="30"/>
  <c r="P46" i="30"/>
  <c r="O46" i="30"/>
  <c r="N46" i="30"/>
  <c r="H46" i="30"/>
  <c r="AY45" i="30"/>
  <c r="AX45" i="30"/>
  <c r="AW45" i="30"/>
  <c r="AV45" i="30"/>
  <c r="AU45" i="30"/>
  <c r="AT45" i="30"/>
  <c r="AS45" i="30"/>
  <c r="AQ45" i="30"/>
  <c r="AP45" i="30"/>
  <c r="R45" i="30" s="1"/>
  <c r="AO45" i="30"/>
  <c r="AN45" i="30"/>
  <c r="AM45" i="30"/>
  <c r="AL45" i="30"/>
  <c r="AK45" i="30"/>
  <c r="AI45" i="30"/>
  <c r="AH45" i="30"/>
  <c r="AG45" i="30"/>
  <c r="AF45" i="30"/>
  <c r="AE45" i="30"/>
  <c r="AD45" i="30"/>
  <c r="AA45" i="30"/>
  <c r="Z45" i="30"/>
  <c r="Y45" i="30"/>
  <c r="X45" i="30"/>
  <c r="W45" i="30"/>
  <c r="O45" i="30" s="1"/>
  <c r="V45" i="30"/>
  <c r="U45" i="30"/>
  <c r="AS44" i="30"/>
  <c r="AR44" i="30"/>
  <c r="AK44" i="30"/>
  <c r="AJ44" i="30"/>
  <c r="AC44" i="30"/>
  <c r="AB44" i="30"/>
  <c r="U44" i="30"/>
  <c r="M44" i="30" s="1"/>
  <c r="T44" i="30"/>
  <c r="S44" i="30"/>
  <c r="R44" i="30"/>
  <c r="Q44" i="30"/>
  <c r="P44" i="30"/>
  <c r="O44" i="30"/>
  <c r="N44" i="30"/>
  <c r="H44" i="30"/>
  <c r="AS43" i="30"/>
  <c r="AR43" i="30"/>
  <c r="AK43" i="30"/>
  <c r="AJ43" i="30"/>
  <c r="AC43" i="30"/>
  <c r="AB43" i="30"/>
  <c r="U43" i="30"/>
  <c r="M43" i="30" s="1"/>
  <c r="T43" i="30"/>
  <c r="S43" i="30"/>
  <c r="R43" i="30"/>
  <c r="Q43" i="30"/>
  <c r="P43" i="30"/>
  <c r="O43" i="30"/>
  <c r="N43" i="30"/>
  <c r="H43" i="30"/>
  <c r="AS42" i="30"/>
  <c r="AR42" i="30"/>
  <c r="AK42" i="30"/>
  <c r="AJ42" i="30"/>
  <c r="AC42" i="30"/>
  <c r="AB42" i="30"/>
  <c r="U42" i="30"/>
  <c r="T42" i="30"/>
  <c r="S42" i="30"/>
  <c r="R42" i="30"/>
  <c r="Q42" i="30"/>
  <c r="P42" i="30"/>
  <c r="O42" i="30"/>
  <c r="N42" i="30"/>
  <c r="M42" i="30"/>
  <c r="H42" i="30"/>
  <c r="AS41" i="30"/>
  <c r="AR41" i="30"/>
  <c r="AK41" i="30"/>
  <c r="AJ41" i="30"/>
  <c r="AC41" i="30"/>
  <c r="AB41" i="30"/>
  <c r="U41" i="30"/>
  <c r="T41" i="30"/>
  <c r="S41" i="30"/>
  <c r="R41" i="30"/>
  <c r="Q41" i="30"/>
  <c r="P41" i="30"/>
  <c r="O41" i="30"/>
  <c r="N41" i="30"/>
  <c r="H41" i="30"/>
  <c r="AS40" i="30"/>
  <c r="AR40" i="30"/>
  <c r="AK40" i="30"/>
  <c r="AK39" i="30" s="1"/>
  <c r="AJ40" i="30"/>
  <c r="AC40" i="30"/>
  <c r="AC39" i="30" s="1"/>
  <c r="AB40" i="30"/>
  <c r="U40" i="30"/>
  <c r="M40" i="30" s="1"/>
  <c r="T40" i="30"/>
  <c r="S40" i="30"/>
  <c r="R40" i="30"/>
  <c r="Q40" i="30"/>
  <c r="P40" i="30"/>
  <c r="O40" i="30"/>
  <c r="N40" i="30"/>
  <c r="H40" i="30"/>
  <c r="AY39" i="30"/>
  <c r="AX39" i="30"/>
  <c r="AW39" i="30"/>
  <c r="AV39" i="30"/>
  <c r="AU39" i="30"/>
  <c r="AT39" i="30"/>
  <c r="AQ39" i="30"/>
  <c r="AP39" i="30"/>
  <c r="AO39" i="30"/>
  <c r="AN39" i="30"/>
  <c r="AM39" i="30"/>
  <c r="AL39" i="30"/>
  <c r="AI39" i="30"/>
  <c r="S39" i="30" s="1"/>
  <c r="AH39" i="30"/>
  <c r="AG39" i="30"/>
  <c r="AF39" i="30"/>
  <c r="P39" i="30" s="1"/>
  <c r="AE39" i="30"/>
  <c r="AD39" i="30"/>
  <c r="AA39" i="30"/>
  <c r="Z39" i="30"/>
  <c r="Y39" i="30"/>
  <c r="X39" i="30"/>
  <c r="W39" i="30"/>
  <c r="V39" i="30"/>
  <c r="N39" i="30" s="1"/>
  <c r="R39" i="30"/>
  <c r="O39" i="30"/>
  <c r="AS38" i="30"/>
  <c r="AS36" i="30" s="1"/>
  <c r="AR38" i="30"/>
  <c r="AK38" i="30"/>
  <c r="AJ38" i="30"/>
  <c r="AC38" i="30"/>
  <c r="AB38" i="30"/>
  <c r="U38" i="30"/>
  <c r="T38" i="30"/>
  <c r="S38" i="30"/>
  <c r="R38" i="30"/>
  <c r="Q38" i="30"/>
  <c r="P38" i="30"/>
  <c r="O38" i="30"/>
  <c r="N38" i="30"/>
  <c r="H38" i="30"/>
  <c r="AS37" i="30"/>
  <c r="AR37" i="30"/>
  <c r="AK37" i="30"/>
  <c r="AJ37" i="30"/>
  <c r="AC37" i="30"/>
  <c r="AC36" i="30" s="1"/>
  <c r="AB37" i="30"/>
  <c r="U37" i="30"/>
  <c r="M37" i="30" s="1"/>
  <c r="T37" i="30"/>
  <c r="S37" i="30"/>
  <c r="R37" i="30"/>
  <c r="Q37" i="30"/>
  <c r="P37" i="30"/>
  <c r="O37" i="30"/>
  <c r="N37" i="30"/>
  <c r="H37" i="30"/>
  <c r="AY36" i="30"/>
  <c r="AX36" i="30"/>
  <c r="AW36" i="30"/>
  <c r="AV36" i="30"/>
  <c r="AU36" i="30"/>
  <c r="AT36" i="30"/>
  <c r="AQ36" i="30"/>
  <c r="AP36" i="30"/>
  <c r="AO36" i="30"/>
  <c r="AN36" i="30"/>
  <c r="AM36" i="30"/>
  <c r="AL36" i="30"/>
  <c r="AI36" i="30"/>
  <c r="AH36" i="30"/>
  <c r="AG36" i="30"/>
  <c r="Q36" i="30" s="1"/>
  <c r="AF36" i="30"/>
  <c r="AE36" i="30"/>
  <c r="AD36" i="30"/>
  <c r="AA36" i="30"/>
  <c r="Z36" i="30"/>
  <c r="Y36" i="30"/>
  <c r="X36" i="30"/>
  <c r="W36" i="30"/>
  <c r="V36" i="30"/>
  <c r="AS35" i="30"/>
  <c r="M35" i="30" s="1"/>
  <c r="AR35" i="30"/>
  <c r="AK35" i="30"/>
  <c r="AK33" i="30" s="1"/>
  <c r="AJ35" i="30"/>
  <c r="AC35" i="30"/>
  <c r="AB35" i="30"/>
  <c r="U35" i="30"/>
  <c r="T35" i="30"/>
  <c r="S35" i="30"/>
  <c r="R35" i="30"/>
  <c r="Q35" i="30"/>
  <c r="P35" i="30"/>
  <c r="O35" i="30"/>
  <c r="N35" i="30"/>
  <c r="H35" i="30"/>
  <c r="AS34" i="30"/>
  <c r="AS33" i="30" s="1"/>
  <c r="AR34" i="30"/>
  <c r="AK34" i="30"/>
  <c r="AJ34" i="30"/>
  <c r="AC34" i="30"/>
  <c r="AB34" i="30"/>
  <c r="U34" i="30"/>
  <c r="T34" i="30"/>
  <c r="S34" i="30"/>
  <c r="R34" i="30"/>
  <c r="Q34" i="30"/>
  <c r="P34" i="30"/>
  <c r="O34" i="30"/>
  <c r="N34" i="30"/>
  <c r="H34" i="30"/>
  <c r="AY33" i="30"/>
  <c r="AX33" i="30"/>
  <c r="AW33" i="30"/>
  <c r="Q33" i="30" s="1"/>
  <c r="AV33" i="30"/>
  <c r="AU33" i="30"/>
  <c r="AT33" i="30"/>
  <c r="AQ33" i="30"/>
  <c r="AP33" i="30"/>
  <c r="AO33" i="30"/>
  <c r="AN33" i="30"/>
  <c r="AM33" i="30"/>
  <c r="AL33" i="30"/>
  <c r="AI33" i="30"/>
  <c r="AH33" i="30"/>
  <c r="R33" i="30" s="1"/>
  <c r="AG33" i="30"/>
  <c r="AF33" i="30"/>
  <c r="AE33" i="30"/>
  <c r="O33" i="30" s="1"/>
  <c r="AD33" i="30"/>
  <c r="AC33" i="30"/>
  <c r="AA33" i="30"/>
  <c r="Z33" i="30"/>
  <c r="Y33" i="30"/>
  <c r="X33" i="30"/>
  <c r="W33" i="30"/>
  <c r="V33" i="30"/>
  <c r="U33" i="30"/>
  <c r="AS32" i="30"/>
  <c r="AR32" i="30"/>
  <c r="AK32" i="30"/>
  <c r="AJ32" i="30"/>
  <c r="AC32" i="30"/>
  <c r="AB32" i="30"/>
  <c r="U32" i="30"/>
  <c r="T32" i="30"/>
  <c r="S32" i="30"/>
  <c r="R32" i="30"/>
  <c r="Q32" i="30"/>
  <c r="P32" i="30"/>
  <c r="O32" i="30"/>
  <c r="N32" i="30"/>
  <c r="H32" i="30"/>
  <c r="AS31" i="30"/>
  <c r="M31" i="30" s="1"/>
  <c r="AR31" i="30"/>
  <c r="AK31" i="30"/>
  <c r="AJ31" i="30"/>
  <c r="AC31" i="30"/>
  <c r="AB31" i="30"/>
  <c r="U31" i="30"/>
  <c r="T31" i="30"/>
  <c r="S31" i="30"/>
  <c r="R31" i="30"/>
  <c r="Q31" i="30"/>
  <c r="P31" i="30"/>
  <c r="O31" i="30"/>
  <c r="N31" i="30"/>
  <c r="H31" i="30"/>
  <c r="AS30" i="30"/>
  <c r="AR30" i="30"/>
  <c r="AK30" i="30"/>
  <c r="AJ30" i="30"/>
  <c r="AC30" i="30"/>
  <c r="M30" i="30" s="1"/>
  <c r="AB30" i="30"/>
  <c r="U30" i="30"/>
  <c r="T30" i="30"/>
  <c r="S30" i="30"/>
  <c r="R30" i="30"/>
  <c r="Q30" i="30"/>
  <c r="P30" i="30"/>
  <c r="O30" i="30"/>
  <c r="N30" i="30"/>
  <c r="H30" i="30"/>
  <c r="AS29" i="30"/>
  <c r="AR29" i="30"/>
  <c r="AK29" i="30"/>
  <c r="AJ29" i="30"/>
  <c r="AC29" i="30"/>
  <c r="AC28" i="30" s="1"/>
  <c r="AB29" i="30"/>
  <c r="U29" i="30"/>
  <c r="U28" i="30" s="1"/>
  <c r="T29" i="30"/>
  <c r="S29" i="30"/>
  <c r="R29" i="30"/>
  <c r="Q29" i="30"/>
  <c r="P29" i="30"/>
  <c r="O29" i="30"/>
  <c r="N29" i="30"/>
  <c r="H29" i="30"/>
  <c r="AY28" i="30"/>
  <c r="AX28" i="30"/>
  <c r="AW28" i="30"/>
  <c r="AV28" i="30"/>
  <c r="AU28" i="30"/>
  <c r="AT28" i="30"/>
  <c r="AQ28" i="30"/>
  <c r="AP28" i="30"/>
  <c r="AO28" i="30"/>
  <c r="AN28" i="30"/>
  <c r="AM28" i="30"/>
  <c r="AL28" i="30"/>
  <c r="AI28" i="30"/>
  <c r="AH28" i="30"/>
  <c r="R28" i="30" s="1"/>
  <c r="AG28" i="30"/>
  <c r="AF28" i="30"/>
  <c r="AE28" i="30"/>
  <c r="AD28" i="30"/>
  <c r="AA28" i="30"/>
  <c r="S28" i="30" s="1"/>
  <c r="Z28" i="30"/>
  <c r="Y28" i="30"/>
  <c r="X28" i="30"/>
  <c r="W28" i="30"/>
  <c r="V28" i="30"/>
  <c r="O28" i="30"/>
  <c r="AS27" i="30"/>
  <c r="AR27" i="30"/>
  <c r="AK27" i="30"/>
  <c r="AJ27" i="30"/>
  <c r="AC27" i="30"/>
  <c r="AB27" i="30"/>
  <c r="U27" i="30"/>
  <c r="T27" i="30"/>
  <c r="S27" i="30"/>
  <c r="R27" i="30"/>
  <c r="Q27" i="30"/>
  <c r="P27" i="30"/>
  <c r="O27" i="30"/>
  <c r="N27" i="30"/>
  <c r="H27" i="30"/>
  <c r="AS26" i="30"/>
  <c r="AR26" i="30"/>
  <c r="AK26" i="30"/>
  <c r="AJ26" i="30"/>
  <c r="AC26" i="30"/>
  <c r="AB26" i="30"/>
  <c r="U26" i="30"/>
  <c r="T26" i="30"/>
  <c r="S26" i="30"/>
  <c r="R26" i="30"/>
  <c r="Q26" i="30"/>
  <c r="P26" i="30"/>
  <c r="O26" i="30"/>
  <c r="N26" i="30"/>
  <c r="H26" i="30"/>
  <c r="AS25" i="30"/>
  <c r="AR25" i="30"/>
  <c r="AK25" i="30"/>
  <c r="AJ25" i="30"/>
  <c r="AC25" i="30"/>
  <c r="AB25" i="30"/>
  <c r="U25" i="30"/>
  <c r="T25" i="30"/>
  <c r="S25" i="30"/>
  <c r="R25" i="30"/>
  <c r="Q25" i="30"/>
  <c r="P25" i="30"/>
  <c r="O25" i="30"/>
  <c r="N25" i="30"/>
  <c r="M25" i="30"/>
  <c r="H25" i="30"/>
  <c r="AS24" i="30"/>
  <c r="AR24" i="30"/>
  <c r="AK24" i="30"/>
  <c r="AJ24" i="30"/>
  <c r="AC24" i="30"/>
  <c r="AB24" i="30"/>
  <c r="U24" i="30"/>
  <c r="T24" i="30"/>
  <c r="S24" i="30"/>
  <c r="R24" i="30"/>
  <c r="Q24" i="30"/>
  <c r="P24" i="30"/>
  <c r="O24" i="30"/>
  <c r="N24" i="30"/>
  <c r="H24" i="30"/>
  <c r="AS23" i="30"/>
  <c r="M23" i="30" s="1"/>
  <c r="AR23" i="30"/>
  <c r="AK23" i="30"/>
  <c r="AJ23" i="30"/>
  <c r="AC23" i="30"/>
  <c r="AB23" i="30"/>
  <c r="U23" i="30"/>
  <c r="T23" i="30"/>
  <c r="S23" i="30"/>
  <c r="R23" i="30"/>
  <c r="Q23" i="30"/>
  <c r="P23" i="30"/>
  <c r="O23" i="30"/>
  <c r="N23" i="30"/>
  <c r="H23" i="30"/>
  <c r="AS22" i="30"/>
  <c r="AR22" i="30"/>
  <c r="AK22" i="30"/>
  <c r="AJ22" i="30"/>
  <c r="AC22" i="30"/>
  <c r="M22" i="30" s="1"/>
  <c r="AB22" i="30"/>
  <c r="U22" i="30"/>
  <c r="T22" i="30"/>
  <c r="S22" i="30"/>
  <c r="R22" i="30"/>
  <c r="Q22" i="30"/>
  <c r="P22" i="30"/>
  <c r="O22" i="30"/>
  <c r="N22" i="30"/>
  <c r="H22" i="30"/>
  <c r="AS21" i="30"/>
  <c r="AR21" i="30"/>
  <c r="AK21" i="30"/>
  <c r="AJ21" i="30"/>
  <c r="AC21" i="30"/>
  <c r="AB21" i="30"/>
  <c r="U21" i="30"/>
  <c r="M21" i="30" s="1"/>
  <c r="T21" i="30"/>
  <c r="S21" i="30"/>
  <c r="R21" i="30"/>
  <c r="Q21" i="30"/>
  <c r="P21" i="30"/>
  <c r="O21" i="30"/>
  <c r="N21" i="30"/>
  <c r="H21" i="30"/>
  <c r="AY20" i="30"/>
  <c r="AX20" i="30"/>
  <c r="AW20" i="30"/>
  <c r="AV20" i="30"/>
  <c r="AU20" i="30"/>
  <c r="AT20" i="30"/>
  <c r="AQ20" i="30"/>
  <c r="AP20" i="30"/>
  <c r="AO20" i="30"/>
  <c r="AN20" i="30"/>
  <c r="AM20" i="30"/>
  <c r="AL20" i="30"/>
  <c r="AI20" i="30"/>
  <c r="AH20" i="30"/>
  <c r="AG20" i="30"/>
  <c r="AF20" i="30"/>
  <c r="AE20" i="30"/>
  <c r="AD20" i="30"/>
  <c r="N20" i="30" s="1"/>
  <c r="AA20" i="30"/>
  <c r="Z20" i="30"/>
  <c r="Y20" i="30"/>
  <c r="X20" i="30"/>
  <c r="W20" i="30"/>
  <c r="V20" i="30"/>
  <c r="R20" i="30"/>
  <c r="AS19" i="30"/>
  <c r="AS18" i="30" s="1"/>
  <c r="AR19" i="30"/>
  <c r="AK19" i="30"/>
  <c r="AK18" i="30" s="1"/>
  <c r="AJ19" i="30"/>
  <c r="AC19" i="30"/>
  <c r="AB19" i="30"/>
  <c r="U19" i="30"/>
  <c r="T19" i="30"/>
  <c r="S19" i="30"/>
  <c r="R19" i="30"/>
  <c r="Q19" i="30"/>
  <c r="P19" i="30"/>
  <c r="O19" i="30"/>
  <c r="N19" i="30"/>
  <c r="H19" i="30"/>
  <c r="AY18" i="30"/>
  <c r="AX18" i="30"/>
  <c r="AW18" i="30"/>
  <c r="AV18" i="30"/>
  <c r="AU18" i="30"/>
  <c r="AT18" i="30"/>
  <c r="AQ18" i="30"/>
  <c r="AP18" i="30"/>
  <c r="AO18" i="30"/>
  <c r="AN18" i="30"/>
  <c r="AM18" i="30"/>
  <c r="AL18" i="30"/>
  <c r="AI18" i="30"/>
  <c r="AH18" i="30"/>
  <c r="AG18" i="30"/>
  <c r="AF18" i="30"/>
  <c r="AE18" i="30"/>
  <c r="AD18" i="30"/>
  <c r="N18" i="30" s="1"/>
  <c r="AC18" i="30"/>
  <c r="AA18" i="30"/>
  <c r="Z18" i="30"/>
  <c r="Y18" i="30"/>
  <c r="X18" i="30"/>
  <c r="W18" i="30"/>
  <c r="V18" i="30"/>
  <c r="U18" i="30"/>
  <c r="Q18" i="30"/>
  <c r="AS17" i="30"/>
  <c r="AR17" i="30"/>
  <c r="AK17" i="30"/>
  <c r="AJ17" i="30"/>
  <c r="AC17" i="30"/>
  <c r="M17" i="30" s="1"/>
  <c r="AB17" i="30"/>
  <c r="U17" i="30"/>
  <c r="T17" i="30"/>
  <c r="S17" i="30"/>
  <c r="R17" i="30"/>
  <c r="Q17" i="30"/>
  <c r="P17" i="30"/>
  <c r="O17" i="30"/>
  <c r="N17" i="30"/>
  <c r="H17" i="30"/>
  <c r="AS16" i="30"/>
  <c r="AR16" i="30"/>
  <c r="AK16" i="30"/>
  <c r="AJ16" i="30"/>
  <c r="AC16" i="30"/>
  <c r="AB16" i="30"/>
  <c r="U16" i="30"/>
  <c r="T16" i="30"/>
  <c r="S16" i="30"/>
  <c r="R16" i="30"/>
  <c r="Q16" i="30"/>
  <c r="P16" i="30"/>
  <c r="O16" i="30"/>
  <c r="N16" i="30"/>
  <c r="H16" i="30"/>
  <c r="AS15" i="30"/>
  <c r="AR15" i="30"/>
  <c r="AK15" i="30"/>
  <c r="AJ15" i="30"/>
  <c r="AC15" i="30"/>
  <c r="M15" i="30" s="1"/>
  <c r="AB15" i="30"/>
  <c r="U15" i="30"/>
  <c r="T15" i="30"/>
  <c r="S15" i="30"/>
  <c r="R15" i="30"/>
  <c r="Q15" i="30"/>
  <c r="P15" i="30"/>
  <c r="O15" i="30"/>
  <c r="N15" i="30"/>
  <c r="H15" i="30"/>
  <c r="AS14" i="30"/>
  <c r="AR14" i="30"/>
  <c r="AK14" i="30"/>
  <c r="AJ14" i="30"/>
  <c r="AC14" i="30"/>
  <c r="AB14" i="30"/>
  <c r="U14" i="30"/>
  <c r="T14" i="30"/>
  <c r="S14" i="30"/>
  <c r="R14" i="30"/>
  <c r="Q14" i="30"/>
  <c r="P14" i="30"/>
  <c r="O14" i="30"/>
  <c r="N14" i="30"/>
  <c r="H14" i="30"/>
  <c r="AS13" i="30"/>
  <c r="AR13" i="30"/>
  <c r="AK13" i="30"/>
  <c r="AJ13" i="30"/>
  <c r="AC13" i="30"/>
  <c r="AB13" i="30"/>
  <c r="U13" i="30"/>
  <c r="T13" i="30"/>
  <c r="S13" i="30"/>
  <c r="R13" i="30"/>
  <c r="Q13" i="30"/>
  <c r="P13" i="30"/>
  <c r="O13" i="30"/>
  <c r="N13" i="30"/>
  <c r="H13" i="30"/>
  <c r="AS12" i="30"/>
  <c r="AR12" i="30"/>
  <c r="AK12" i="30"/>
  <c r="AJ12" i="30"/>
  <c r="AC12" i="30"/>
  <c r="AB12" i="30"/>
  <c r="U12" i="30"/>
  <c r="M12" i="30" s="1"/>
  <c r="T12" i="30"/>
  <c r="S12" i="30"/>
  <c r="R12" i="30"/>
  <c r="Q12" i="30"/>
  <c r="P12" i="30"/>
  <c r="O12" i="30"/>
  <c r="N12" i="30"/>
  <c r="H12" i="30"/>
  <c r="AS11" i="30"/>
  <c r="AR11" i="30"/>
  <c r="AK11" i="30"/>
  <c r="AJ11" i="30"/>
  <c r="AC11" i="30"/>
  <c r="AB11" i="30"/>
  <c r="U11" i="30"/>
  <c r="T11" i="30"/>
  <c r="S11" i="30"/>
  <c r="R11" i="30"/>
  <c r="Q11" i="30"/>
  <c r="P11" i="30"/>
  <c r="O11" i="30"/>
  <c r="N11" i="30"/>
  <c r="H11" i="30"/>
  <c r="AS10" i="30"/>
  <c r="AR10" i="30"/>
  <c r="AK10" i="30"/>
  <c r="AJ10" i="30"/>
  <c r="AC10" i="30"/>
  <c r="AB10" i="30"/>
  <c r="U10" i="30"/>
  <c r="T10" i="30"/>
  <c r="S10" i="30"/>
  <c r="R10" i="30"/>
  <c r="Q10" i="30"/>
  <c r="P10" i="30"/>
  <c r="O10" i="30"/>
  <c r="N10" i="30"/>
  <c r="H10" i="30"/>
  <c r="AS9" i="30"/>
  <c r="AR9" i="30"/>
  <c r="AK9" i="30"/>
  <c r="M9" i="30" s="1"/>
  <c r="AJ9" i="30"/>
  <c r="AB9" i="30"/>
  <c r="U9" i="30"/>
  <c r="T9" i="30"/>
  <c r="S9" i="30"/>
  <c r="R9" i="30"/>
  <c r="Q9" i="30"/>
  <c r="P9" i="30"/>
  <c r="O9" i="30"/>
  <c r="N9" i="30"/>
  <c r="H9" i="30"/>
  <c r="AS8" i="30"/>
  <c r="M8" i="30" s="1"/>
  <c r="AR8" i="30"/>
  <c r="AK8" i="30"/>
  <c r="AJ8" i="30"/>
  <c r="AB8" i="30"/>
  <c r="U8" i="30"/>
  <c r="T8" i="30"/>
  <c r="S8" i="30"/>
  <c r="R8" i="30"/>
  <c r="Q8" i="30"/>
  <c r="P8" i="30"/>
  <c r="O8" i="30"/>
  <c r="N8" i="30"/>
  <c r="H8" i="30"/>
  <c r="AY7" i="30"/>
  <c r="AX7" i="30"/>
  <c r="AW7" i="30"/>
  <c r="AV7" i="30"/>
  <c r="AU7" i="30"/>
  <c r="AT7" i="30"/>
  <c r="AQ7" i="30"/>
  <c r="AQ6" i="30" s="1"/>
  <c r="AQ5" i="30" s="1"/>
  <c r="AP7" i="30"/>
  <c r="AO7" i="30"/>
  <c r="AN7" i="30"/>
  <c r="AM7" i="30"/>
  <c r="AL7" i="30"/>
  <c r="AL6" i="30" s="1"/>
  <c r="AL5" i="30" s="1"/>
  <c r="AI7" i="30"/>
  <c r="AH7" i="30"/>
  <c r="AG7" i="30"/>
  <c r="AG6" i="30" s="1"/>
  <c r="AG5" i="30" s="1"/>
  <c r="AF7" i="30"/>
  <c r="AE7" i="30"/>
  <c r="AD7" i="30"/>
  <c r="AC7" i="30"/>
  <c r="AA7" i="30"/>
  <c r="Z7" i="30"/>
  <c r="R7" i="30" s="1"/>
  <c r="Y7" i="30"/>
  <c r="Y6" i="30" s="1"/>
  <c r="Y5" i="30" s="1"/>
  <c r="X7" i="30"/>
  <c r="X6" i="30" s="1"/>
  <c r="X5" i="30" s="1"/>
  <c r="W7" i="30"/>
  <c r="W6" i="30" s="1"/>
  <c r="W5" i="30" s="1"/>
  <c r="V7" i="30"/>
  <c r="AU6" i="30"/>
  <c r="AU5" i="30" s="1"/>
  <c r="AM6" i="30"/>
  <c r="AM5" i="30" s="1"/>
  <c r="AE6" i="30"/>
  <c r="AE5" i="30" s="1"/>
  <c r="AS49" i="43"/>
  <c r="AR49" i="43"/>
  <c r="AK49" i="43"/>
  <c r="AJ49" i="43"/>
  <c r="AC49" i="43"/>
  <c r="AC48" i="43" s="1"/>
  <c r="M48" i="43" s="1"/>
  <c r="AB49" i="43"/>
  <c r="U49" i="43"/>
  <c r="T49" i="43"/>
  <c r="S49" i="43"/>
  <c r="R49" i="43"/>
  <c r="Q49" i="43"/>
  <c r="P49" i="43"/>
  <c r="O49" i="43"/>
  <c r="N49" i="43"/>
  <c r="H49" i="43"/>
  <c r="AY48" i="43"/>
  <c r="AX48" i="43"/>
  <c r="AW48" i="43"/>
  <c r="AV48" i="43"/>
  <c r="AU48" i="43"/>
  <c r="AT48" i="43"/>
  <c r="AS48" i="43"/>
  <c r="AQ48" i="43"/>
  <c r="AP48" i="43"/>
  <c r="AO48" i="43"/>
  <c r="AN48" i="43"/>
  <c r="AM48" i="43"/>
  <c r="AL48" i="43"/>
  <c r="AK48" i="43"/>
  <c r="AI48" i="43"/>
  <c r="AH48" i="43"/>
  <c r="AG48" i="43"/>
  <c r="AF48" i="43"/>
  <c r="AE48" i="43"/>
  <c r="AD48" i="43"/>
  <c r="N48" i="43" s="1"/>
  <c r="AA48" i="43"/>
  <c r="S48" i="43" s="1"/>
  <c r="Z48" i="43"/>
  <c r="R48" i="43" s="1"/>
  <c r="Y48" i="43"/>
  <c r="Q48" i="43" s="1"/>
  <c r="X48" i="43"/>
  <c r="P48" i="43" s="1"/>
  <c r="W48" i="43"/>
  <c r="O48" i="43" s="1"/>
  <c r="V48" i="43"/>
  <c r="U48" i="43"/>
  <c r="AS47" i="43"/>
  <c r="M47" i="43" s="1"/>
  <c r="AR47" i="43"/>
  <c r="AK47" i="43"/>
  <c r="AJ47" i="43"/>
  <c r="AC47" i="43"/>
  <c r="AB47" i="43"/>
  <c r="U47" i="43"/>
  <c r="T47" i="43"/>
  <c r="S47" i="43"/>
  <c r="R47" i="43"/>
  <c r="Q47" i="43"/>
  <c r="P47" i="43"/>
  <c r="O47" i="43"/>
  <c r="N47" i="43"/>
  <c r="H47" i="43"/>
  <c r="AS46" i="43"/>
  <c r="AR46" i="43"/>
  <c r="AK46" i="43"/>
  <c r="AK45" i="43" s="1"/>
  <c r="AJ46" i="43"/>
  <c r="AC46" i="43"/>
  <c r="AC45" i="43" s="1"/>
  <c r="AB46" i="43"/>
  <c r="U46" i="43"/>
  <c r="T46" i="43"/>
  <c r="S46" i="43"/>
  <c r="R46" i="43"/>
  <c r="Q46" i="43"/>
  <c r="P46" i="43"/>
  <c r="O46" i="43"/>
  <c r="N46" i="43"/>
  <c r="H46" i="43"/>
  <c r="AY45" i="43"/>
  <c r="S45" i="43" s="1"/>
  <c r="AX45" i="43"/>
  <c r="AW45" i="43"/>
  <c r="AV45" i="43"/>
  <c r="AU45" i="43"/>
  <c r="AT45" i="43"/>
  <c r="AQ45" i="43"/>
  <c r="AP45" i="43"/>
  <c r="AO45" i="43"/>
  <c r="AN45" i="43"/>
  <c r="AM45" i="43"/>
  <c r="AL45" i="43"/>
  <c r="AI45" i="43"/>
  <c r="AH45" i="43"/>
  <c r="AG45" i="43"/>
  <c r="Q45" i="43" s="1"/>
  <c r="AF45" i="43"/>
  <c r="AE45" i="43"/>
  <c r="O45" i="43" s="1"/>
  <c r="AD45" i="43"/>
  <c r="AA45" i="43"/>
  <c r="Z45" i="43"/>
  <c r="Y45" i="43"/>
  <c r="X45" i="43"/>
  <c r="P45" i="43" s="1"/>
  <c r="W45" i="43"/>
  <c r="V45" i="43"/>
  <c r="N45" i="43" s="1"/>
  <c r="U45" i="43"/>
  <c r="R45" i="43"/>
  <c r="AS44" i="43"/>
  <c r="AR44" i="43"/>
  <c r="AK44" i="43"/>
  <c r="AJ44" i="43"/>
  <c r="AC44" i="43"/>
  <c r="AB44" i="43"/>
  <c r="U44" i="43"/>
  <c r="M44" i="43" s="1"/>
  <c r="T44" i="43"/>
  <c r="S44" i="43"/>
  <c r="R44" i="43"/>
  <c r="Q44" i="43"/>
  <c r="P44" i="43"/>
  <c r="O44" i="43"/>
  <c r="N44" i="43"/>
  <c r="H44" i="43"/>
  <c r="AS43" i="43"/>
  <c r="AR43" i="43"/>
  <c r="AK43" i="43"/>
  <c r="AJ43" i="43"/>
  <c r="AC43" i="43"/>
  <c r="AB43" i="43"/>
  <c r="U43" i="43"/>
  <c r="T43" i="43"/>
  <c r="S43" i="43"/>
  <c r="R43" i="43"/>
  <c r="Q43" i="43"/>
  <c r="P43" i="43"/>
  <c r="O43" i="43"/>
  <c r="N43" i="43"/>
  <c r="M43" i="43"/>
  <c r="H43" i="43"/>
  <c r="AS42" i="43"/>
  <c r="AR42" i="43"/>
  <c r="AK42" i="43"/>
  <c r="AJ42" i="43"/>
  <c r="AC42" i="43"/>
  <c r="AC39" i="43" s="1"/>
  <c r="AB42" i="43"/>
  <c r="U42" i="43"/>
  <c r="T42" i="43"/>
  <c r="S42" i="43"/>
  <c r="R42" i="43"/>
  <c r="Q42" i="43"/>
  <c r="P42" i="43"/>
  <c r="O42" i="43"/>
  <c r="N42" i="43"/>
  <c r="H42" i="43"/>
  <c r="AS41" i="43"/>
  <c r="AR41" i="43"/>
  <c r="AK41" i="43"/>
  <c r="AJ41" i="43"/>
  <c r="AC41" i="43"/>
  <c r="AB41" i="43"/>
  <c r="U41" i="43"/>
  <c r="M41" i="43" s="1"/>
  <c r="T41" i="43"/>
  <c r="S41" i="43"/>
  <c r="R41" i="43"/>
  <c r="Q41" i="43"/>
  <c r="P41" i="43"/>
  <c r="O41" i="43"/>
  <c r="N41" i="43"/>
  <c r="H41" i="43"/>
  <c r="AS40" i="43"/>
  <c r="AS39" i="43" s="1"/>
  <c r="AR40" i="43"/>
  <c r="AK40" i="43"/>
  <c r="AK39" i="43" s="1"/>
  <c r="AJ40" i="43"/>
  <c r="AC40" i="43"/>
  <c r="AB40" i="43"/>
  <c r="U40" i="43"/>
  <c r="T40" i="43"/>
  <c r="S40" i="43"/>
  <c r="R40" i="43"/>
  <c r="Q40" i="43"/>
  <c r="P40" i="43"/>
  <c r="O40" i="43"/>
  <c r="N40" i="43"/>
  <c r="M40" i="43"/>
  <c r="H40" i="43"/>
  <c r="AY39" i="43"/>
  <c r="AX39" i="43"/>
  <c r="AW39" i="43"/>
  <c r="AV39" i="43"/>
  <c r="AU39" i="43"/>
  <c r="AT39" i="43"/>
  <c r="N39" i="43" s="1"/>
  <c r="AQ39" i="43"/>
  <c r="AP39" i="43"/>
  <c r="AO39" i="43"/>
  <c r="AN39" i="43"/>
  <c r="AM39" i="43"/>
  <c r="O39" i="43" s="1"/>
  <c r="AL39" i="43"/>
  <c r="AI39" i="43"/>
  <c r="AH39" i="43"/>
  <c r="AG39" i="43"/>
  <c r="AF39" i="43"/>
  <c r="P39" i="43" s="1"/>
  <c r="AE39" i="43"/>
  <c r="AD39" i="43"/>
  <c r="AA39" i="43"/>
  <c r="S39" i="43" s="1"/>
  <c r="Z39" i="43"/>
  <c r="R39" i="43" s="1"/>
  <c r="Y39" i="43"/>
  <c r="Q39" i="43" s="1"/>
  <c r="X39" i="43"/>
  <c r="W39" i="43"/>
  <c r="V39" i="43"/>
  <c r="AS38" i="43"/>
  <c r="AR38" i="43"/>
  <c r="AK38" i="43"/>
  <c r="AJ38" i="43"/>
  <c r="AC38" i="43"/>
  <c r="AB38" i="43"/>
  <c r="U38" i="43"/>
  <c r="M38" i="43" s="1"/>
  <c r="T38" i="43"/>
  <c r="S38" i="43"/>
  <c r="R38" i="43"/>
  <c r="Q38" i="43"/>
  <c r="P38" i="43"/>
  <c r="O38" i="43"/>
  <c r="N38" i="43"/>
  <c r="H38" i="43"/>
  <c r="AS37" i="43"/>
  <c r="AS36" i="43" s="1"/>
  <c r="AR37" i="43"/>
  <c r="AK37" i="43"/>
  <c r="AK36" i="43" s="1"/>
  <c r="AJ37" i="43"/>
  <c r="AC37" i="43"/>
  <c r="AB37" i="43"/>
  <c r="U37" i="43"/>
  <c r="T37" i="43"/>
  <c r="S37" i="43"/>
  <c r="R37" i="43"/>
  <c r="Q37" i="43"/>
  <c r="P37" i="43"/>
  <c r="O37" i="43"/>
  <c r="N37" i="43"/>
  <c r="M37" i="43"/>
  <c r="H37" i="43"/>
  <c r="AY36" i="43"/>
  <c r="AX36" i="43"/>
  <c r="AW36" i="43"/>
  <c r="AV36" i="43"/>
  <c r="AU36" i="43"/>
  <c r="AT36" i="43"/>
  <c r="AQ36" i="43"/>
  <c r="AP36" i="43"/>
  <c r="AO36" i="43"/>
  <c r="AN36" i="43"/>
  <c r="AM36" i="43"/>
  <c r="AL36" i="43"/>
  <c r="AI36" i="43"/>
  <c r="S36" i="43" s="1"/>
  <c r="AH36" i="43"/>
  <c r="AG36" i="43"/>
  <c r="Q36" i="43" s="1"/>
  <c r="AF36" i="43"/>
  <c r="AE36" i="43"/>
  <c r="AD36" i="43"/>
  <c r="AC36" i="43"/>
  <c r="AA36" i="43"/>
  <c r="Z36" i="43"/>
  <c r="R36" i="43" s="1"/>
  <c r="Y36" i="43"/>
  <c r="X36" i="43"/>
  <c r="P36" i="43" s="1"/>
  <c r="W36" i="43"/>
  <c r="O36" i="43" s="1"/>
  <c r="V36" i="43"/>
  <c r="N36" i="43" s="1"/>
  <c r="U36" i="43"/>
  <c r="M36" i="43" s="1"/>
  <c r="AS35" i="43"/>
  <c r="AR35" i="43"/>
  <c r="AK35" i="43"/>
  <c r="AJ35" i="43"/>
  <c r="AC35" i="43"/>
  <c r="M35" i="43" s="1"/>
  <c r="AB35" i="43"/>
  <c r="U35" i="43"/>
  <c r="T35" i="43"/>
  <c r="S35" i="43"/>
  <c r="R35" i="43"/>
  <c r="Q35" i="43"/>
  <c r="P35" i="43"/>
  <c r="O35" i="43"/>
  <c r="N35" i="43"/>
  <c r="H35" i="43"/>
  <c r="AS34" i="43"/>
  <c r="AS33" i="43" s="1"/>
  <c r="AR34" i="43"/>
  <c r="AK34" i="43"/>
  <c r="AJ34" i="43"/>
  <c r="AC34" i="43"/>
  <c r="AB34" i="43"/>
  <c r="U34" i="43"/>
  <c r="M34" i="43" s="1"/>
  <c r="T34" i="43"/>
  <c r="S34" i="43"/>
  <c r="R34" i="43"/>
  <c r="Q34" i="43"/>
  <c r="P34" i="43"/>
  <c r="O34" i="43"/>
  <c r="N34" i="43"/>
  <c r="H34" i="43"/>
  <c r="AY33" i="43"/>
  <c r="AX33" i="43"/>
  <c r="AW33" i="43"/>
  <c r="AV33" i="43"/>
  <c r="P33" i="43" s="1"/>
  <c r="AU33" i="43"/>
  <c r="AT33" i="43"/>
  <c r="AQ33" i="43"/>
  <c r="AP33" i="43"/>
  <c r="AO33" i="43"/>
  <c r="Q33" i="43" s="1"/>
  <c r="AN33" i="43"/>
  <c r="AM33" i="43"/>
  <c r="AL33" i="43"/>
  <c r="AK33" i="43"/>
  <c r="AI33" i="43"/>
  <c r="AH33" i="43"/>
  <c r="R33" i="43" s="1"/>
  <c r="AG33" i="43"/>
  <c r="AF33" i="43"/>
  <c r="AE33" i="43"/>
  <c r="AD33" i="43"/>
  <c r="N33" i="43" s="1"/>
  <c r="AC33" i="43"/>
  <c r="AA33" i="43"/>
  <c r="S33" i="43" s="1"/>
  <c r="Z33" i="43"/>
  <c r="Y33" i="43"/>
  <c r="X33" i="43"/>
  <c r="W33" i="43"/>
  <c r="V33" i="43"/>
  <c r="U33" i="43"/>
  <c r="M33" i="43" s="1"/>
  <c r="O33" i="43"/>
  <c r="AS32" i="43"/>
  <c r="AR32" i="43"/>
  <c r="AK32" i="43"/>
  <c r="AJ32" i="43"/>
  <c r="AC32" i="43"/>
  <c r="M32" i="43" s="1"/>
  <c r="AB32" i="43"/>
  <c r="U32" i="43"/>
  <c r="T32" i="43"/>
  <c r="S32" i="43"/>
  <c r="R32" i="43"/>
  <c r="Q32" i="43"/>
  <c r="P32" i="43"/>
  <c r="O32" i="43"/>
  <c r="N32" i="43"/>
  <c r="H32" i="43"/>
  <c r="AS31" i="43"/>
  <c r="AR31" i="43"/>
  <c r="AK31" i="43"/>
  <c r="AJ31" i="43"/>
  <c r="AC31" i="43"/>
  <c r="AB31" i="43"/>
  <c r="U31" i="43"/>
  <c r="M31" i="43" s="1"/>
  <c r="T31" i="43"/>
  <c r="S31" i="43"/>
  <c r="R31" i="43"/>
  <c r="Q31" i="43"/>
  <c r="P31" i="43"/>
  <c r="O31" i="43"/>
  <c r="N31" i="43"/>
  <c r="H31" i="43"/>
  <c r="AS30" i="43"/>
  <c r="M30" i="43" s="1"/>
  <c r="AR30" i="43"/>
  <c r="AK30" i="43"/>
  <c r="AJ30" i="43"/>
  <c r="AC30" i="43"/>
  <c r="AB30" i="43"/>
  <c r="U30" i="43"/>
  <c r="T30" i="43"/>
  <c r="S30" i="43"/>
  <c r="R30" i="43"/>
  <c r="Q30" i="43"/>
  <c r="P30" i="43"/>
  <c r="O30" i="43"/>
  <c r="N30" i="43"/>
  <c r="H30" i="43"/>
  <c r="AS29" i="43"/>
  <c r="AR29" i="43"/>
  <c r="AK29" i="43"/>
  <c r="AK28" i="43" s="1"/>
  <c r="AJ29" i="43"/>
  <c r="AC29" i="43"/>
  <c r="AC28" i="43" s="1"/>
  <c r="AB29" i="43"/>
  <c r="U29" i="43"/>
  <c r="T29" i="43"/>
  <c r="S29" i="43"/>
  <c r="R29" i="43"/>
  <c r="Q29" i="43"/>
  <c r="P29" i="43"/>
  <c r="O29" i="43"/>
  <c r="N29" i="43"/>
  <c r="H29" i="43"/>
  <c r="AY28" i="43"/>
  <c r="S28" i="43" s="1"/>
  <c r="AX28" i="43"/>
  <c r="AW28" i="43"/>
  <c r="AV28" i="43"/>
  <c r="AU28" i="43"/>
  <c r="AT28" i="43"/>
  <c r="AQ28" i="43"/>
  <c r="AP28" i="43"/>
  <c r="AO28" i="43"/>
  <c r="AN28" i="43"/>
  <c r="AM28" i="43"/>
  <c r="AL28" i="43"/>
  <c r="AL6" i="43" s="1"/>
  <c r="AL5" i="43" s="1"/>
  <c r="AI28" i="43"/>
  <c r="AH28" i="43"/>
  <c r="AG28" i="43"/>
  <c r="Q28" i="43" s="1"/>
  <c r="AF28" i="43"/>
  <c r="AE28" i="43"/>
  <c r="O28" i="43" s="1"/>
  <c r="AD28" i="43"/>
  <c r="AA28" i="43"/>
  <c r="Z28" i="43"/>
  <c r="Y28" i="43"/>
  <c r="X28" i="43"/>
  <c r="X6" i="43" s="1"/>
  <c r="X5" i="43" s="1"/>
  <c r="W28" i="43"/>
  <c r="V28" i="43"/>
  <c r="N28" i="43" s="1"/>
  <c r="R28" i="43"/>
  <c r="AS27" i="43"/>
  <c r="AR27" i="43"/>
  <c r="AK27" i="43"/>
  <c r="AJ27" i="43"/>
  <c r="AC27" i="43"/>
  <c r="AB27" i="43"/>
  <c r="U27" i="43"/>
  <c r="M27" i="43" s="1"/>
  <c r="T27" i="43"/>
  <c r="S27" i="43"/>
  <c r="R27" i="43"/>
  <c r="Q27" i="43"/>
  <c r="P27" i="43"/>
  <c r="O27" i="43"/>
  <c r="N27" i="43"/>
  <c r="H27" i="43"/>
  <c r="AS26" i="43"/>
  <c r="AR26" i="43"/>
  <c r="AK26" i="43"/>
  <c r="AJ26" i="43"/>
  <c r="AC26" i="43"/>
  <c r="AB26" i="43"/>
  <c r="U26" i="43"/>
  <c r="T26" i="43"/>
  <c r="S26" i="43"/>
  <c r="R26" i="43"/>
  <c r="Q26" i="43"/>
  <c r="P26" i="43"/>
  <c r="O26" i="43"/>
  <c r="N26" i="43"/>
  <c r="M26" i="43"/>
  <c r="H26" i="43"/>
  <c r="AS25" i="43"/>
  <c r="AR25" i="43"/>
  <c r="AK25" i="43"/>
  <c r="AJ25" i="43"/>
  <c r="AC25" i="43"/>
  <c r="M25" i="43" s="1"/>
  <c r="AB25" i="43"/>
  <c r="U25" i="43"/>
  <c r="T25" i="43"/>
  <c r="S25" i="43"/>
  <c r="R25" i="43"/>
  <c r="Q25" i="43"/>
  <c r="P25" i="43"/>
  <c r="O25" i="43"/>
  <c r="N25" i="43"/>
  <c r="H25" i="43"/>
  <c r="AS24" i="43"/>
  <c r="AR24" i="43"/>
  <c r="AK24" i="43"/>
  <c r="AJ24" i="43"/>
  <c r="AC24" i="43"/>
  <c r="AB24" i="43"/>
  <c r="U24" i="43"/>
  <c r="M24" i="43" s="1"/>
  <c r="T24" i="43"/>
  <c r="S24" i="43"/>
  <c r="R24" i="43"/>
  <c r="Q24" i="43"/>
  <c r="P24" i="43"/>
  <c r="O24" i="43"/>
  <c r="N24" i="43"/>
  <c r="H24" i="43"/>
  <c r="AS23" i="43"/>
  <c r="AR23" i="43"/>
  <c r="AK23" i="43"/>
  <c r="AK20" i="43" s="1"/>
  <c r="AJ23" i="43"/>
  <c r="AC23" i="43"/>
  <c r="AB23" i="43"/>
  <c r="U23" i="43"/>
  <c r="T23" i="43"/>
  <c r="S23" i="43"/>
  <c r="R23" i="43"/>
  <c r="Q23" i="43"/>
  <c r="P23" i="43"/>
  <c r="O23" i="43"/>
  <c r="N23" i="43"/>
  <c r="M23" i="43"/>
  <c r="H23" i="43"/>
  <c r="AS22" i="43"/>
  <c r="AR22" i="43"/>
  <c r="AK22" i="43"/>
  <c r="AJ22" i="43"/>
  <c r="AC22" i="43"/>
  <c r="M22" i="43" s="1"/>
  <c r="AB22" i="43"/>
  <c r="U22" i="43"/>
  <c r="T22" i="43"/>
  <c r="S22" i="43"/>
  <c r="R22" i="43"/>
  <c r="Q22" i="43"/>
  <c r="P22" i="43"/>
  <c r="O22" i="43"/>
  <c r="N22" i="43"/>
  <c r="H22" i="43"/>
  <c r="AS21" i="43"/>
  <c r="AS20" i="43" s="1"/>
  <c r="AR21" i="43"/>
  <c r="AK21" i="43"/>
  <c r="AJ21" i="43"/>
  <c r="AC21" i="43"/>
  <c r="AB21" i="43"/>
  <c r="U21" i="43"/>
  <c r="M21" i="43" s="1"/>
  <c r="T21" i="43"/>
  <c r="S21" i="43"/>
  <c r="R21" i="43"/>
  <c r="Q21" i="43"/>
  <c r="P21" i="43"/>
  <c r="O21" i="43"/>
  <c r="N21" i="43"/>
  <c r="H21" i="43"/>
  <c r="AY20" i="43"/>
  <c r="AX20" i="43"/>
  <c r="AW20" i="43"/>
  <c r="AW6" i="43" s="1"/>
  <c r="AW5" i="43" s="1"/>
  <c r="AV20" i="43"/>
  <c r="AU20" i="43"/>
  <c r="AT20" i="43"/>
  <c r="AQ20" i="43"/>
  <c r="AP20" i="43"/>
  <c r="AO20" i="43"/>
  <c r="AN20" i="43"/>
  <c r="AM20" i="43"/>
  <c r="AL20" i="43"/>
  <c r="AI20" i="43"/>
  <c r="AI6" i="43" s="1"/>
  <c r="AI5" i="43" s="1"/>
  <c r="AH20" i="43"/>
  <c r="R20" i="43" s="1"/>
  <c r="AG20" i="43"/>
  <c r="AF20" i="43"/>
  <c r="AE20" i="43"/>
  <c r="AD20" i="43"/>
  <c r="AC20" i="43"/>
  <c r="AA20" i="43"/>
  <c r="S20" i="43" s="1"/>
  <c r="Z20" i="43"/>
  <c r="Y20" i="43"/>
  <c r="Q20" i="43" s="1"/>
  <c r="X20" i="43"/>
  <c r="P20" i="43" s="1"/>
  <c r="W20" i="43"/>
  <c r="O20" i="43" s="1"/>
  <c r="V20" i="43"/>
  <c r="V6" i="43" s="1"/>
  <c r="V5" i="43" s="1"/>
  <c r="AS19" i="43"/>
  <c r="AR19" i="43"/>
  <c r="AK19" i="43"/>
  <c r="AK18" i="43" s="1"/>
  <c r="AJ19" i="43"/>
  <c r="AC19" i="43"/>
  <c r="AC18" i="43" s="1"/>
  <c r="M18" i="43" s="1"/>
  <c r="AB19" i="43"/>
  <c r="U19" i="43"/>
  <c r="T19" i="43"/>
  <c r="S19" i="43"/>
  <c r="R19" i="43"/>
  <c r="Q19" i="43"/>
  <c r="P19" i="43"/>
  <c r="O19" i="43"/>
  <c r="N19" i="43"/>
  <c r="M19" i="43"/>
  <c r="H19" i="43"/>
  <c r="AY18" i="43"/>
  <c r="AX18" i="43"/>
  <c r="AW18" i="43"/>
  <c r="AV18" i="43"/>
  <c r="AU18" i="43"/>
  <c r="AT18" i="43"/>
  <c r="AS18" i="43"/>
  <c r="AQ18" i="43"/>
  <c r="AP18" i="43"/>
  <c r="AO18" i="43"/>
  <c r="AN18" i="43"/>
  <c r="AM18" i="43"/>
  <c r="AL18" i="43"/>
  <c r="N18" i="43" s="1"/>
  <c r="AI18" i="43"/>
  <c r="AH18" i="43"/>
  <c r="AG18" i="43"/>
  <c r="AF18" i="43"/>
  <c r="AE18" i="43"/>
  <c r="O18" i="43" s="1"/>
  <c r="AD18" i="43"/>
  <c r="AA18" i="43"/>
  <c r="S18" i="43" s="1"/>
  <c r="Z18" i="43"/>
  <c r="R18" i="43" s="1"/>
  <c r="Y18" i="43"/>
  <c r="Q18" i="43" s="1"/>
  <c r="X18" i="43"/>
  <c r="P18" i="43" s="1"/>
  <c r="W18" i="43"/>
  <c r="V18" i="43"/>
  <c r="U18" i="43"/>
  <c r="AS17" i="43"/>
  <c r="AR17" i="43"/>
  <c r="AK17" i="43"/>
  <c r="AJ17" i="43"/>
  <c r="AC17" i="43"/>
  <c r="AB17" i="43"/>
  <c r="U17" i="43"/>
  <c r="M17" i="43" s="1"/>
  <c r="T17" i="43"/>
  <c r="S17" i="43"/>
  <c r="R17" i="43"/>
  <c r="Q17" i="43"/>
  <c r="P17" i="43"/>
  <c r="O17" i="43"/>
  <c r="N17" i="43"/>
  <c r="H17" i="43"/>
  <c r="AS16" i="43"/>
  <c r="AR16" i="43"/>
  <c r="AK16" i="43"/>
  <c r="AJ16" i="43"/>
  <c r="AC16" i="43"/>
  <c r="AB16" i="43"/>
  <c r="U16" i="43"/>
  <c r="T16" i="43"/>
  <c r="S16" i="43"/>
  <c r="R16" i="43"/>
  <c r="Q16" i="43"/>
  <c r="P16" i="43"/>
  <c r="O16" i="43"/>
  <c r="N16" i="43"/>
  <c r="M16" i="43"/>
  <c r="H16" i="43"/>
  <c r="AS15" i="43"/>
  <c r="AR15" i="43"/>
  <c r="AK15" i="43"/>
  <c r="AJ15" i="43"/>
  <c r="AC15" i="43"/>
  <c r="M15" i="43" s="1"/>
  <c r="AB15" i="43"/>
  <c r="U15" i="43"/>
  <c r="T15" i="43"/>
  <c r="S15" i="43"/>
  <c r="R15" i="43"/>
  <c r="Q15" i="43"/>
  <c r="P15" i="43"/>
  <c r="O15" i="43"/>
  <c r="N15" i="43"/>
  <c r="H15" i="43"/>
  <c r="AS14" i="43"/>
  <c r="AR14" i="43"/>
  <c r="AK14" i="43"/>
  <c r="AJ14" i="43"/>
  <c r="AC14" i="43"/>
  <c r="AB14" i="43"/>
  <c r="U14" i="43"/>
  <c r="M14" i="43" s="1"/>
  <c r="T14" i="43"/>
  <c r="S14" i="43"/>
  <c r="R14" i="43"/>
  <c r="Q14" i="43"/>
  <c r="P14" i="43"/>
  <c r="O14" i="43"/>
  <c r="N14" i="43"/>
  <c r="H14" i="43"/>
  <c r="AS13" i="43"/>
  <c r="AR13" i="43"/>
  <c r="AK13" i="43"/>
  <c r="AJ13" i="43"/>
  <c r="AC13" i="43"/>
  <c r="AB13" i="43"/>
  <c r="U13" i="43"/>
  <c r="T13" i="43"/>
  <c r="S13" i="43"/>
  <c r="R13" i="43"/>
  <c r="Q13" i="43"/>
  <c r="P13" i="43"/>
  <c r="O13" i="43"/>
  <c r="N13" i="43"/>
  <c r="M13" i="43"/>
  <c r="H13" i="43"/>
  <c r="AS12" i="43"/>
  <c r="AR12" i="43"/>
  <c r="AK12" i="43"/>
  <c r="AJ12" i="43"/>
  <c r="AC12" i="43"/>
  <c r="M12" i="43" s="1"/>
  <c r="AB12" i="43"/>
  <c r="U12" i="43"/>
  <c r="T12" i="43"/>
  <c r="S12" i="43"/>
  <c r="R12" i="43"/>
  <c r="Q12" i="43"/>
  <c r="P12" i="43"/>
  <c r="O12" i="43"/>
  <c r="N12" i="43"/>
  <c r="H12" i="43"/>
  <c r="AS11" i="43"/>
  <c r="AR11" i="43"/>
  <c r="AK11" i="43"/>
  <c r="AJ11" i="43"/>
  <c r="AC11" i="43"/>
  <c r="AB11" i="43"/>
  <c r="U11" i="43"/>
  <c r="M11" i="43" s="1"/>
  <c r="T11" i="43"/>
  <c r="S11" i="43"/>
  <c r="R11" i="43"/>
  <c r="Q11" i="43"/>
  <c r="P11" i="43"/>
  <c r="O11" i="43"/>
  <c r="N11" i="43"/>
  <c r="H11" i="43"/>
  <c r="AS10" i="43"/>
  <c r="AR10" i="43"/>
  <c r="AK10" i="43"/>
  <c r="AJ10" i="43"/>
  <c r="AC10" i="43"/>
  <c r="AB10" i="43"/>
  <c r="U10" i="43"/>
  <c r="T10" i="43"/>
  <c r="S10" i="43"/>
  <c r="R10" i="43"/>
  <c r="Q10" i="43"/>
  <c r="P10" i="43"/>
  <c r="O10" i="43"/>
  <c r="N10" i="43"/>
  <c r="M10" i="43"/>
  <c r="H10" i="43"/>
  <c r="AS9" i="43"/>
  <c r="AR9" i="43"/>
  <c r="AK9" i="43"/>
  <c r="AJ9" i="43"/>
  <c r="AB9" i="43"/>
  <c r="U9" i="43"/>
  <c r="M9" i="43" s="1"/>
  <c r="T9" i="43"/>
  <c r="S9" i="43"/>
  <c r="R9" i="43"/>
  <c r="Q9" i="43"/>
  <c r="P9" i="43"/>
  <c r="O9" i="43"/>
  <c r="N9" i="43"/>
  <c r="H9" i="43"/>
  <c r="AS8" i="43"/>
  <c r="AS7" i="43" s="1"/>
  <c r="AR8" i="43"/>
  <c r="AK8" i="43"/>
  <c r="AK7" i="43" s="1"/>
  <c r="AJ8" i="43"/>
  <c r="AB8" i="43"/>
  <c r="U8" i="43"/>
  <c r="T8" i="43"/>
  <c r="S8" i="43"/>
  <c r="R8" i="43"/>
  <c r="Q8" i="43"/>
  <c r="P8" i="43"/>
  <c r="O8" i="43"/>
  <c r="N8" i="43"/>
  <c r="M8" i="43"/>
  <c r="H8" i="43"/>
  <c r="AY7" i="43"/>
  <c r="AX7" i="43"/>
  <c r="AX6" i="43" s="1"/>
  <c r="AX5" i="43" s="1"/>
  <c r="AW7" i="43"/>
  <c r="AV7" i="43"/>
  <c r="AV6" i="43" s="1"/>
  <c r="AV5" i="43" s="1"/>
  <c r="AU7" i="43"/>
  <c r="AU6" i="43" s="1"/>
  <c r="AU5" i="43" s="1"/>
  <c r="AT7" i="43"/>
  <c r="N7" i="43" s="1"/>
  <c r="AQ7" i="43"/>
  <c r="AQ6" i="43" s="1"/>
  <c r="AQ5" i="43" s="1"/>
  <c r="AP7" i="43"/>
  <c r="AP6" i="43" s="1"/>
  <c r="AP5" i="43" s="1"/>
  <c r="AO7" i="43"/>
  <c r="AO6" i="43" s="1"/>
  <c r="AO5" i="43" s="1"/>
  <c r="AN7" i="43"/>
  <c r="AN6" i="43" s="1"/>
  <c r="AN5" i="43" s="1"/>
  <c r="AM7" i="43"/>
  <c r="O7" i="43" s="1"/>
  <c r="O6" i="43" s="1"/>
  <c r="O5" i="43" s="1"/>
  <c r="AL7" i="43"/>
  <c r="AI7" i="43"/>
  <c r="AH7" i="43"/>
  <c r="AH6" i="43" s="1"/>
  <c r="AH5" i="43" s="1"/>
  <c r="AG7" i="43"/>
  <c r="AG6" i="43" s="1"/>
  <c r="AG5" i="43" s="1"/>
  <c r="AF7" i="43"/>
  <c r="P7" i="43" s="1"/>
  <c r="AE7" i="43"/>
  <c r="AD7" i="43"/>
  <c r="AD6" i="43" s="1"/>
  <c r="AD5" i="43" s="1"/>
  <c r="AA7" i="43"/>
  <c r="AA6" i="43" s="1"/>
  <c r="AA5" i="43" s="1"/>
  <c r="Z7" i="43"/>
  <c r="Z6" i="43" s="1"/>
  <c r="Z5" i="43" s="1"/>
  <c r="Y7" i="43"/>
  <c r="Q7" i="43" s="1"/>
  <c r="X7" i="43"/>
  <c r="W7" i="43"/>
  <c r="W6" i="43" s="1"/>
  <c r="W5" i="43" s="1"/>
  <c r="V7" i="43"/>
  <c r="AM6" i="43"/>
  <c r="AM5" i="43" s="1"/>
  <c r="AE6" i="43"/>
  <c r="AE5" i="43" s="1"/>
  <c r="Y6" i="43"/>
  <c r="Y5" i="43" s="1"/>
  <c r="AS60" i="29"/>
  <c r="AR60" i="29"/>
  <c r="AK60" i="29"/>
  <c r="AJ60" i="29"/>
  <c r="AC60" i="29"/>
  <c r="M60" i="29" s="1"/>
  <c r="AB60" i="29"/>
  <c r="U60" i="29"/>
  <c r="T60" i="29"/>
  <c r="S60" i="29"/>
  <c r="R60" i="29"/>
  <c r="Q60" i="29"/>
  <c r="P60" i="29"/>
  <c r="O60" i="29"/>
  <c r="N60" i="29"/>
  <c r="H60" i="29"/>
  <c r="AS59" i="29"/>
  <c r="AS58" i="29" s="1"/>
  <c r="AR59" i="29"/>
  <c r="AK59" i="29"/>
  <c r="AJ59" i="29"/>
  <c r="AC59" i="29"/>
  <c r="AB59" i="29"/>
  <c r="U59" i="29"/>
  <c r="M59" i="29" s="1"/>
  <c r="T59" i="29"/>
  <c r="S59" i="29"/>
  <c r="R59" i="29"/>
  <c r="Q59" i="29"/>
  <c r="P59" i="29"/>
  <c r="O59" i="29"/>
  <c r="N59" i="29"/>
  <c r="H59" i="29"/>
  <c r="AY58" i="29"/>
  <c r="AX58" i="29"/>
  <c r="AW58" i="29"/>
  <c r="AV58" i="29"/>
  <c r="AU58" i="29"/>
  <c r="O58" i="29" s="1"/>
  <c r="AT58" i="29"/>
  <c r="AQ58" i="29"/>
  <c r="AP58" i="29"/>
  <c r="R58" i="29" s="1"/>
  <c r="AO58" i="29"/>
  <c r="AN58" i="29"/>
  <c r="AM58" i="29"/>
  <c r="AL58" i="29"/>
  <c r="AK58" i="29"/>
  <c r="AI58" i="29"/>
  <c r="AH58" i="29"/>
  <c r="AG58" i="29"/>
  <c r="AF58" i="29"/>
  <c r="AE58" i="29"/>
  <c r="AD58" i="29"/>
  <c r="AC58" i="29"/>
  <c r="AA58" i="29"/>
  <c r="Z58" i="29"/>
  <c r="Y58" i="29"/>
  <c r="Q58" i="29" s="1"/>
  <c r="X58" i="29"/>
  <c r="W58" i="29"/>
  <c r="V58" i="29"/>
  <c r="N58" i="29" s="1"/>
  <c r="U58" i="29"/>
  <c r="S58" i="29"/>
  <c r="P58" i="29"/>
  <c r="AS57" i="29"/>
  <c r="M57" i="29" s="1"/>
  <c r="AR57" i="29"/>
  <c r="AK57" i="29"/>
  <c r="AJ57" i="29"/>
  <c r="AC57" i="29"/>
  <c r="AB57" i="29"/>
  <c r="U57" i="29"/>
  <c r="U55" i="29" s="1"/>
  <c r="T57" i="29"/>
  <c r="S57" i="29"/>
  <c r="R57" i="29"/>
  <c r="Q57" i="29"/>
  <c r="P57" i="29"/>
  <c r="O57" i="29"/>
  <c r="N57" i="29"/>
  <c r="H57" i="29"/>
  <c r="AS56" i="29"/>
  <c r="AR56" i="29"/>
  <c r="AK56" i="29"/>
  <c r="AJ56" i="29"/>
  <c r="AC56" i="29"/>
  <c r="M56" i="29" s="1"/>
  <c r="AB56" i="29"/>
  <c r="U56" i="29"/>
  <c r="T56" i="29"/>
  <c r="S56" i="29"/>
  <c r="R56" i="29"/>
  <c r="Q56" i="29"/>
  <c r="P56" i="29"/>
  <c r="O56" i="29"/>
  <c r="N56" i="29"/>
  <c r="H56" i="29"/>
  <c r="AY55" i="29"/>
  <c r="AY54" i="29" s="1"/>
  <c r="AX55" i="29"/>
  <c r="AX54" i="29" s="1"/>
  <c r="AX37" i="29" s="1"/>
  <c r="AW55" i="29"/>
  <c r="AV55" i="29"/>
  <c r="AV54" i="29" s="1"/>
  <c r="AU55" i="29"/>
  <c r="AU54" i="29" s="1"/>
  <c r="AT55" i="29"/>
  <c r="AS55" i="29"/>
  <c r="AS54" i="29" s="1"/>
  <c r="AQ55" i="29"/>
  <c r="AP55" i="29"/>
  <c r="AP54" i="29" s="1"/>
  <c r="AO55" i="29"/>
  <c r="AO54" i="29" s="1"/>
  <c r="AN55" i="29"/>
  <c r="AM55" i="29"/>
  <c r="AL55" i="29"/>
  <c r="AL54" i="29" s="1"/>
  <c r="AK55" i="29"/>
  <c r="AK54" i="29" s="1"/>
  <c r="AI55" i="29"/>
  <c r="AH55" i="29"/>
  <c r="AH54" i="29" s="1"/>
  <c r="AG55" i="29"/>
  <c r="AG54" i="29" s="1"/>
  <c r="AF55" i="29"/>
  <c r="AE55" i="29"/>
  <c r="AE54" i="29" s="1"/>
  <c r="AD55" i="29"/>
  <c r="AA55" i="29"/>
  <c r="S55" i="29" s="1"/>
  <c r="S54" i="29" s="1"/>
  <c r="Z55" i="29"/>
  <c r="R55" i="29" s="1"/>
  <c r="R54" i="29" s="1"/>
  <c r="Y55" i="29"/>
  <c r="X55" i="29"/>
  <c r="X54" i="29" s="1"/>
  <c r="W55" i="29"/>
  <c r="W54" i="29" s="1"/>
  <c r="W37" i="29" s="1"/>
  <c r="V55" i="29"/>
  <c r="N55" i="29"/>
  <c r="N54" i="29" s="1"/>
  <c r="AW54" i="29"/>
  <c r="AT54" i="29"/>
  <c r="AQ54" i="29"/>
  <c r="AN54" i="29"/>
  <c r="AM54" i="29"/>
  <c r="AI54" i="29"/>
  <c r="AF54" i="29"/>
  <c r="AD54" i="29"/>
  <c r="Z54" i="29"/>
  <c r="Y54" i="29"/>
  <c r="V54" i="29"/>
  <c r="AS53" i="29"/>
  <c r="AR53" i="29"/>
  <c r="AK53" i="29"/>
  <c r="AJ53" i="29"/>
  <c r="AC53" i="29"/>
  <c r="AB53" i="29"/>
  <c r="U53" i="29"/>
  <c r="M53" i="29" s="1"/>
  <c r="T53" i="29"/>
  <c r="S53" i="29"/>
  <c r="R53" i="29"/>
  <c r="Q53" i="29"/>
  <c r="P53" i="29"/>
  <c r="O53" i="29"/>
  <c r="N53" i="29"/>
  <c r="H53" i="29"/>
  <c r="AS52" i="29"/>
  <c r="AR52" i="29"/>
  <c r="AK52" i="29"/>
  <c r="AK51" i="29" s="1"/>
  <c r="AJ52" i="29"/>
  <c r="AC52" i="29"/>
  <c r="AC51" i="29" s="1"/>
  <c r="AB52" i="29"/>
  <c r="U52" i="29"/>
  <c r="T52" i="29"/>
  <c r="S52" i="29"/>
  <c r="R52" i="29"/>
  <c r="Q52" i="29"/>
  <c r="P52" i="29"/>
  <c r="O52" i="29"/>
  <c r="N52" i="29"/>
  <c r="M52" i="29"/>
  <c r="H52" i="29"/>
  <c r="AY51" i="29"/>
  <c r="AX51" i="29"/>
  <c r="AW51" i="29"/>
  <c r="AW47" i="29" s="1"/>
  <c r="AV51" i="29"/>
  <c r="P51" i="29" s="1"/>
  <c r="AU51" i="29"/>
  <c r="AT51" i="29"/>
  <c r="AS51" i="29"/>
  <c r="AQ51" i="29"/>
  <c r="S51" i="29" s="1"/>
  <c r="AP51" i="29"/>
  <c r="AO51" i="29"/>
  <c r="AN51" i="29"/>
  <c r="AM51" i="29"/>
  <c r="AL51" i="29"/>
  <c r="AI51" i="29"/>
  <c r="AI47" i="29" s="1"/>
  <c r="AH51" i="29"/>
  <c r="AG51" i="29"/>
  <c r="AF51" i="29"/>
  <c r="AE51" i="29"/>
  <c r="AD51" i="29"/>
  <c r="AA51" i="29"/>
  <c r="Z51" i="29"/>
  <c r="R51" i="29" s="1"/>
  <c r="Y51" i="29"/>
  <c r="X51" i="29"/>
  <c r="W51" i="29"/>
  <c r="O51" i="29" s="1"/>
  <c r="V51" i="29"/>
  <c r="V47" i="29" s="1"/>
  <c r="U51" i="29"/>
  <c r="Q51" i="29"/>
  <c r="AS50" i="29"/>
  <c r="AR50" i="29"/>
  <c r="AK50" i="29"/>
  <c r="AJ50" i="29"/>
  <c r="AC50" i="29"/>
  <c r="AB50" i="29"/>
  <c r="U50" i="29"/>
  <c r="M50" i="29" s="1"/>
  <c r="T50" i="29"/>
  <c r="S50" i="29"/>
  <c r="R50" i="29"/>
  <c r="Q50" i="29"/>
  <c r="P50" i="29"/>
  <c r="O50" i="29"/>
  <c r="N50" i="29"/>
  <c r="H50" i="29"/>
  <c r="AS49" i="29"/>
  <c r="AS48" i="29" s="1"/>
  <c r="AS47" i="29" s="1"/>
  <c r="AR49" i="29"/>
  <c r="AK49" i="29"/>
  <c r="AK48" i="29" s="1"/>
  <c r="AK47" i="29" s="1"/>
  <c r="AJ49" i="29"/>
  <c r="AC49" i="29"/>
  <c r="M49" i="29" s="1"/>
  <c r="AB49" i="29"/>
  <c r="U49" i="29"/>
  <c r="T49" i="29"/>
  <c r="S49" i="29"/>
  <c r="R49" i="29"/>
  <c r="Q49" i="29"/>
  <c r="P49" i="29"/>
  <c r="O49" i="29"/>
  <c r="N49" i="29"/>
  <c r="H49" i="29"/>
  <c r="AY48" i="29"/>
  <c r="AY47" i="29" s="1"/>
  <c r="AX48" i="29"/>
  <c r="AW48" i="29"/>
  <c r="AV48" i="29"/>
  <c r="AV47" i="29" s="1"/>
  <c r="AU48" i="29"/>
  <c r="AT48" i="29"/>
  <c r="AT47" i="29" s="1"/>
  <c r="AQ48" i="29"/>
  <c r="AQ47" i="29" s="1"/>
  <c r="AP48" i="29"/>
  <c r="AP47" i="29" s="1"/>
  <c r="AO48" i="29"/>
  <c r="AN48" i="29"/>
  <c r="AM48" i="29"/>
  <c r="AM47" i="29" s="1"/>
  <c r="AL48" i="29"/>
  <c r="N48" i="29" s="1"/>
  <c r="AI48" i="29"/>
  <c r="AH48" i="29"/>
  <c r="AH47" i="29" s="1"/>
  <c r="AG48" i="29"/>
  <c r="AF48" i="29"/>
  <c r="AF47" i="29" s="1"/>
  <c r="AE48" i="29"/>
  <c r="AD48" i="29"/>
  <c r="AD47" i="29" s="1"/>
  <c r="AC48" i="29"/>
  <c r="AA48" i="29"/>
  <c r="S48" i="29" s="1"/>
  <c r="Z48" i="29"/>
  <c r="Y48" i="29"/>
  <c r="Y47" i="29" s="1"/>
  <c r="X48" i="29"/>
  <c r="X47" i="29" s="1"/>
  <c r="W48" i="29"/>
  <c r="V48" i="29"/>
  <c r="U48" i="29"/>
  <c r="O48" i="29"/>
  <c r="O47" i="29" s="1"/>
  <c r="AX47" i="29"/>
  <c r="AU47" i="29"/>
  <c r="AO47" i="29"/>
  <c r="AN47" i="29"/>
  <c r="AG47" i="29"/>
  <c r="AE47" i="29"/>
  <c r="AA47" i="29"/>
  <c r="Z47" i="29"/>
  <c r="W47" i="29"/>
  <c r="AS46" i="29"/>
  <c r="AR46" i="29"/>
  <c r="AK46" i="29"/>
  <c r="AJ46" i="29"/>
  <c r="AC46" i="29"/>
  <c r="AB46" i="29"/>
  <c r="U46" i="29"/>
  <c r="T46" i="29"/>
  <c r="S46" i="29"/>
  <c r="R46" i="29"/>
  <c r="Q46" i="29"/>
  <c r="P46" i="29"/>
  <c r="O46" i="29"/>
  <c r="N46" i="29"/>
  <c r="M46" i="29"/>
  <c r="H46" i="29"/>
  <c r="AS45" i="29"/>
  <c r="AR45" i="29"/>
  <c r="AK45" i="29"/>
  <c r="AK44" i="29" s="1"/>
  <c r="AJ45" i="29"/>
  <c r="AC45" i="29"/>
  <c r="AC44" i="29" s="1"/>
  <c r="AB45" i="29"/>
  <c r="U45" i="29"/>
  <c r="U44" i="29" s="1"/>
  <c r="M44" i="29" s="1"/>
  <c r="T45" i="29"/>
  <c r="S45" i="29"/>
  <c r="R45" i="29"/>
  <c r="Q45" i="29"/>
  <c r="P45" i="29"/>
  <c r="O45" i="29"/>
  <c r="N45" i="29"/>
  <c r="H45" i="29"/>
  <c r="AY44" i="29"/>
  <c r="AX44" i="29"/>
  <c r="AW44" i="29"/>
  <c r="Q44" i="29" s="1"/>
  <c r="AV44" i="29"/>
  <c r="AU44" i="29"/>
  <c r="AT44" i="29"/>
  <c r="AS44" i="29"/>
  <c r="AQ44" i="29"/>
  <c r="AP44" i="29"/>
  <c r="AO44" i="29"/>
  <c r="AN44" i="29"/>
  <c r="AM44" i="29"/>
  <c r="AL44" i="29"/>
  <c r="AI44" i="29"/>
  <c r="AH44" i="29"/>
  <c r="AG44" i="29"/>
  <c r="AF44" i="29"/>
  <c r="AE44" i="29"/>
  <c r="AD44" i="29"/>
  <c r="AA44" i="29"/>
  <c r="S44" i="29" s="1"/>
  <c r="Z44" i="29"/>
  <c r="Y44" i="29"/>
  <c r="X44" i="29"/>
  <c r="P44" i="29" s="1"/>
  <c r="W44" i="29"/>
  <c r="O44" i="29" s="1"/>
  <c r="V44" i="29"/>
  <c r="N44" i="29" s="1"/>
  <c r="R44" i="29"/>
  <c r="AS43" i="29"/>
  <c r="AR43" i="29"/>
  <c r="AK43" i="29"/>
  <c r="AJ43" i="29"/>
  <c r="AC43" i="29"/>
  <c r="AB43" i="29"/>
  <c r="U43" i="29"/>
  <c r="M43" i="29" s="1"/>
  <c r="T43" i="29"/>
  <c r="S43" i="29"/>
  <c r="R43" i="29"/>
  <c r="Q43" i="29"/>
  <c r="P43" i="29"/>
  <c r="O43" i="29"/>
  <c r="N43" i="29"/>
  <c r="H43" i="29"/>
  <c r="AS42" i="29"/>
  <c r="AR42" i="29"/>
  <c r="AK42" i="29"/>
  <c r="AJ42" i="29"/>
  <c r="AC42" i="29"/>
  <c r="AB42" i="29"/>
  <c r="U42" i="29"/>
  <c r="M42" i="29" s="1"/>
  <c r="T42" i="29"/>
  <c r="S42" i="29"/>
  <c r="R42" i="29"/>
  <c r="Q42" i="29"/>
  <c r="P42" i="29"/>
  <c r="O42" i="29"/>
  <c r="N42" i="29"/>
  <c r="H42" i="29"/>
  <c r="AS41" i="29"/>
  <c r="AR41" i="29"/>
  <c r="AK41" i="29"/>
  <c r="AK39" i="29" s="1"/>
  <c r="AK38" i="29" s="1"/>
  <c r="AK37" i="29" s="1"/>
  <c r="AJ41" i="29"/>
  <c r="AC41" i="29"/>
  <c r="AB41" i="29"/>
  <c r="U41" i="29"/>
  <c r="T41" i="29"/>
  <c r="S41" i="29"/>
  <c r="R41" i="29"/>
  <c r="Q41" i="29"/>
  <c r="P41" i="29"/>
  <c r="O41" i="29"/>
  <c r="N41" i="29"/>
  <c r="M41" i="29"/>
  <c r="H41" i="29"/>
  <c r="AS40" i="29"/>
  <c r="AR40" i="29"/>
  <c r="AK40" i="29"/>
  <c r="AJ40" i="29"/>
  <c r="AC40" i="29"/>
  <c r="AB40" i="29"/>
  <c r="U40" i="29"/>
  <c r="M40" i="29" s="1"/>
  <c r="T40" i="29"/>
  <c r="S40" i="29"/>
  <c r="R40" i="29"/>
  <c r="Q40" i="29"/>
  <c r="P40" i="29"/>
  <c r="O40" i="29"/>
  <c r="N40" i="29"/>
  <c r="H40" i="29"/>
  <c r="AY39" i="29"/>
  <c r="AX39" i="29"/>
  <c r="AW39" i="29"/>
  <c r="AW38" i="29" s="1"/>
  <c r="AW37" i="29" s="1"/>
  <c r="AV39" i="29"/>
  <c r="AV38" i="29" s="1"/>
  <c r="AU39" i="29"/>
  <c r="AT39" i="29"/>
  <c r="AT38" i="29" s="1"/>
  <c r="AT37" i="29" s="1"/>
  <c r="AS39" i="29"/>
  <c r="AS38" i="29" s="1"/>
  <c r="AQ39" i="29"/>
  <c r="AP39" i="29"/>
  <c r="AP38" i="29" s="1"/>
  <c r="AO39" i="29"/>
  <c r="AN39" i="29"/>
  <c r="AN38" i="29" s="1"/>
  <c r="AN37" i="29" s="1"/>
  <c r="AM39" i="29"/>
  <c r="AM38" i="29" s="1"/>
  <c r="AL39" i="29"/>
  <c r="AI39" i="29"/>
  <c r="AI38" i="29" s="1"/>
  <c r="AH39" i="29"/>
  <c r="AH38" i="29" s="1"/>
  <c r="AH37" i="29" s="1"/>
  <c r="AG39" i="29"/>
  <c r="AF39" i="29"/>
  <c r="AF38" i="29" s="1"/>
  <c r="AE39" i="29"/>
  <c r="AE38" i="29" s="1"/>
  <c r="AD39" i="29"/>
  <c r="AC39" i="29"/>
  <c r="AC38" i="29" s="1"/>
  <c r="AA39" i="29"/>
  <c r="S39" i="29" s="1"/>
  <c r="Z39" i="29"/>
  <c r="R39" i="29" s="1"/>
  <c r="R38" i="29" s="1"/>
  <c r="Y39" i="29"/>
  <c r="Q39" i="29" s="1"/>
  <c r="X39" i="29"/>
  <c r="P39" i="29" s="1"/>
  <c r="W39" i="29"/>
  <c r="V39" i="29"/>
  <c r="V38" i="29" s="1"/>
  <c r="U39" i="29"/>
  <c r="U38" i="29" s="1"/>
  <c r="AY38" i="29"/>
  <c r="AX38" i="29"/>
  <c r="AU38" i="29"/>
  <c r="AU37" i="29" s="1"/>
  <c r="AQ38" i="29"/>
  <c r="AQ37" i="29" s="1"/>
  <c r="AO38" i="29"/>
  <c r="AO37" i="29" s="1"/>
  <c r="AL38" i="29"/>
  <c r="AG38" i="29"/>
  <c r="AD38" i="29"/>
  <c r="AA38" i="29"/>
  <c r="X38" i="29"/>
  <c r="X37" i="29" s="1"/>
  <c r="W38" i="29"/>
  <c r="AS30" i="29"/>
  <c r="AR30" i="29"/>
  <c r="AK30" i="29"/>
  <c r="AJ30" i="29"/>
  <c r="AC30" i="29"/>
  <c r="AB30" i="29"/>
  <c r="U30" i="29"/>
  <c r="U28" i="29" s="1"/>
  <c r="T30" i="29"/>
  <c r="S30" i="29"/>
  <c r="R30" i="29"/>
  <c r="Q30" i="29"/>
  <c r="P30" i="29"/>
  <c r="O30" i="29"/>
  <c r="N30" i="29"/>
  <c r="M30" i="29"/>
  <c r="H30" i="29"/>
  <c r="AS29" i="29"/>
  <c r="AR29" i="29"/>
  <c r="AK29" i="29"/>
  <c r="AK28" i="29" s="1"/>
  <c r="AJ29" i="29"/>
  <c r="AC29" i="29"/>
  <c r="AB29" i="29"/>
  <c r="U29" i="29"/>
  <c r="T29" i="29"/>
  <c r="S29" i="29"/>
  <c r="R29" i="29"/>
  <c r="Q29" i="29"/>
  <c r="P29" i="29"/>
  <c r="O29" i="29"/>
  <c r="N29" i="29"/>
  <c r="M29" i="29"/>
  <c r="H29" i="29"/>
  <c r="AY28" i="29"/>
  <c r="AX28" i="29"/>
  <c r="AW28" i="29"/>
  <c r="AV28" i="29"/>
  <c r="AU28" i="29"/>
  <c r="AT28" i="29"/>
  <c r="AS28" i="29"/>
  <c r="AQ28" i="29"/>
  <c r="AP28" i="29"/>
  <c r="AO28" i="29"/>
  <c r="AN28" i="29"/>
  <c r="P28" i="29" s="1"/>
  <c r="AM28" i="29"/>
  <c r="AL28" i="29"/>
  <c r="AI28" i="29"/>
  <c r="AH28" i="29"/>
  <c r="AG28" i="29"/>
  <c r="AF28" i="29"/>
  <c r="AE28" i="29"/>
  <c r="AE21" i="29" s="1"/>
  <c r="AD28" i="29"/>
  <c r="AC28" i="29"/>
  <c r="AA28" i="29"/>
  <c r="S28" i="29" s="1"/>
  <c r="Z28" i="29"/>
  <c r="R28" i="29" s="1"/>
  <c r="Y28" i="29"/>
  <c r="X28" i="29"/>
  <c r="W28" i="29"/>
  <c r="O28" i="29" s="1"/>
  <c r="V28" i="29"/>
  <c r="Q28" i="29"/>
  <c r="N28" i="29"/>
  <c r="AS27" i="29"/>
  <c r="AR27" i="29"/>
  <c r="AK27" i="29"/>
  <c r="AK25" i="29" s="1"/>
  <c r="AJ27" i="29"/>
  <c r="AC27" i="29"/>
  <c r="AB27" i="29"/>
  <c r="U27" i="29"/>
  <c r="T27" i="29"/>
  <c r="S27" i="29"/>
  <c r="R27" i="29"/>
  <c r="Q27" i="29"/>
  <c r="P27" i="29"/>
  <c r="O27" i="29"/>
  <c r="N27" i="29"/>
  <c r="M27" i="29"/>
  <c r="H27" i="29"/>
  <c r="AS26" i="29"/>
  <c r="AR26" i="29"/>
  <c r="AK26" i="29"/>
  <c r="AJ26" i="29"/>
  <c r="AC26" i="29"/>
  <c r="AB26" i="29"/>
  <c r="U26" i="29"/>
  <c r="M26" i="29" s="1"/>
  <c r="T26" i="29"/>
  <c r="S26" i="29"/>
  <c r="R26" i="29"/>
  <c r="Q26" i="29"/>
  <c r="P26" i="29"/>
  <c r="O26" i="29"/>
  <c r="N26" i="29"/>
  <c r="H26" i="29"/>
  <c r="AY25" i="29"/>
  <c r="AX25" i="29"/>
  <c r="AW25" i="29"/>
  <c r="AV25" i="29"/>
  <c r="AU25" i="29"/>
  <c r="AT25" i="29"/>
  <c r="AS25" i="29"/>
  <c r="AQ25" i="29"/>
  <c r="AP25" i="29"/>
  <c r="AO25" i="29"/>
  <c r="AN25" i="29"/>
  <c r="AM25" i="29"/>
  <c r="AL25" i="29"/>
  <c r="AI25" i="29"/>
  <c r="AH25" i="29"/>
  <c r="AG25" i="29"/>
  <c r="AF25" i="29"/>
  <c r="AE25" i="29"/>
  <c r="O25" i="29" s="1"/>
  <c r="AD25" i="29"/>
  <c r="AC25" i="29"/>
  <c r="AA25" i="29"/>
  <c r="S25" i="29" s="1"/>
  <c r="Z25" i="29"/>
  <c r="R25" i="29" s="1"/>
  <c r="Y25" i="29"/>
  <c r="Q25" i="29" s="1"/>
  <c r="X25" i="29"/>
  <c r="P25" i="29" s="1"/>
  <c r="W25" i="29"/>
  <c r="V25" i="29"/>
  <c r="N25" i="29" s="1"/>
  <c r="U25" i="29"/>
  <c r="M25" i="29" s="1"/>
  <c r="AS24" i="29"/>
  <c r="AR24" i="29"/>
  <c r="AK24" i="29"/>
  <c r="AJ24" i="29"/>
  <c r="AC24" i="29"/>
  <c r="M24" i="29" s="1"/>
  <c r="AB24" i="29"/>
  <c r="U24" i="29"/>
  <c r="T24" i="29"/>
  <c r="S24" i="29"/>
  <c r="R24" i="29"/>
  <c r="Q24" i="29"/>
  <c r="P24" i="29"/>
  <c r="O24" i="29"/>
  <c r="N24" i="29"/>
  <c r="H24" i="29"/>
  <c r="AS23" i="29"/>
  <c r="AS22" i="29" s="1"/>
  <c r="AS21" i="29" s="1"/>
  <c r="AR23" i="29"/>
  <c r="AK23" i="29"/>
  <c r="AJ23" i="29"/>
  <c r="AC23" i="29"/>
  <c r="AB23" i="29"/>
  <c r="U23" i="29"/>
  <c r="M23" i="29" s="1"/>
  <c r="T23" i="29"/>
  <c r="S23" i="29"/>
  <c r="R23" i="29"/>
  <c r="Q23" i="29"/>
  <c r="P23" i="29"/>
  <c r="O23" i="29"/>
  <c r="N23" i="29"/>
  <c r="H23" i="29"/>
  <c r="AY22" i="29"/>
  <c r="AX22" i="29"/>
  <c r="AX21" i="29" s="1"/>
  <c r="AW22" i="29"/>
  <c r="AV22" i="29"/>
  <c r="AV21" i="29" s="1"/>
  <c r="AU22" i="29"/>
  <c r="O22" i="29" s="1"/>
  <c r="AT22" i="29"/>
  <c r="AQ22" i="29"/>
  <c r="AQ21" i="29" s="1"/>
  <c r="AP22" i="29"/>
  <c r="R22" i="29" s="1"/>
  <c r="AO22" i="29"/>
  <c r="AN22" i="29"/>
  <c r="AN21" i="29" s="1"/>
  <c r="AM22" i="29"/>
  <c r="AM21" i="29" s="1"/>
  <c r="AL22" i="29"/>
  <c r="AK22" i="29"/>
  <c r="AK21" i="29" s="1"/>
  <c r="AI22" i="29"/>
  <c r="AH22" i="29"/>
  <c r="AH21" i="29" s="1"/>
  <c r="AG22" i="29"/>
  <c r="AG21" i="29" s="1"/>
  <c r="AF22" i="29"/>
  <c r="AE22" i="29"/>
  <c r="AD22" i="29"/>
  <c r="AD21" i="29" s="1"/>
  <c r="AC22" i="29"/>
  <c r="AC21" i="29" s="1"/>
  <c r="AA22" i="29"/>
  <c r="Z22" i="29"/>
  <c r="Z21" i="29" s="1"/>
  <c r="Y22" i="29"/>
  <c r="Q22" i="29" s="1"/>
  <c r="X22" i="29"/>
  <c r="W22" i="29"/>
  <c r="W21" i="29" s="1"/>
  <c r="V22" i="29"/>
  <c r="N22" i="29" s="1"/>
  <c r="N21" i="29" s="1"/>
  <c r="U22" i="29"/>
  <c r="M22" i="29" s="1"/>
  <c r="S22" i="29"/>
  <c r="P22" i="29"/>
  <c r="P21" i="29" s="1"/>
  <c r="AY21" i="29"/>
  <c r="AW21" i="29"/>
  <c r="AT21" i="29"/>
  <c r="AO21" i="29"/>
  <c r="AL21" i="29"/>
  <c r="AI21" i="29"/>
  <c r="AF21" i="29"/>
  <c r="AA21" i="29"/>
  <c r="X21" i="29"/>
  <c r="V21" i="29"/>
  <c r="AS20" i="29"/>
  <c r="AR20" i="29"/>
  <c r="AK20" i="29"/>
  <c r="AK19" i="29" s="1"/>
  <c r="AK16" i="29" s="1"/>
  <c r="AJ20" i="29"/>
  <c r="AC20" i="29"/>
  <c r="AC19" i="29" s="1"/>
  <c r="AB20" i="29"/>
  <c r="U20" i="29"/>
  <c r="U19" i="29" s="1"/>
  <c r="T20" i="29"/>
  <c r="S20" i="29"/>
  <c r="R20" i="29"/>
  <c r="Q20" i="29"/>
  <c r="P20" i="29"/>
  <c r="O20" i="29"/>
  <c r="N20" i="29"/>
  <c r="H20" i="29"/>
  <c r="AY19" i="29"/>
  <c r="AX19" i="29"/>
  <c r="AW19" i="29"/>
  <c r="Q19" i="29" s="1"/>
  <c r="AV19" i="29"/>
  <c r="AU19" i="29"/>
  <c r="AT19" i="29"/>
  <c r="AS19" i="29"/>
  <c r="AQ19" i="29"/>
  <c r="AP19" i="29"/>
  <c r="AO19" i="29"/>
  <c r="AN19" i="29"/>
  <c r="AM19" i="29"/>
  <c r="AL19" i="29"/>
  <c r="AI19" i="29"/>
  <c r="AH19" i="29"/>
  <c r="AG19" i="29"/>
  <c r="AF19" i="29"/>
  <c r="AE19" i="29"/>
  <c r="AD19" i="29"/>
  <c r="AA19" i="29"/>
  <c r="S19" i="29" s="1"/>
  <c r="Z19" i="29"/>
  <c r="Y19" i="29"/>
  <c r="X19" i="29"/>
  <c r="P19" i="29" s="1"/>
  <c r="W19" i="29"/>
  <c r="O19" i="29" s="1"/>
  <c r="V19" i="29"/>
  <c r="N19" i="29" s="1"/>
  <c r="R19" i="29"/>
  <c r="AS18" i="29"/>
  <c r="AS17" i="29" s="1"/>
  <c r="AS16" i="29" s="1"/>
  <c r="AR18" i="29"/>
  <c r="AK18" i="29"/>
  <c r="AJ18" i="29"/>
  <c r="AC18" i="29"/>
  <c r="AB18" i="29"/>
  <c r="U18" i="29"/>
  <c r="M18" i="29" s="1"/>
  <c r="T18" i="29"/>
  <c r="S18" i="29"/>
  <c r="R18" i="29"/>
  <c r="Q18" i="29"/>
  <c r="P18" i="29"/>
  <c r="O18" i="29"/>
  <c r="N18" i="29"/>
  <c r="H18" i="29"/>
  <c r="AY17" i="29"/>
  <c r="AX17" i="29"/>
  <c r="AW17" i="29"/>
  <c r="AW16" i="29" s="1"/>
  <c r="AV17" i="29"/>
  <c r="AV16" i="29" s="1"/>
  <c r="AU17" i="29"/>
  <c r="AT17" i="29"/>
  <c r="AT16" i="29" s="1"/>
  <c r="AQ17" i="29"/>
  <c r="AP17" i="29"/>
  <c r="AP16" i="29" s="1"/>
  <c r="AO17" i="29"/>
  <c r="AN17" i="29"/>
  <c r="AN16" i="29" s="1"/>
  <c r="AM17" i="29"/>
  <c r="O17" i="29" s="1"/>
  <c r="AL17" i="29"/>
  <c r="AK17" i="29"/>
  <c r="AI17" i="29"/>
  <c r="AI16" i="29" s="1"/>
  <c r="AH17" i="29"/>
  <c r="AH16" i="29" s="1"/>
  <c r="AG17" i="29"/>
  <c r="AF17" i="29"/>
  <c r="AF16" i="29" s="1"/>
  <c r="AE17" i="29"/>
  <c r="AE16" i="29" s="1"/>
  <c r="AD17" i="29"/>
  <c r="AC17" i="29"/>
  <c r="AC16" i="29" s="1"/>
  <c r="AA17" i="29"/>
  <c r="S17" i="29" s="1"/>
  <c r="Z17" i="29"/>
  <c r="R17" i="29" s="1"/>
  <c r="R16" i="29" s="1"/>
  <c r="Y17" i="29"/>
  <c r="Q17" i="29" s="1"/>
  <c r="X17" i="29"/>
  <c r="P17" i="29" s="1"/>
  <c r="P16" i="29" s="1"/>
  <c r="W17" i="29"/>
  <c r="V17" i="29"/>
  <c r="V16" i="29" s="1"/>
  <c r="U17" i="29"/>
  <c r="U16" i="29" s="1"/>
  <c r="AY16" i="29"/>
  <c r="AX16" i="29"/>
  <c r="AU16" i="29"/>
  <c r="AQ16" i="29"/>
  <c r="AO16" i="29"/>
  <c r="AL16" i="29"/>
  <c r="AG16" i="29"/>
  <c r="AD16" i="29"/>
  <c r="AA16" i="29"/>
  <c r="X16" i="29"/>
  <c r="W16" i="29"/>
  <c r="AS15" i="29"/>
  <c r="AR15" i="29"/>
  <c r="AK15" i="29"/>
  <c r="AK13" i="29" s="1"/>
  <c r="AJ15" i="29"/>
  <c r="AC15" i="29"/>
  <c r="M15" i="29" s="1"/>
  <c r="AB15" i="29"/>
  <c r="U15" i="29"/>
  <c r="T15" i="29"/>
  <c r="S15" i="29"/>
  <c r="R15" i="29"/>
  <c r="Q15" i="29"/>
  <c r="P15" i="29"/>
  <c r="O15" i="29"/>
  <c r="N15" i="29"/>
  <c r="H15" i="29"/>
  <c r="AS14" i="29"/>
  <c r="AS13" i="29" s="1"/>
  <c r="AR14" i="29"/>
  <c r="AK14" i="29"/>
  <c r="AJ14" i="29"/>
  <c r="AC14" i="29"/>
  <c r="AB14" i="29"/>
  <c r="U14" i="29"/>
  <c r="M14" i="29" s="1"/>
  <c r="T14" i="29"/>
  <c r="S14" i="29"/>
  <c r="R14" i="29"/>
  <c r="Q14" i="29"/>
  <c r="P14" i="29"/>
  <c r="O14" i="29"/>
  <c r="N14" i="29"/>
  <c r="H14" i="29"/>
  <c r="AY13" i="29"/>
  <c r="AX13" i="29"/>
  <c r="AW13" i="29"/>
  <c r="AV13" i="29"/>
  <c r="AU13" i="29"/>
  <c r="AT13" i="29"/>
  <c r="AT6" i="29" s="1"/>
  <c r="AT5" i="29" s="1"/>
  <c r="AQ13" i="29"/>
  <c r="AP13" i="29"/>
  <c r="AO13" i="29"/>
  <c r="Q13" i="29" s="1"/>
  <c r="AN13" i="29"/>
  <c r="AM13" i="29"/>
  <c r="AL13" i="29"/>
  <c r="AI13" i="29"/>
  <c r="AH13" i="29"/>
  <c r="AG13" i="29"/>
  <c r="AF13" i="29"/>
  <c r="AF6" i="29" s="1"/>
  <c r="AF5" i="29" s="1"/>
  <c r="AE13" i="29"/>
  <c r="AD13" i="29"/>
  <c r="AC13" i="29"/>
  <c r="AA13" i="29"/>
  <c r="S13" i="29" s="1"/>
  <c r="Z13" i="29"/>
  <c r="Y13" i="29"/>
  <c r="X13" i="29"/>
  <c r="P13" i="29" s="1"/>
  <c r="W13" i="29"/>
  <c r="V13" i="29"/>
  <c r="R13" i="29"/>
  <c r="O13" i="29"/>
  <c r="AS12" i="29"/>
  <c r="AR12" i="29"/>
  <c r="AK12" i="29"/>
  <c r="AJ12" i="29"/>
  <c r="AC12" i="29"/>
  <c r="AB12" i="29"/>
  <c r="U12" i="29"/>
  <c r="M12" i="29" s="1"/>
  <c r="T12" i="29"/>
  <c r="S12" i="29"/>
  <c r="R12" i="29"/>
  <c r="Q12" i="29"/>
  <c r="P12" i="29"/>
  <c r="O12" i="29"/>
  <c r="N12" i="29"/>
  <c r="H12" i="29"/>
  <c r="AS11" i="29"/>
  <c r="AR11" i="29"/>
  <c r="AK11" i="29"/>
  <c r="AK10" i="29" s="1"/>
  <c r="AJ11" i="29"/>
  <c r="AC11" i="29"/>
  <c r="AC10" i="29" s="1"/>
  <c r="AB11" i="29"/>
  <c r="U11" i="29"/>
  <c r="U10" i="29" s="1"/>
  <c r="T11" i="29"/>
  <c r="S11" i="29"/>
  <c r="R11" i="29"/>
  <c r="Q11" i="29"/>
  <c r="P11" i="29"/>
  <c r="O11" i="29"/>
  <c r="N11" i="29"/>
  <c r="H11" i="29"/>
  <c r="AY10" i="29"/>
  <c r="AX10" i="29"/>
  <c r="AW10" i="29"/>
  <c r="AV10" i="29"/>
  <c r="AU10" i="29"/>
  <c r="AT10" i="29"/>
  <c r="AS10" i="29"/>
  <c r="AQ10" i="29"/>
  <c r="AP10" i="29"/>
  <c r="AO10" i="29"/>
  <c r="AN10" i="29"/>
  <c r="P10" i="29" s="1"/>
  <c r="AM10" i="29"/>
  <c r="AL10" i="29"/>
  <c r="AI10" i="29"/>
  <c r="AH10" i="29"/>
  <c r="AG10" i="29"/>
  <c r="AF10" i="29"/>
  <c r="AE10" i="29"/>
  <c r="AD10" i="29"/>
  <c r="AA10" i="29"/>
  <c r="S10" i="29" s="1"/>
  <c r="Z10" i="29"/>
  <c r="R10" i="29" s="1"/>
  <c r="Y10" i="29"/>
  <c r="Q10" i="29" s="1"/>
  <c r="X10" i="29"/>
  <c r="W10" i="29"/>
  <c r="O10" i="29" s="1"/>
  <c r="V10" i="29"/>
  <c r="N10" i="29" s="1"/>
  <c r="AS9" i="29"/>
  <c r="AR9" i="29"/>
  <c r="AK9" i="29"/>
  <c r="AJ9" i="29"/>
  <c r="AC9" i="29"/>
  <c r="AB9" i="29"/>
  <c r="U9" i="29"/>
  <c r="T9" i="29"/>
  <c r="S9" i="29"/>
  <c r="R9" i="29"/>
  <c r="Q9" i="29"/>
  <c r="P9" i="29"/>
  <c r="O9" i="29"/>
  <c r="N9" i="29"/>
  <c r="M9" i="29"/>
  <c r="H9" i="29"/>
  <c r="AS8" i="29"/>
  <c r="AR8" i="29"/>
  <c r="AK8" i="29"/>
  <c r="AK7" i="29" s="1"/>
  <c r="AK6" i="29" s="1"/>
  <c r="AK5" i="29" s="1"/>
  <c r="AJ8" i="29"/>
  <c r="AC8" i="29"/>
  <c r="AC7" i="29" s="1"/>
  <c r="AC6" i="29" s="1"/>
  <c r="AC5" i="29" s="1"/>
  <c r="AB8" i="29"/>
  <c r="U8" i="29"/>
  <c r="T8" i="29"/>
  <c r="S8" i="29"/>
  <c r="R8" i="29"/>
  <c r="Q8" i="29"/>
  <c r="P8" i="29"/>
  <c r="O8" i="29"/>
  <c r="N8" i="29"/>
  <c r="H8" i="29"/>
  <c r="AY7" i="29"/>
  <c r="AY6" i="29" s="1"/>
  <c r="AY5" i="29" s="1"/>
  <c r="AX7" i="29"/>
  <c r="AW7" i="29"/>
  <c r="AW6" i="29" s="1"/>
  <c r="AV7" i="29"/>
  <c r="P7" i="29" s="1"/>
  <c r="AU7" i="29"/>
  <c r="AT7" i="29"/>
  <c r="AS7" i="29"/>
  <c r="AS6" i="29" s="1"/>
  <c r="AQ7" i="29"/>
  <c r="S7" i="29" s="1"/>
  <c r="AP7" i="29"/>
  <c r="AO7" i="29"/>
  <c r="AO6" i="29" s="1"/>
  <c r="AO5" i="29" s="1"/>
  <c r="AN7" i="29"/>
  <c r="AN6" i="29" s="1"/>
  <c r="AM7" i="29"/>
  <c r="AL7" i="29"/>
  <c r="AL6" i="29" s="1"/>
  <c r="AL5" i="29" s="1"/>
  <c r="AI7" i="29"/>
  <c r="AI6" i="29" s="1"/>
  <c r="AI5" i="29" s="1"/>
  <c r="AH7" i="29"/>
  <c r="AH6" i="29" s="1"/>
  <c r="AG7" i="29"/>
  <c r="AF7" i="29"/>
  <c r="AE7" i="29"/>
  <c r="AE6" i="29" s="1"/>
  <c r="AE5" i="29" s="1"/>
  <c r="AD7" i="29"/>
  <c r="AD6" i="29" s="1"/>
  <c r="AD5" i="29" s="1"/>
  <c r="AA7" i="29"/>
  <c r="AA6" i="29" s="1"/>
  <c r="AA5" i="29" s="1"/>
  <c r="Z7" i="29"/>
  <c r="R7" i="29" s="1"/>
  <c r="R6" i="29" s="1"/>
  <c r="Y7" i="29"/>
  <c r="X7" i="29"/>
  <c r="X6" i="29" s="1"/>
  <c r="X5" i="29" s="1"/>
  <c r="W7" i="29"/>
  <c r="O7" i="29" s="1"/>
  <c r="O6" i="29" s="1"/>
  <c r="V7" i="29"/>
  <c r="N7" i="29" s="1"/>
  <c r="U7" i="29"/>
  <c r="M7" i="29" s="1"/>
  <c r="Q7" i="29"/>
  <c r="AX6" i="29"/>
  <c r="AU6" i="29"/>
  <c r="AP6" i="29"/>
  <c r="AM6" i="29"/>
  <c r="AG6" i="29"/>
  <c r="AG5" i="29" s="1"/>
  <c r="Y6" i="29"/>
  <c r="W6" i="29"/>
  <c r="AS74" i="28"/>
  <c r="AR74" i="28"/>
  <c r="AK74" i="28"/>
  <c r="AK72" i="28" s="1"/>
  <c r="AK71" i="28" s="1"/>
  <c r="AJ74" i="28"/>
  <c r="AC74" i="28"/>
  <c r="AB74" i="28"/>
  <c r="U74" i="28"/>
  <c r="T74" i="28"/>
  <c r="S74" i="28"/>
  <c r="R74" i="28"/>
  <c r="Q74" i="28"/>
  <c r="P74" i="28"/>
  <c r="O74" i="28"/>
  <c r="N74" i="28"/>
  <c r="M74" i="28"/>
  <c r="H74" i="28"/>
  <c r="AS73" i="28"/>
  <c r="AR73" i="28"/>
  <c r="AK73" i="28"/>
  <c r="AJ73" i="28"/>
  <c r="AC73" i="28"/>
  <c r="AB73" i="28"/>
  <c r="U73" i="28"/>
  <c r="M73" i="28" s="1"/>
  <c r="T73" i="28"/>
  <c r="S73" i="28"/>
  <c r="R73" i="28"/>
  <c r="Q73" i="28"/>
  <c r="P73" i="28"/>
  <c r="O73" i="28"/>
  <c r="N73" i="28"/>
  <c r="H73" i="28"/>
  <c r="AY72" i="28"/>
  <c r="AX72" i="28"/>
  <c r="AW72" i="28"/>
  <c r="AW71" i="28" s="1"/>
  <c r="AV72" i="28"/>
  <c r="P72" i="28" s="1"/>
  <c r="P71" i="28" s="1"/>
  <c r="AU72" i="28"/>
  <c r="AT72" i="28"/>
  <c r="AT71" i="28" s="1"/>
  <c r="AS72" i="28"/>
  <c r="AQ72" i="28"/>
  <c r="AP72" i="28"/>
  <c r="AO72" i="28"/>
  <c r="Q72" i="28" s="1"/>
  <c r="Q71" i="28" s="1"/>
  <c r="AN72" i="28"/>
  <c r="AM72" i="28"/>
  <c r="AM71" i="28" s="1"/>
  <c r="AL72" i="28"/>
  <c r="AI72" i="28"/>
  <c r="AI71" i="28" s="1"/>
  <c r="AH72" i="28"/>
  <c r="R72" i="28" s="1"/>
  <c r="R71" i="28" s="1"/>
  <c r="AG72" i="28"/>
  <c r="AF72" i="28"/>
  <c r="AF71" i="28" s="1"/>
  <c r="AE72" i="28"/>
  <c r="O72" i="28" s="1"/>
  <c r="O71" i="28" s="1"/>
  <c r="AD72" i="28"/>
  <c r="AC72" i="28"/>
  <c r="AA72" i="28"/>
  <c r="S72" i="28" s="1"/>
  <c r="S71" i="28" s="1"/>
  <c r="Z72" i="28"/>
  <c r="Y72" i="28"/>
  <c r="Y71" i="28" s="1"/>
  <c r="X72" i="28"/>
  <c r="W72" i="28"/>
  <c r="V72" i="28"/>
  <c r="V71" i="28" s="1"/>
  <c r="U72" i="28"/>
  <c r="M72" i="28" s="1"/>
  <c r="M71" i="28" s="1"/>
  <c r="N72" i="28"/>
  <c r="N71" i="28" s="1"/>
  <c r="AY71" i="28"/>
  <c r="AX71" i="28"/>
  <c r="AU71" i="28"/>
  <c r="AS71" i="28"/>
  <c r="AQ71" i="28"/>
  <c r="AP71" i="28"/>
  <c r="AN71" i="28"/>
  <c r="AL71" i="28"/>
  <c r="AG71" i="28"/>
  <c r="AE71" i="28"/>
  <c r="AD71" i="28"/>
  <c r="AC71" i="28"/>
  <c r="Z71" i="28"/>
  <c r="X71" i="28"/>
  <c r="W71" i="28"/>
  <c r="AS70" i="28"/>
  <c r="AR70" i="28"/>
  <c r="AK70" i="28"/>
  <c r="AJ70" i="28"/>
  <c r="AC70" i="28"/>
  <c r="AB70" i="28"/>
  <c r="U70" i="28"/>
  <c r="M70" i="28" s="1"/>
  <c r="T70" i="28"/>
  <c r="S70" i="28"/>
  <c r="R70" i="28"/>
  <c r="Q70" i="28"/>
  <c r="P70" i="28"/>
  <c r="O70" i="28"/>
  <c r="N70" i="28"/>
  <c r="H70" i="28"/>
  <c r="AS69" i="28"/>
  <c r="AS68" i="28" s="1"/>
  <c r="AR69" i="28"/>
  <c r="AK69" i="28"/>
  <c r="AJ69" i="28"/>
  <c r="AC69" i="28"/>
  <c r="AC68" i="28" s="1"/>
  <c r="AB69" i="28"/>
  <c r="U69" i="28"/>
  <c r="M69" i="28" s="1"/>
  <c r="T69" i="28"/>
  <c r="S69" i="28"/>
  <c r="R69" i="28"/>
  <c r="Q69" i="28"/>
  <c r="P69" i="28"/>
  <c r="O69" i="28"/>
  <c r="N69" i="28"/>
  <c r="H69" i="28"/>
  <c r="AY68" i="28"/>
  <c r="AY61" i="28" s="1"/>
  <c r="AY60" i="28" s="1"/>
  <c r="AX68" i="28"/>
  <c r="AW68" i="28"/>
  <c r="AV68" i="28"/>
  <c r="AV61" i="28" s="1"/>
  <c r="AU68" i="28"/>
  <c r="AT68" i="28"/>
  <c r="AQ68" i="28"/>
  <c r="AP68" i="28"/>
  <c r="AO68" i="28"/>
  <c r="AN68" i="28"/>
  <c r="AM68" i="28"/>
  <c r="AM61" i="28" s="1"/>
  <c r="AM60" i="28" s="1"/>
  <c r="AL68" i="28"/>
  <c r="AL61" i="28" s="1"/>
  <c r="AL60" i="28" s="1"/>
  <c r="AK68" i="28"/>
  <c r="AI68" i="28"/>
  <c r="AH68" i="28"/>
  <c r="R68" i="28" s="1"/>
  <c r="AG68" i="28"/>
  <c r="AF68" i="28"/>
  <c r="AE68" i="28"/>
  <c r="AD68" i="28"/>
  <c r="AA68" i="28"/>
  <c r="S68" i="28" s="1"/>
  <c r="Z68" i="28"/>
  <c r="Y68" i="28"/>
  <c r="Y61" i="28" s="1"/>
  <c r="Y60" i="28" s="1"/>
  <c r="X68" i="28"/>
  <c r="X61" i="28" s="1"/>
  <c r="X60" i="28" s="1"/>
  <c r="W68" i="28"/>
  <c r="O68" i="28" s="1"/>
  <c r="V68" i="28"/>
  <c r="U68" i="28"/>
  <c r="M68" i="28" s="1"/>
  <c r="N68" i="28"/>
  <c r="AS67" i="28"/>
  <c r="AR67" i="28"/>
  <c r="AK67" i="28"/>
  <c r="AJ67" i="28"/>
  <c r="AC67" i="28"/>
  <c r="M67" i="28" s="1"/>
  <c r="AB67" i="28"/>
  <c r="U67" i="28"/>
  <c r="T67" i="28"/>
  <c r="S67" i="28"/>
  <c r="R67" i="28"/>
  <c r="Q67" i="28"/>
  <c r="P67" i="28"/>
  <c r="O67" i="28"/>
  <c r="N67" i="28"/>
  <c r="H67" i="28"/>
  <c r="AS66" i="28"/>
  <c r="AR66" i="28"/>
  <c r="AK66" i="28"/>
  <c r="AJ66" i="28"/>
  <c r="AC66" i="28"/>
  <c r="AB66" i="28"/>
  <c r="U66" i="28"/>
  <c r="M66" i="28" s="1"/>
  <c r="T66" i="28"/>
  <c r="S66" i="28"/>
  <c r="R66" i="28"/>
  <c r="Q66" i="28"/>
  <c r="P66" i="28"/>
  <c r="O66" i="28"/>
  <c r="N66" i="28"/>
  <c r="H66" i="28"/>
  <c r="AS65" i="28"/>
  <c r="AR65" i="28"/>
  <c r="AK65" i="28"/>
  <c r="AJ65" i="28"/>
  <c r="AC65" i="28"/>
  <c r="AB65" i="28"/>
  <c r="U65" i="28"/>
  <c r="T65" i="28"/>
  <c r="S65" i="28"/>
  <c r="R65" i="28"/>
  <c r="Q65" i="28"/>
  <c r="P65" i="28"/>
  <c r="O65" i="28"/>
  <c r="N65" i="28"/>
  <c r="M65" i="28"/>
  <c r="H65" i="28"/>
  <c r="AS64" i="28"/>
  <c r="AR64" i="28"/>
  <c r="AK64" i="28"/>
  <c r="AK62" i="28" s="1"/>
  <c r="AK61" i="28" s="1"/>
  <c r="AK60" i="28" s="1"/>
  <c r="AJ64" i="28"/>
  <c r="AC64" i="28"/>
  <c r="M64" i="28" s="1"/>
  <c r="AB64" i="28"/>
  <c r="U64" i="28"/>
  <c r="T64" i="28"/>
  <c r="S64" i="28"/>
  <c r="R64" i="28"/>
  <c r="Q64" i="28"/>
  <c r="P64" i="28"/>
  <c r="O64" i="28"/>
  <c r="N64" i="28"/>
  <c r="H64" i="28"/>
  <c r="AS63" i="28"/>
  <c r="AS62" i="28" s="1"/>
  <c r="AS61" i="28" s="1"/>
  <c r="AS60" i="28" s="1"/>
  <c r="AR63" i="28"/>
  <c r="AK63" i="28"/>
  <c r="AJ63" i="28"/>
  <c r="AC63" i="28"/>
  <c r="AB63" i="28"/>
  <c r="U63" i="28"/>
  <c r="U62" i="28" s="1"/>
  <c r="T63" i="28"/>
  <c r="S63" i="28"/>
  <c r="R63" i="28"/>
  <c r="Q63" i="28"/>
  <c r="P63" i="28"/>
  <c r="O63" i="28"/>
  <c r="N63" i="28"/>
  <c r="H63" i="28"/>
  <c r="AY62" i="28"/>
  <c r="AX62" i="28"/>
  <c r="AX61" i="28" s="1"/>
  <c r="AX60" i="28" s="1"/>
  <c r="AW62" i="28"/>
  <c r="Q62" i="28" s="1"/>
  <c r="AV62" i="28"/>
  <c r="AU62" i="28"/>
  <c r="AU61" i="28" s="1"/>
  <c r="AU60" i="28" s="1"/>
  <c r="AT62" i="28"/>
  <c r="AQ62" i="28"/>
  <c r="AP62" i="28"/>
  <c r="R62" i="28" s="1"/>
  <c r="R61" i="28" s="1"/>
  <c r="AO62" i="28"/>
  <c r="AN62" i="28"/>
  <c r="AN61" i="28" s="1"/>
  <c r="AN60" i="28" s="1"/>
  <c r="AM62" i="28"/>
  <c r="AL62" i="28"/>
  <c r="AI62" i="28"/>
  <c r="S62" i="28" s="1"/>
  <c r="S61" i="28" s="1"/>
  <c r="S60" i="28" s="1"/>
  <c r="AH62" i="28"/>
  <c r="AG62" i="28"/>
  <c r="AG61" i="28" s="1"/>
  <c r="AG60" i="28" s="1"/>
  <c r="AF62" i="28"/>
  <c r="P62" i="28" s="1"/>
  <c r="AE62" i="28"/>
  <c r="AE61" i="28" s="1"/>
  <c r="AE60" i="28" s="1"/>
  <c r="AD62" i="28"/>
  <c r="AC62" i="28"/>
  <c r="AC61" i="28" s="1"/>
  <c r="AC60" i="28" s="1"/>
  <c r="AA62" i="28"/>
  <c r="Z62" i="28"/>
  <c r="Z61" i="28" s="1"/>
  <c r="Z60" i="28" s="1"/>
  <c r="Y62" i="28"/>
  <c r="X62" i="28"/>
  <c r="W62" i="28"/>
  <c r="W61" i="28" s="1"/>
  <c r="W60" i="28" s="1"/>
  <c r="V62" i="28"/>
  <c r="N62" i="28" s="1"/>
  <c r="N61" i="28" s="1"/>
  <c r="N60" i="28" s="1"/>
  <c r="O62" i="28"/>
  <c r="O61" i="28" s="1"/>
  <c r="O60" i="28" s="1"/>
  <c r="AT61" i="28"/>
  <c r="AQ61" i="28"/>
  <c r="AQ60" i="28" s="1"/>
  <c r="AO61" i="28"/>
  <c r="AF61" i="28"/>
  <c r="AD61" i="28"/>
  <c r="AD60" i="28" s="1"/>
  <c r="AA61" i="28"/>
  <c r="AS52" i="28"/>
  <c r="AR52" i="28"/>
  <c r="AK52" i="28"/>
  <c r="AJ52" i="28"/>
  <c r="AC52" i="28"/>
  <c r="AB52" i="28"/>
  <c r="U52" i="28"/>
  <c r="M52" i="28" s="1"/>
  <c r="T52" i="28"/>
  <c r="S52" i="28"/>
  <c r="R52" i="28"/>
  <c r="Q52" i="28"/>
  <c r="P52" i="28"/>
  <c r="O52" i="28"/>
  <c r="N52" i="28"/>
  <c r="H52" i="28"/>
  <c r="AS51" i="28"/>
  <c r="AR51" i="28"/>
  <c r="AK51" i="28"/>
  <c r="AJ51" i="28"/>
  <c r="AC51" i="28"/>
  <c r="AB51" i="28"/>
  <c r="U51" i="28"/>
  <c r="M51" i="28" s="1"/>
  <c r="T51" i="28"/>
  <c r="S51" i="28"/>
  <c r="R51" i="28"/>
  <c r="Q51" i="28"/>
  <c r="P51" i="28"/>
  <c r="O51" i="28"/>
  <c r="N51" i="28"/>
  <c r="H51" i="28"/>
  <c r="AS50" i="28"/>
  <c r="AS49" i="28" s="1"/>
  <c r="AR50" i="28"/>
  <c r="AK50" i="28"/>
  <c r="AK49" i="28" s="1"/>
  <c r="AJ50" i="28"/>
  <c r="AC50" i="28"/>
  <c r="AB50" i="28"/>
  <c r="U50" i="28"/>
  <c r="U49" i="28" s="1"/>
  <c r="M49" i="28" s="1"/>
  <c r="T50" i="28"/>
  <c r="S50" i="28"/>
  <c r="R50" i="28"/>
  <c r="Q50" i="28"/>
  <c r="P50" i="28"/>
  <c r="O50" i="28"/>
  <c r="N50" i="28"/>
  <c r="H50" i="28"/>
  <c r="AY49" i="28"/>
  <c r="AX49" i="28"/>
  <c r="AW49" i="28"/>
  <c r="AV49" i="28"/>
  <c r="AU49" i="28"/>
  <c r="AT49" i="28"/>
  <c r="N49" i="28" s="1"/>
  <c r="AQ49" i="28"/>
  <c r="AP49" i="28"/>
  <c r="AO49" i="28"/>
  <c r="AN49" i="28"/>
  <c r="AM49" i="28"/>
  <c r="O49" i="28" s="1"/>
  <c r="AL49" i="28"/>
  <c r="AI49" i="28"/>
  <c r="AH49" i="28"/>
  <c r="AG49" i="28"/>
  <c r="AF49" i="28"/>
  <c r="P49" i="28" s="1"/>
  <c r="AE49" i="28"/>
  <c r="AD49" i="28"/>
  <c r="AC49" i="28"/>
  <c r="AA49" i="28"/>
  <c r="S49" i="28" s="1"/>
  <c r="Z49" i="28"/>
  <c r="Y49" i="28"/>
  <c r="Q49" i="28" s="1"/>
  <c r="X49" i="28"/>
  <c r="W49" i="28"/>
  <c r="V49" i="28"/>
  <c r="R49" i="28"/>
  <c r="AS48" i="28"/>
  <c r="AS46" i="28" s="1"/>
  <c r="AR48" i="28"/>
  <c r="AK48" i="28"/>
  <c r="AJ48" i="28"/>
  <c r="AC48" i="28"/>
  <c r="AB48" i="28"/>
  <c r="U48" i="28"/>
  <c r="M48" i="28" s="1"/>
  <c r="T48" i="28"/>
  <c r="S48" i="28"/>
  <c r="R48" i="28"/>
  <c r="Q48" i="28"/>
  <c r="P48" i="28"/>
  <c r="O48" i="28"/>
  <c r="N48" i="28"/>
  <c r="H48" i="28"/>
  <c r="AS47" i="28"/>
  <c r="AR47" i="28"/>
  <c r="AK47" i="28"/>
  <c r="AK46" i="28" s="1"/>
  <c r="AJ47" i="28"/>
  <c r="AC47" i="28"/>
  <c r="AC46" i="28" s="1"/>
  <c r="AB47" i="28"/>
  <c r="U47" i="28"/>
  <c r="U46" i="28" s="1"/>
  <c r="T47" i="28"/>
  <c r="S47" i="28"/>
  <c r="R47" i="28"/>
  <c r="Q47" i="28"/>
  <c r="P47" i="28"/>
  <c r="O47" i="28"/>
  <c r="N47" i="28"/>
  <c r="H47" i="28"/>
  <c r="AY46" i="28"/>
  <c r="AX46" i="28"/>
  <c r="AW46" i="28"/>
  <c r="AV46" i="28"/>
  <c r="AU46" i="28"/>
  <c r="AT46" i="28"/>
  <c r="AQ46" i="28"/>
  <c r="AP46" i="28"/>
  <c r="AO46" i="28"/>
  <c r="AN46" i="28"/>
  <c r="AM46" i="28"/>
  <c r="AL46" i="28"/>
  <c r="AI46" i="28"/>
  <c r="AH46" i="28"/>
  <c r="AG46" i="28"/>
  <c r="Q46" i="28" s="1"/>
  <c r="AF46" i="28"/>
  <c r="AE46" i="28"/>
  <c r="AD46" i="28"/>
  <c r="AA46" i="28"/>
  <c r="Z46" i="28"/>
  <c r="R46" i="28" s="1"/>
  <c r="Y46" i="28"/>
  <c r="X46" i="28"/>
  <c r="P46" i="28" s="1"/>
  <c r="W46" i="28"/>
  <c r="O46" i="28" s="1"/>
  <c r="V46" i="28"/>
  <c r="N46" i="28" s="1"/>
  <c r="S46" i="28"/>
  <c r="AS45" i="28"/>
  <c r="AR45" i="28"/>
  <c r="AK45" i="28"/>
  <c r="AJ45" i="28"/>
  <c r="AC45" i="28"/>
  <c r="AC44" i="28" s="1"/>
  <c r="M44" i="28" s="1"/>
  <c r="AB45" i="28"/>
  <c r="U45" i="28"/>
  <c r="T45" i="28"/>
  <c r="S45" i="28"/>
  <c r="R45" i="28"/>
  <c r="Q45" i="28"/>
  <c r="P45" i="28"/>
  <c r="O45" i="28"/>
  <c r="N45" i="28"/>
  <c r="M45" i="28"/>
  <c r="H45" i="28"/>
  <c r="AY44" i="28"/>
  <c r="AX44" i="28"/>
  <c r="AW44" i="28"/>
  <c r="AV44" i="28"/>
  <c r="AU44" i="28"/>
  <c r="AT44" i="28"/>
  <c r="AS44" i="28"/>
  <c r="AQ44" i="28"/>
  <c r="AP44" i="28"/>
  <c r="AO44" i="28"/>
  <c r="AN44" i="28"/>
  <c r="AM44" i="28"/>
  <c r="AL44" i="28"/>
  <c r="AK44" i="28"/>
  <c r="AI44" i="28"/>
  <c r="AH44" i="28"/>
  <c r="AG44" i="28"/>
  <c r="AF44" i="28"/>
  <c r="AE44" i="28"/>
  <c r="AD44" i="28"/>
  <c r="N44" i="28" s="1"/>
  <c r="AA44" i="28"/>
  <c r="S44" i="28" s="1"/>
  <c r="Z44" i="28"/>
  <c r="R44" i="28" s="1"/>
  <c r="Y44" i="28"/>
  <c r="Q44" i="28" s="1"/>
  <c r="X44" i="28"/>
  <c r="W44" i="28"/>
  <c r="O44" i="28" s="1"/>
  <c r="V44" i="28"/>
  <c r="U44" i="28"/>
  <c r="P44" i="28"/>
  <c r="AS43" i="28"/>
  <c r="AR43" i="28"/>
  <c r="AK43" i="28"/>
  <c r="AK42" i="28" s="1"/>
  <c r="M42" i="28" s="1"/>
  <c r="AJ43" i="28"/>
  <c r="AC43" i="28"/>
  <c r="AB43" i="28"/>
  <c r="U43" i="28"/>
  <c r="T43" i="28"/>
  <c r="S43" i="28"/>
  <c r="R43" i="28"/>
  <c r="Q43" i="28"/>
  <c r="P43" i="28"/>
  <c r="O43" i="28"/>
  <c r="N43" i="28"/>
  <c r="M43" i="28"/>
  <c r="H43" i="28"/>
  <c r="AY42" i="28"/>
  <c r="AX42" i="28"/>
  <c r="AW42" i="28"/>
  <c r="AV42" i="28"/>
  <c r="AU42" i="28"/>
  <c r="O42" i="28" s="1"/>
  <c r="AT42" i="28"/>
  <c r="AS42" i="28"/>
  <c r="AQ42" i="28"/>
  <c r="AP42" i="28"/>
  <c r="AO42" i="28"/>
  <c r="AN42" i="28"/>
  <c r="P42" i="28" s="1"/>
  <c r="AM42" i="28"/>
  <c r="AL42" i="28"/>
  <c r="AI42" i="28"/>
  <c r="AH42" i="28"/>
  <c r="AG42" i="28"/>
  <c r="Q42" i="28" s="1"/>
  <c r="AF42" i="28"/>
  <c r="AE42" i="28"/>
  <c r="AD42" i="28"/>
  <c r="N42" i="28" s="1"/>
  <c r="AC42" i="28"/>
  <c r="AA42" i="28"/>
  <c r="Z42" i="28"/>
  <c r="R42" i="28" s="1"/>
  <c r="Y42" i="28"/>
  <c r="X42" i="28"/>
  <c r="W42" i="28"/>
  <c r="V42" i="28"/>
  <c r="U42" i="28"/>
  <c r="S42" i="28"/>
  <c r="AS41" i="28"/>
  <c r="AR41" i="28"/>
  <c r="AK41" i="28"/>
  <c r="AJ41" i="28"/>
  <c r="AC41" i="28"/>
  <c r="AB41" i="28"/>
  <c r="U41" i="28"/>
  <c r="M41" i="28" s="1"/>
  <c r="T41" i="28"/>
  <c r="S41" i="28"/>
  <c r="R41" i="28"/>
  <c r="Q41" i="28"/>
  <c r="P41" i="28"/>
  <c r="O41" i="28"/>
  <c r="N41" i="28"/>
  <c r="H41" i="28"/>
  <c r="AS40" i="28"/>
  <c r="AS39" i="28" s="1"/>
  <c r="AR40" i="28"/>
  <c r="AK40" i="28"/>
  <c r="AJ40" i="28"/>
  <c r="AC40" i="28"/>
  <c r="AC39" i="28" s="1"/>
  <c r="AB40" i="28"/>
  <c r="U40" i="28"/>
  <c r="M40" i="28" s="1"/>
  <c r="T40" i="28"/>
  <c r="S40" i="28"/>
  <c r="R40" i="28"/>
  <c r="Q40" i="28"/>
  <c r="P40" i="28"/>
  <c r="O40" i="28"/>
  <c r="N40" i="28"/>
  <c r="H40" i="28"/>
  <c r="AY39" i="28"/>
  <c r="AX39" i="28"/>
  <c r="AW39" i="28"/>
  <c r="AV39" i="28"/>
  <c r="AU39" i="28"/>
  <c r="AT39" i="28"/>
  <c r="AQ39" i="28"/>
  <c r="AP39" i="28"/>
  <c r="AO39" i="28"/>
  <c r="AN39" i="28"/>
  <c r="AM39" i="28"/>
  <c r="AL39" i="28"/>
  <c r="AK39" i="28"/>
  <c r="AI39" i="28"/>
  <c r="AH39" i="28"/>
  <c r="R39" i="28" s="1"/>
  <c r="AG39" i="28"/>
  <c r="AF39" i="28"/>
  <c r="AE39" i="28"/>
  <c r="AD39" i="28"/>
  <c r="AA39" i="28"/>
  <c r="S39" i="28" s="1"/>
  <c r="Z39" i="28"/>
  <c r="Y39" i="28"/>
  <c r="Q39" i="28" s="1"/>
  <c r="X39" i="28"/>
  <c r="P39" i="28" s="1"/>
  <c r="W39" i="28"/>
  <c r="O39" i="28" s="1"/>
  <c r="V39" i="28"/>
  <c r="U39" i="28"/>
  <c r="M39" i="28" s="1"/>
  <c r="N39" i="28"/>
  <c r="AS38" i="28"/>
  <c r="AR38" i="28"/>
  <c r="AK38" i="28"/>
  <c r="AJ38" i="28"/>
  <c r="AC38" i="28"/>
  <c r="M38" i="28" s="1"/>
  <c r="AB38" i="28"/>
  <c r="U38" i="28"/>
  <c r="T38" i="28"/>
  <c r="S38" i="28"/>
  <c r="R38" i="28"/>
  <c r="Q38" i="28"/>
  <c r="P38" i="28"/>
  <c r="O38" i="28"/>
  <c r="N38" i="28"/>
  <c r="H38" i="28"/>
  <c r="AS37" i="28"/>
  <c r="AR37" i="28"/>
  <c r="AK37" i="28"/>
  <c r="AJ37" i="28"/>
  <c r="AC37" i="28"/>
  <c r="AB37" i="28"/>
  <c r="U37" i="28"/>
  <c r="M37" i="28" s="1"/>
  <c r="T37" i="28"/>
  <c r="S37" i="28"/>
  <c r="R37" i="28"/>
  <c r="Q37" i="28"/>
  <c r="P37" i="28"/>
  <c r="O37" i="28"/>
  <c r="N37" i="28"/>
  <c r="H37" i="28"/>
  <c r="AS36" i="28"/>
  <c r="AR36" i="28"/>
  <c r="AK36" i="28"/>
  <c r="AJ36" i="28"/>
  <c r="AC36" i="28"/>
  <c r="AB36" i="28"/>
  <c r="U36" i="28"/>
  <c r="T36" i="28"/>
  <c r="S36" i="28"/>
  <c r="R36" i="28"/>
  <c r="Q36" i="28"/>
  <c r="P36" i="28"/>
  <c r="O36" i="28"/>
  <c r="N36" i="28"/>
  <c r="M36" i="28"/>
  <c r="H36" i="28"/>
  <c r="AS35" i="28"/>
  <c r="AR35" i="28"/>
  <c r="AK35" i="28"/>
  <c r="AK33" i="28" s="1"/>
  <c r="AJ35" i="28"/>
  <c r="AC35" i="28"/>
  <c r="M35" i="28" s="1"/>
  <c r="AB35" i="28"/>
  <c r="U35" i="28"/>
  <c r="T35" i="28"/>
  <c r="S35" i="28"/>
  <c r="R35" i="28"/>
  <c r="Q35" i="28"/>
  <c r="P35" i="28"/>
  <c r="O35" i="28"/>
  <c r="N35" i="28"/>
  <c r="H35" i="28"/>
  <c r="AS34" i="28"/>
  <c r="AS33" i="28" s="1"/>
  <c r="AR34" i="28"/>
  <c r="AK34" i="28"/>
  <c r="AJ34" i="28"/>
  <c r="AC34" i="28"/>
  <c r="AB34" i="28"/>
  <c r="U34" i="28"/>
  <c r="M34" i="28" s="1"/>
  <c r="T34" i="28"/>
  <c r="S34" i="28"/>
  <c r="R34" i="28"/>
  <c r="Q34" i="28"/>
  <c r="P34" i="28"/>
  <c r="O34" i="28"/>
  <c r="N34" i="28"/>
  <c r="H34" i="28"/>
  <c r="AY33" i="28"/>
  <c r="AW33" i="28"/>
  <c r="AV33" i="28"/>
  <c r="AU33" i="28"/>
  <c r="AT33" i="28"/>
  <c r="AQ33" i="28"/>
  <c r="AQ29" i="28" s="1"/>
  <c r="AQ28" i="28" s="1"/>
  <c r="AO33" i="28"/>
  <c r="AN33" i="28"/>
  <c r="P33" i="28" s="1"/>
  <c r="AM33" i="28"/>
  <c r="AL33" i="28"/>
  <c r="AI33" i="28"/>
  <c r="AH33" i="28"/>
  <c r="AG33" i="28"/>
  <c r="Q33" i="28" s="1"/>
  <c r="AF33" i="28"/>
  <c r="AE33" i="28"/>
  <c r="O33" i="28" s="1"/>
  <c r="AD33" i="28"/>
  <c r="N33" i="28" s="1"/>
  <c r="AA33" i="28"/>
  <c r="Z33" i="28"/>
  <c r="R33" i="28" s="1"/>
  <c r="Y33" i="28"/>
  <c r="X33" i="28"/>
  <c r="W33" i="28"/>
  <c r="V33" i="28"/>
  <c r="S33" i="28"/>
  <c r="AS32" i="28"/>
  <c r="AR32" i="28"/>
  <c r="AK32" i="28"/>
  <c r="AJ32" i="28"/>
  <c r="AC32" i="28"/>
  <c r="M32" i="28" s="1"/>
  <c r="AB32" i="28"/>
  <c r="U32" i="28"/>
  <c r="T32" i="28"/>
  <c r="S32" i="28"/>
  <c r="R32" i="28"/>
  <c r="Q32" i="28"/>
  <c r="P32" i="28"/>
  <c r="O32" i="28"/>
  <c r="N32" i="28"/>
  <c r="H32" i="28"/>
  <c r="AS31" i="28"/>
  <c r="AS30" i="28" s="1"/>
  <c r="AS29" i="28" s="1"/>
  <c r="AS28" i="28" s="1"/>
  <c r="AR31" i="28"/>
  <c r="AK31" i="28"/>
  <c r="AJ31" i="28"/>
  <c r="AC31" i="28"/>
  <c r="AC30" i="28" s="1"/>
  <c r="AB31" i="28"/>
  <c r="U31" i="28"/>
  <c r="M31" i="28" s="1"/>
  <c r="T31" i="28"/>
  <c r="S31" i="28"/>
  <c r="R31" i="28"/>
  <c r="Q31" i="28"/>
  <c r="P31" i="28"/>
  <c r="O31" i="28"/>
  <c r="N31" i="28"/>
  <c r="H31" i="28"/>
  <c r="AY30" i="28"/>
  <c r="AX30" i="28"/>
  <c r="AX29" i="28" s="1"/>
  <c r="AX28" i="28" s="1"/>
  <c r="AW30" i="28"/>
  <c r="AV30" i="28"/>
  <c r="AV29" i="28" s="1"/>
  <c r="AV28" i="28" s="1"/>
  <c r="AU30" i="28"/>
  <c r="AT30" i="28"/>
  <c r="AT29" i="28" s="1"/>
  <c r="AT28" i="28" s="1"/>
  <c r="AQ30" i="28"/>
  <c r="AP30" i="28"/>
  <c r="AP29" i="28" s="1"/>
  <c r="AP28" i="28" s="1"/>
  <c r="AO30" i="28"/>
  <c r="AO29" i="28" s="1"/>
  <c r="AO28" i="28" s="1"/>
  <c r="AN30" i="28"/>
  <c r="AM30" i="28"/>
  <c r="AM29" i="28" s="1"/>
  <c r="AM28" i="28" s="1"/>
  <c r="AL30" i="28"/>
  <c r="AK30" i="28"/>
  <c r="AK29" i="28" s="1"/>
  <c r="AK28" i="28" s="1"/>
  <c r="AI30" i="28"/>
  <c r="AH30" i="28"/>
  <c r="AH29" i="28" s="1"/>
  <c r="AH28" i="28" s="1"/>
  <c r="AG30" i="28"/>
  <c r="AF30" i="28"/>
  <c r="AF29" i="28" s="1"/>
  <c r="AF28" i="28" s="1"/>
  <c r="AE30" i="28"/>
  <c r="AE29" i="28" s="1"/>
  <c r="AE28" i="28" s="1"/>
  <c r="AD30" i="28"/>
  <c r="AA30" i="28"/>
  <c r="S30" i="28" s="1"/>
  <c r="Z30" i="28"/>
  <c r="Y30" i="28"/>
  <c r="Y29" i="28" s="1"/>
  <c r="Y28" i="28" s="1"/>
  <c r="X30" i="28"/>
  <c r="P30" i="28" s="1"/>
  <c r="W30" i="28"/>
  <c r="W29" i="28" s="1"/>
  <c r="W28" i="28" s="1"/>
  <c r="V30" i="28"/>
  <c r="U30" i="28"/>
  <c r="M30" i="28" s="1"/>
  <c r="N30" i="28"/>
  <c r="AY29" i="28"/>
  <c r="AY28" i="28" s="1"/>
  <c r="AW29" i="28"/>
  <c r="AW28" i="28" s="1"/>
  <c r="AU29" i="28"/>
  <c r="AU28" i="28" s="1"/>
  <c r="AL29" i="28"/>
  <c r="AL28" i="28" s="1"/>
  <c r="AI29" i="28"/>
  <c r="AI28" i="28" s="1"/>
  <c r="AG29" i="28"/>
  <c r="AG28" i="28" s="1"/>
  <c r="X29" i="28"/>
  <c r="X28" i="28" s="1"/>
  <c r="V29" i="28"/>
  <c r="V28" i="28" s="1"/>
  <c r="AS20" i="28"/>
  <c r="AR20" i="28"/>
  <c r="AK20" i="28"/>
  <c r="AK18" i="28" s="1"/>
  <c r="AJ20" i="28"/>
  <c r="AC20" i="28"/>
  <c r="AB20" i="28"/>
  <c r="U20" i="28"/>
  <c r="M20" i="28" s="1"/>
  <c r="T20" i="28"/>
  <c r="S20" i="28"/>
  <c r="R20" i="28"/>
  <c r="Q20" i="28"/>
  <c r="P20" i="28"/>
  <c r="O20" i="28"/>
  <c r="N20" i="28"/>
  <c r="H20" i="28"/>
  <c r="AT19" i="28"/>
  <c r="AT18" i="28" s="1"/>
  <c r="AT14" i="28" s="1"/>
  <c r="AR19" i="28"/>
  <c r="AK19" i="28"/>
  <c r="AJ19" i="28"/>
  <c r="AD19" i="28"/>
  <c r="N19" i="28" s="1"/>
  <c r="AB19" i="28"/>
  <c r="U19" i="28"/>
  <c r="U18" i="28" s="1"/>
  <c r="T19" i="28"/>
  <c r="S19" i="28"/>
  <c r="R19" i="28"/>
  <c r="Q19" i="28"/>
  <c r="P19" i="28"/>
  <c r="O19" i="28"/>
  <c r="H19" i="28"/>
  <c r="AY18" i="28"/>
  <c r="AX18" i="28"/>
  <c r="AW18" i="28"/>
  <c r="Q18" i="28" s="1"/>
  <c r="AV18" i="28"/>
  <c r="AU18" i="28"/>
  <c r="AQ18" i="28"/>
  <c r="AP18" i="28"/>
  <c r="R18" i="28" s="1"/>
  <c r="AO18" i="28"/>
  <c r="AN18" i="28"/>
  <c r="AM18" i="28"/>
  <c r="AL18" i="28"/>
  <c r="AI18" i="28"/>
  <c r="S18" i="28" s="1"/>
  <c r="AH18" i="28"/>
  <c r="AG18" i="28"/>
  <c r="AF18" i="28"/>
  <c r="P18" i="28" s="1"/>
  <c r="AE18" i="28"/>
  <c r="AD18" i="28"/>
  <c r="AA18" i="28"/>
  <c r="Z18" i="28"/>
  <c r="Y18" i="28"/>
  <c r="X18" i="28"/>
  <c r="W18" i="28"/>
  <c r="V18" i="28"/>
  <c r="N18" i="28" s="1"/>
  <c r="O18" i="28"/>
  <c r="AS17" i="28"/>
  <c r="AR17" i="28"/>
  <c r="AK17" i="28"/>
  <c r="AJ17" i="28"/>
  <c r="AC17" i="28"/>
  <c r="AB17" i="28"/>
  <c r="U17" i="28"/>
  <c r="U15" i="28" s="1"/>
  <c r="T17" i="28"/>
  <c r="S17" i="28"/>
  <c r="R17" i="28"/>
  <c r="Q17" i="28"/>
  <c r="P17" i="28"/>
  <c r="O17" i="28"/>
  <c r="N17" i="28"/>
  <c r="H17" i="28"/>
  <c r="AS16" i="28"/>
  <c r="AR16" i="28"/>
  <c r="AK16" i="28"/>
  <c r="AJ16" i="28"/>
  <c r="AC16" i="28"/>
  <c r="AC15" i="28" s="1"/>
  <c r="AB16" i="28"/>
  <c r="U16" i="28"/>
  <c r="T16" i="28"/>
  <c r="S16" i="28"/>
  <c r="R16" i="28"/>
  <c r="Q16" i="28"/>
  <c r="P16" i="28"/>
  <c r="O16" i="28"/>
  <c r="N16" i="28"/>
  <c r="M16" i="28"/>
  <c r="H16" i="28"/>
  <c r="AY15" i="28"/>
  <c r="AX15" i="28"/>
  <c r="AX14" i="28" s="1"/>
  <c r="AW15" i="28"/>
  <c r="AV15" i="28"/>
  <c r="AV14" i="28" s="1"/>
  <c r="AU15" i="28"/>
  <c r="AU14" i="28" s="1"/>
  <c r="AT15" i="28"/>
  <c r="AS15" i="28"/>
  <c r="AQ15" i="28"/>
  <c r="AQ14" i="28" s="1"/>
  <c r="AP15" i="28"/>
  <c r="AO15" i="28"/>
  <c r="AO14" i="28" s="1"/>
  <c r="AN15" i="28"/>
  <c r="AM15" i="28"/>
  <c r="AM14" i="28" s="1"/>
  <c r="AL15" i="28"/>
  <c r="AK15" i="28"/>
  <c r="AK14" i="28" s="1"/>
  <c r="AI15" i="28"/>
  <c r="AH15" i="28"/>
  <c r="AH14" i="28" s="1"/>
  <c r="AG15" i="28"/>
  <c r="AG14" i="28" s="1"/>
  <c r="AF15" i="28"/>
  <c r="AE15" i="28"/>
  <c r="AE14" i="28" s="1"/>
  <c r="AD15" i="28"/>
  <c r="N15" i="28" s="1"/>
  <c r="N14" i="28" s="1"/>
  <c r="AA15" i="28"/>
  <c r="AA14" i="28" s="1"/>
  <c r="Z15" i="28"/>
  <c r="R15" i="28" s="1"/>
  <c r="R14" i="28" s="1"/>
  <c r="Y15" i="28"/>
  <c r="Y14" i="28" s="1"/>
  <c r="X15" i="28"/>
  <c r="W15" i="28"/>
  <c r="O15" i="28" s="1"/>
  <c r="O14" i="28" s="1"/>
  <c r="V15" i="28"/>
  <c r="P15" i="28"/>
  <c r="P14" i="28" s="1"/>
  <c r="AY14" i="28"/>
  <c r="AW14" i="28"/>
  <c r="AN14" i="28"/>
  <c r="AL14" i="28"/>
  <c r="AI14" i="28"/>
  <c r="Z14" i="28"/>
  <c r="X14" i="28"/>
  <c r="V14" i="28"/>
  <c r="AS13" i="28"/>
  <c r="M13" i="28" s="1"/>
  <c r="AR13" i="28"/>
  <c r="AK13" i="28"/>
  <c r="AJ13" i="28"/>
  <c r="AC13" i="28"/>
  <c r="AB13" i="28"/>
  <c r="U13" i="28"/>
  <c r="T13" i="28"/>
  <c r="S13" i="28"/>
  <c r="R13" i="28"/>
  <c r="Q13" i="28"/>
  <c r="P13" i="28"/>
  <c r="O13" i="28"/>
  <c r="N13" i="28"/>
  <c r="H13" i="28"/>
  <c r="AS12" i="28"/>
  <c r="AR12" i="28"/>
  <c r="AK12" i="28"/>
  <c r="AJ12" i="28"/>
  <c r="AC12" i="28"/>
  <c r="AC11" i="28" s="1"/>
  <c r="AB12" i="28"/>
  <c r="U12" i="28"/>
  <c r="T12" i="28"/>
  <c r="S12" i="28"/>
  <c r="R12" i="28"/>
  <c r="Q12" i="28"/>
  <c r="P12" i="28"/>
  <c r="O12" i="28"/>
  <c r="N12" i="28"/>
  <c r="M12" i="28"/>
  <c r="H12" i="28"/>
  <c r="AY11" i="28"/>
  <c r="AX11" i="28"/>
  <c r="R11" i="28" s="1"/>
  <c r="AW11" i="28"/>
  <c r="AV11" i="28"/>
  <c r="AU11" i="28"/>
  <c r="AT11" i="28"/>
  <c r="AS11" i="28"/>
  <c r="AQ11" i="28"/>
  <c r="S11" i="28" s="1"/>
  <c r="AP11" i="28"/>
  <c r="AO11" i="28"/>
  <c r="AN11" i="28"/>
  <c r="AM11" i="28"/>
  <c r="AL11" i="28"/>
  <c r="AK11" i="28"/>
  <c r="AI11" i="28"/>
  <c r="AH11" i="28"/>
  <c r="AG11" i="28"/>
  <c r="Q11" i="28" s="1"/>
  <c r="AF11" i="28"/>
  <c r="AE11" i="28"/>
  <c r="AD11" i="28"/>
  <c r="AD6" i="28" s="1"/>
  <c r="AA11" i="28"/>
  <c r="Z11" i="28"/>
  <c r="Y11" i="28"/>
  <c r="X11" i="28"/>
  <c r="W11" i="28"/>
  <c r="O11" i="28" s="1"/>
  <c r="V11" i="28"/>
  <c r="U11" i="28"/>
  <c r="P11" i="28"/>
  <c r="AS10" i="28"/>
  <c r="AR10" i="28"/>
  <c r="AK10" i="28"/>
  <c r="AJ10" i="28"/>
  <c r="AC10" i="28"/>
  <c r="AB10" i="28"/>
  <c r="U10" i="28"/>
  <c r="T10" i="28"/>
  <c r="S10" i="28"/>
  <c r="R10" i="28"/>
  <c r="Q10" i="28"/>
  <c r="P10" i="28"/>
  <c r="O10" i="28"/>
  <c r="N10" i="28"/>
  <c r="M10" i="28"/>
  <c r="H10" i="28"/>
  <c r="AS9" i="28"/>
  <c r="AR9" i="28"/>
  <c r="AK9" i="28"/>
  <c r="AK7" i="28" s="1"/>
  <c r="AK6" i="28" s="1"/>
  <c r="AJ9" i="28"/>
  <c r="AC9" i="28"/>
  <c r="M9" i="28" s="1"/>
  <c r="AB9" i="28"/>
  <c r="U9" i="28"/>
  <c r="T9" i="28"/>
  <c r="S9" i="28"/>
  <c r="R9" i="28"/>
  <c r="Q9" i="28"/>
  <c r="P9" i="28"/>
  <c r="O9" i="28"/>
  <c r="N9" i="28"/>
  <c r="H9" i="28"/>
  <c r="AS8" i="28"/>
  <c r="AS7" i="28" s="1"/>
  <c r="AS6" i="28" s="1"/>
  <c r="AR8" i="28"/>
  <c r="AK8" i="28"/>
  <c r="AJ8" i="28"/>
  <c r="AC8" i="28"/>
  <c r="AB8" i="28"/>
  <c r="U8" i="28"/>
  <c r="U7" i="28" s="1"/>
  <c r="T8" i="28"/>
  <c r="S8" i="28"/>
  <c r="R8" i="28"/>
  <c r="Q8" i="28"/>
  <c r="P8" i="28"/>
  <c r="O8" i="28"/>
  <c r="N8" i="28"/>
  <c r="H8" i="28"/>
  <c r="AY7" i="28"/>
  <c r="AX7" i="28"/>
  <c r="AX6" i="28" s="1"/>
  <c r="AX5" i="28" s="1"/>
  <c r="AW7" i="28"/>
  <c r="Q7" i="28" s="1"/>
  <c r="Q6" i="28" s="1"/>
  <c r="AV7" i="28"/>
  <c r="AU7" i="28"/>
  <c r="AU6" i="28" s="1"/>
  <c r="AU5" i="28" s="1"/>
  <c r="AT7" i="28"/>
  <c r="AQ7" i="28"/>
  <c r="AP7" i="28"/>
  <c r="R7" i="28" s="1"/>
  <c r="AO7" i="28"/>
  <c r="AN7" i="28"/>
  <c r="AN6" i="28" s="1"/>
  <c r="AN5" i="28" s="1"/>
  <c r="AM7" i="28"/>
  <c r="AM6" i="28" s="1"/>
  <c r="AM5" i="28" s="1"/>
  <c r="AL7" i="28"/>
  <c r="AI7" i="28"/>
  <c r="S7" i="28" s="1"/>
  <c r="AH7" i="28"/>
  <c r="AG7" i="28"/>
  <c r="AG6" i="28" s="1"/>
  <c r="AG5" i="28" s="1"/>
  <c r="AF7" i="28"/>
  <c r="P7" i="28" s="1"/>
  <c r="P6" i="28" s="1"/>
  <c r="AE7" i="28"/>
  <c r="AE6" i="28" s="1"/>
  <c r="AE5" i="28" s="1"/>
  <c r="AD7" i="28"/>
  <c r="AC7" i="28"/>
  <c r="AC6" i="28" s="1"/>
  <c r="AA7" i="28"/>
  <c r="Z7" i="28"/>
  <c r="Z6" i="28" s="1"/>
  <c r="Z5" i="28" s="1"/>
  <c r="Y7" i="28"/>
  <c r="Y6" i="28" s="1"/>
  <c r="Y5" i="28" s="1"/>
  <c r="X7" i="28"/>
  <c r="W7" i="28"/>
  <c r="W6" i="28" s="1"/>
  <c r="V7" i="28"/>
  <c r="N7" i="28" s="1"/>
  <c r="O7" i="28"/>
  <c r="O6" i="28" s="1"/>
  <c r="O5" i="28" s="1"/>
  <c r="AY6" i="28"/>
  <c r="AY5" i="28" s="1"/>
  <c r="AV6" i="28"/>
  <c r="AV5" i="28" s="1"/>
  <c r="AT6" i="28"/>
  <c r="AT5" i="28" s="1"/>
  <c r="AO6" i="28"/>
  <c r="AL6" i="28"/>
  <c r="AL5" i="28" s="1"/>
  <c r="AH6" i="28"/>
  <c r="AH5" i="28" s="1"/>
  <c r="AF6" i="28"/>
  <c r="AA6" i="28"/>
  <c r="AA5" i="28" s="1"/>
  <c r="X6" i="28"/>
  <c r="X5" i="28" s="1"/>
  <c r="AS174" i="23"/>
  <c r="AR174" i="23"/>
  <c r="AK174" i="23"/>
  <c r="AJ174" i="23"/>
  <c r="AC174" i="23"/>
  <c r="AB174" i="23"/>
  <c r="U174" i="23"/>
  <c r="T174" i="23"/>
  <c r="S174" i="23"/>
  <c r="R174" i="23"/>
  <c r="Q174" i="23"/>
  <c r="P174" i="23"/>
  <c r="O174" i="23"/>
  <c r="N174" i="23"/>
  <c r="H174" i="23"/>
  <c r="AS173" i="23"/>
  <c r="AS172" i="23" s="1"/>
  <c r="AR173" i="23"/>
  <c r="AK173" i="23"/>
  <c r="AJ173" i="23"/>
  <c r="AC173" i="23"/>
  <c r="AB173" i="23"/>
  <c r="U173" i="23"/>
  <c r="T173" i="23"/>
  <c r="S173" i="23"/>
  <c r="R173" i="23"/>
  <c r="Q173" i="23"/>
  <c r="P173" i="23"/>
  <c r="O173" i="23"/>
  <c r="N173" i="23"/>
  <c r="H173" i="23"/>
  <c r="AY172" i="23"/>
  <c r="AX172" i="23"/>
  <c r="AW172" i="23"/>
  <c r="AV172" i="23"/>
  <c r="AU172" i="23"/>
  <c r="AT172" i="23"/>
  <c r="N172" i="23" s="1"/>
  <c r="AQ172" i="23"/>
  <c r="AP172" i="23"/>
  <c r="AP166" i="23" s="1"/>
  <c r="AO172" i="23"/>
  <c r="AN172" i="23"/>
  <c r="AM172" i="23"/>
  <c r="AL172" i="23"/>
  <c r="AK172" i="23"/>
  <c r="AI172" i="23"/>
  <c r="AH172" i="23"/>
  <c r="AG172" i="23"/>
  <c r="AF172" i="23"/>
  <c r="P172" i="23" s="1"/>
  <c r="AE172" i="23"/>
  <c r="AD172" i="23"/>
  <c r="AC172" i="23"/>
  <c r="AA172" i="23"/>
  <c r="S172" i="23" s="1"/>
  <c r="Z172" i="23"/>
  <c r="Y172" i="23"/>
  <c r="Q172" i="23" s="1"/>
  <c r="X172" i="23"/>
  <c r="W172" i="23"/>
  <c r="V172" i="23"/>
  <c r="U172" i="23"/>
  <c r="R172" i="23"/>
  <c r="O172" i="23"/>
  <c r="AS171" i="23"/>
  <c r="AR171" i="23"/>
  <c r="AK171" i="23"/>
  <c r="AJ171" i="23"/>
  <c r="AC171" i="23"/>
  <c r="AB171" i="23"/>
  <c r="U171" i="23"/>
  <c r="T171" i="23"/>
  <c r="S171" i="23"/>
  <c r="R171" i="23"/>
  <c r="Q171" i="23"/>
  <c r="P171" i="23"/>
  <c r="O171" i="23"/>
  <c r="N171" i="23"/>
  <c r="H171" i="23"/>
  <c r="AS170" i="23"/>
  <c r="AR170" i="23"/>
  <c r="AK170" i="23"/>
  <c r="AJ170" i="23"/>
  <c r="AC170" i="23"/>
  <c r="AB170" i="23"/>
  <c r="U170" i="23"/>
  <c r="T170" i="23"/>
  <c r="S170" i="23"/>
  <c r="R170" i="23"/>
  <c r="Q170" i="23"/>
  <c r="P170" i="23"/>
  <c r="O170" i="23"/>
  <c r="N170" i="23"/>
  <c r="H170" i="23"/>
  <c r="AS169" i="23"/>
  <c r="AR169" i="23"/>
  <c r="AK169" i="23"/>
  <c r="AJ169" i="23"/>
  <c r="AC169" i="23"/>
  <c r="AB169" i="23"/>
  <c r="U169" i="23"/>
  <c r="U167" i="23" s="1"/>
  <c r="U166" i="23" s="1"/>
  <c r="T169" i="23"/>
  <c r="S169" i="23"/>
  <c r="R169" i="23"/>
  <c r="Q169" i="23"/>
  <c r="P169" i="23"/>
  <c r="O169" i="23"/>
  <c r="N169" i="23"/>
  <c r="H169" i="23"/>
  <c r="AS168" i="23"/>
  <c r="AS167" i="23" s="1"/>
  <c r="AR168" i="23"/>
  <c r="AK168" i="23"/>
  <c r="AK167" i="23" s="1"/>
  <c r="AK166" i="23" s="1"/>
  <c r="AJ168" i="23"/>
  <c r="AC168" i="23"/>
  <c r="AC167" i="23" s="1"/>
  <c r="AC166" i="23" s="1"/>
  <c r="AB168" i="23"/>
  <c r="U168" i="23"/>
  <c r="T168" i="23"/>
  <c r="S168" i="23"/>
  <c r="R168" i="23"/>
  <c r="Q168" i="23"/>
  <c r="P168" i="23"/>
  <c r="O168" i="23"/>
  <c r="N168" i="23"/>
  <c r="H168" i="23"/>
  <c r="AY167" i="23"/>
  <c r="AX167" i="23"/>
  <c r="AW167" i="23"/>
  <c r="AV167" i="23"/>
  <c r="AV166" i="23" s="1"/>
  <c r="AU167" i="23"/>
  <c r="AU166" i="23" s="1"/>
  <c r="AT167" i="23"/>
  <c r="AQ167" i="23"/>
  <c r="S167" i="23" s="1"/>
  <c r="AP167" i="23"/>
  <c r="AO167" i="23"/>
  <c r="AN167" i="23"/>
  <c r="AN166" i="23" s="1"/>
  <c r="AM167" i="23"/>
  <c r="AM166" i="23" s="1"/>
  <c r="AL167" i="23"/>
  <c r="AI167" i="23"/>
  <c r="AH167" i="23"/>
  <c r="AH166" i="23" s="1"/>
  <c r="AG167" i="23"/>
  <c r="AG166" i="23" s="1"/>
  <c r="AF167" i="23"/>
  <c r="AE167" i="23"/>
  <c r="AD167" i="23"/>
  <c r="N167" i="23" s="1"/>
  <c r="AA167" i="23"/>
  <c r="Z167" i="23"/>
  <c r="Z166" i="23" s="1"/>
  <c r="Y167" i="23"/>
  <c r="Y166" i="23" s="1"/>
  <c r="X167" i="23"/>
  <c r="W167" i="23"/>
  <c r="O167" i="23" s="1"/>
  <c r="O166" i="23" s="1"/>
  <c r="V167" i="23"/>
  <c r="P167" i="23"/>
  <c r="P166" i="23" s="1"/>
  <c r="AY166" i="23"/>
  <c r="AX166" i="23"/>
  <c r="AW166" i="23"/>
  <c r="AO166" i="23"/>
  <c r="AL166" i="23"/>
  <c r="AI166" i="23"/>
  <c r="AE166" i="23"/>
  <c r="AA166" i="23"/>
  <c r="X166" i="23"/>
  <c r="W166" i="23"/>
  <c r="V166" i="23"/>
  <c r="M166" i="23"/>
  <c r="AS165" i="23"/>
  <c r="AR165" i="23"/>
  <c r="AK165" i="23"/>
  <c r="AJ165" i="23"/>
  <c r="AC165" i="23"/>
  <c r="AB165" i="23"/>
  <c r="U165" i="23"/>
  <c r="T165" i="23"/>
  <c r="S165" i="23"/>
  <c r="R165" i="23"/>
  <c r="Q165" i="23"/>
  <c r="P165" i="23"/>
  <c r="O165" i="23"/>
  <c r="N165" i="23"/>
  <c r="H165" i="23"/>
  <c r="AS164" i="23"/>
  <c r="AR164" i="23"/>
  <c r="AK164" i="23"/>
  <c r="AJ164" i="23"/>
  <c r="AC164" i="23"/>
  <c r="AB164" i="23"/>
  <c r="U164" i="23"/>
  <c r="T164" i="23"/>
  <c r="S164" i="23"/>
  <c r="R164" i="23"/>
  <c r="Q164" i="23"/>
  <c r="P164" i="23"/>
  <c r="O164" i="23"/>
  <c r="N164" i="23"/>
  <c r="H164" i="23"/>
  <c r="AS163" i="23"/>
  <c r="AR163" i="23"/>
  <c r="AK163" i="23"/>
  <c r="AJ163" i="23"/>
  <c r="AC163" i="23"/>
  <c r="AC162" i="23" s="1"/>
  <c r="AB163" i="23"/>
  <c r="U163" i="23"/>
  <c r="T163" i="23"/>
  <c r="S163" i="23"/>
  <c r="R163" i="23"/>
  <c r="Q163" i="23"/>
  <c r="P163" i="23"/>
  <c r="O163" i="23"/>
  <c r="N163" i="23"/>
  <c r="H163" i="23"/>
  <c r="AY162" i="23"/>
  <c r="AX162" i="23"/>
  <c r="R162" i="23" s="1"/>
  <c r="AW162" i="23"/>
  <c r="AV162" i="23"/>
  <c r="AU162" i="23"/>
  <c r="AU157" i="23" s="1"/>
  <c r="AT162" i="23"/>
  <c r="N162" i="23" s="1"/>
  <c r="AS162" i="23"/>
  <c r="AQ162" i="23"/>
  <c r="AP162" i="23"/>
  <c r="AO162" i="23"/>
  <c r="AN162" i="23"/>
  <c r="AM162" i="23"/>
  <c r="AL162" i="23"/>
  <c r="AK162" i="23"/>
  <c r="AI162" i="23"/>
  <c r="AH162" i="23"/>
  <c r="AG162" i="23"/>
  <c r="Q162" i="23" s="1"/>
  <c r="AF162" i="23"/>
  <c r="AF157" i="23" s="1"/>
  <c r="AE162" i="23"/>
  <c r="AD162" i="23"/>
  <c r="AA162" i="23"/>
  <c r="Z162" i="23"/>
  <c r="Y162" i="23"/>
  <c r="X162" i="23"/>
  <c r="P162" i="23" s="1"/>
  <c r="W162" i="23"/>
  <c r="W157" i="23" s="1"/>
  <c r="V162" i="23"/>
  <c r="U162" i="23"/>
  <c r="S162" i="23"/>
  <c r="AS161" i="23"/>
  <c r="AR161" i="23"/>
  <c r="AK161" i="23"/>
  <c r="AJ161" i="23"/>
  <c r="AC161" i="23"/>
  <c r="AB161" i="23"/>
  <c r="U161" i="23"/>
  <c r="U158" i="23" s="1"/>
  <c r="U157" i="23" s="1"/>
  <c r="T161" i="23"/>
  <c r="S161" i="23"/>
  <c r="R161" i="23"/>
  <c r="Q161" i="23"/>
  <c r="P161" i="23"/>
  <c r="O161" i="23"/>
  <c r="N161" i="23"/>
  <c r="H161" i="23"/>
  <c r="AS160" i="23"/>
  <c r="AR160" i="23"/>
  <c r="AK160" i="23"/>
  <c r="AJ160" i="23"/>
  <c r="AC160" i="23"/>
  <c r="AC158" i="23" s="1"/>
  <c r="AC157" i="23" s="1"/>
  <c r="AB160" i="23"/>
  <c r="U160" i="23"/>
  <c r="T160" i="23"/>
  <c r="S160" i="23"/>
  <c r="R160" i="23"/>
  <c r="Q160" i="23"/>
  <c r="P160" i="23"/>
  <c r="O160" i="23"/>
  <c r="N160" i="23"/>
  <c r="H160" i="23"/>
  <c r="AS159" i="23"/>
  <c r="AR159" i="23"/>
  <c r="AK159" i="23"/>
  <c r="AK158" i="23" s="1"/>
  <c r="AK157" i="23" s="1"/>
  <c r="AJ159" i="23"/>
  <c r="AC159" i="23"/>
  <c r="AB159" i="23"/>
  <c r="U159" i="23"/>
  <c r="T159" i="23"/>
  <c r="S159" i="23"/>
  <c r="R159" i="23"/>
  <c r="Q159" i="23"/>
  <c r="P159" i="23"/>
  <c r="O159" i="23"/>
  <c r="N159" i="23"/>
  <c r="H159" i="23"/>
  <c r="AY158" i="23"/>
  <c r="AX158" i="23"/>
  <c r="AW158" i="23"/>
  <c r="AW157" i="23" s="1"/>
  <c r="AV158" i="23"/>
  <c r="AV157" i="23" s="1"/>
  <c r="AU158" i="23"/>
  <c r="AT158" i="23"/>
  <c r="AS158" i="23"/>
  <c r="AS157" i="23" s="1"/>
  <c r="AQ158" i="23"/>
  <c r="AP158" i="23"/>
  <c r="AO158" i="23"/>
  <c r="AO157" i="23" s="1"/>
  <c r="AN158" i="23"/>
  <c r="AN157" i="23" s="1"/>
  <c r="AM158" i="23"/>
  <c r="AL158" i="23"/>
  <c r="AI158" i="23"/>
  <c r="AI157" i="23" s="1"/>
  <c r="AH158" i="23"/>
  <c r="AH157" i="23" s="1"/>
  <c r="AG158" i="23"/>
  <c r="AF158" i="23"/>
  <c r="AE158" i="23"/>
  <c r="O158" i="23" s="1"/>
  <c r="AD158" i="23"/>
  <c r="AA158" i="23"/>
  <c r="AA157" i="23" s="1"/>
  <c r="Z158" i="23"/>
  <c r="Z157" i="23" s="1"/>
  <c r="Y158" i="23"/>
  <c r="X158" i="23"/>
  <c r="P158" i="23" s="1"/>
  <c r="P157" i="23" s="1"/>
  <c r="W158" i="23"/>
  <c r="V158" i="23"/>
  <c r="V157" i="23" s="1"/>
  <c r="Q158" i="23"/>
  <c r="Q157" i="23" s="1"/>
  <c r="N158" i="23"/>
  <c r="N157" i="23" s="1"/>
  <c r="AY157" i="23"/>
  <c r="AQ157" i="23"/>
  <c r="AP157" i="23"/>
  <c r="AM157" i="23"/>
  <c r="AL157" i="23"/>
  <c r="AD157" i="23"/>
  <c r="Y157" i="23"/>
  <c r="X157" i="23"/>
  <c r="M157" i="23"/>
  <c r="AS156" i="23"/>
  <c r="AR156" i="23"/>
  <c r="AK156" i="23"/>
  <c r="AJ156" i="23"/>
  <c r="AC156" i="23"/>
  <c r="AB156" i="23"/>
  <c r="U156" i="23"/>
  <c r="T156" i="23"/>
  <c r="S156" i="23"/>
  <c r="R156" i="23"/>
  <c r="Q156" i="23"/>
  <c r="P156" i="23"/>
  <c r="O156" i="23"/>
  <c r="N156" i="23"/>
  <c r="H156" i="23"/>
  <c r="AS155" i="23"/>
  <c r="AR155" i="23"/>
  <c r="AK155" i="23"/>
  <c r="AJ155" i="23"/>
  <c r="AC155" i="23"/>
  <c r="AB155" i="23"/>
  <c r="U155" i="23"/>
  <c r="U153" i="23" s="1"/>
  <c r="T155" i="23"/>
  <c r="S155" i="23"/>
  <c r="R155" i="23"/>
  <c r="Q155" i="23"/>
  <c r="P155" i="23"/>
  <c r="O155" i="23"/>
  <c r="N155" i="23"/>
  <c r="H155" i="23"/>
  <c r="AS154" i="23"/>
  <c r="AS153" i="23" s="1"/>
  <c r="AR154" i="23"/>
  <c r="AK154" i="23"/>
  <c r="AK153" i="23" s="1"/>
  <c r="AJ154" i="23"/>
  <c r="AC154" i="23"/>
  <c r="AB154" i="23"/>
  <c r="U154" i="23"/>
  <c r="T154" i="23"/>
  <c r="S154" i="23"/>
  <c r="R154" i="23"/>
  <c r="Q154" i="23"/>
  <c r="P154" i="23"/>
  <c r="O154" i="23"/>
  <c r="N154" i="23"/>
  <c r="H154" i="23"/>
  <c r="AY153" i="23"/>
  <c r="S153" i="23" s="1"/>
  <c r="AX153" i="23"/>
  <c r="AW153" i="23"/>
  <c r="AV153" i="23"/>
  <c r="AV148" i="23" s="1"/>
  <c r="AU153" i="23"/>
  <c r="O153" i="23" s="1"/>
  <c r="AT153" i="23"/>
  <c r="AQ153" i="23"/>
  <c r="AP153" i="23"/>
  <c r="AO153" i="23"/>
  <c r="AN153" i="23"/>
  <c r="AM153" i="23"/>
  <c r="AL153" i="23"/>
  <c r="AL148" i="23" s="1"/>
  <c r="AI153" i="23"/>
  <c r="AH153" i="23"/>
  <c r="R153" i="23" s="1"/>
  <c r="AG153" i="23"/>
  <c r="AG148" i="23" s="1"/>
  <c r="AF153" i="23"/>
  <c r="AE153" i="23"/>
  <c r="AD153" i="23"/>
  <c r="AC153" i="23"/>
  <c r="AA153" i="23"/>
  <c r="Z153" i="23"/>
  <c r="Y153" i="23"/>
  <c r="Q153" i="23" s="1"/>
  <c r="X153" i="23"/>
  <c r="X148" i="23" s="1"/>
  <c r="W153" i="23"/>
  <c r="V153" i="23"/>
  <c r="AS152" i="23"/>
  <c r="AR152" i="23"/>
  <c r="AK152" i="23"/>
  <c r="AJ152" i="23"/>
  <c r="AC152" i="23"/>
  <c r="AB152" i="23"/>
  <c r="U152" i="23"/>
  <c r="U149" i="23" s="1"/>
  <c r="U148" i="23" s="1"/>
  <c r="T152" i="23"/>
  <c r="S152" i="23"/>
  <c r="R152" i="23"/>
  <c r="Q152" i="23"/>
  <c r="P152" i="23"/>
  <c r="O152" i="23"/>
  <c r="N152" i="23"/>
  <c r="H152" i="23"/>
  <c r="AS151" i="23"/>
  <c r="AR151" i="23"/>
  <c r="AK151" i="23"/>
  <c r="AK149" i="23" s="1"/>
  <c r="AK148" i="23" s="1"/>
  <c r="AJ151" i="23"/>
  <c r="AC151" i="23"/>
  <c r="AB151" i="23"/>
  <c r="U151" i="23"/>
  <c r="T151" i="23"/>
  <c r="S151" i="23"/>
  <c r="R151" i="23"/>
  <c r="Q151" i="23"/>
  <c r="P151" i="23"/>
  <c r="O151" i="23"/>
  <c r="N151" i="23"/>
  <c r="H151" i="23"/>
  <c r="AS150" i="23"/>
  <c r="AS149" i="23" s="1"/>
  <c r="AS148" i="23" s="1"/>
  <c r="AR150" i="23"/>
  <c r="AK150" i="23"/>
  <c r="AJ150" i="23"/>
  <c r="AC150" i="23"/>
  <c r="AB150" i="23"/>
  <c r="U150" i="23"/>
  <c r="T150" i="23"/>
  <c r="S150" i="23"/>
  <c r="R150" i="23"/>
  <c r="Q150" i="23"/>
  <c r="P150" i="23"/>
  <c r="O150" i="23"/>
  <c r="N150" i="23"/>
  <c r="H150" i="23"/>
  <c r="AY149" i="23"/>
  <c r="AX149" i="23"/>
  <c r="AX148" i="23" s="1"/>
  <c r="AW149" i="23"/>
  <c r="AW148" i="23" s="1"/>
  <c r="AV149" i="23"/>
  <c r="AU149" i="23"/>
  <c r="AT149" i="23"/>
  <c r="N149" i="23" s="1"/>
  <c r="AQ149" i="23"/>
  <c r="AP149" i="23"/>
  <c r="AP148" i="23" s="1"/>
  <c r="AO149" i="23"/>
  <c r="AO148" i="23" s="1"/>
  <c r="AN149" i="23"/>
  <c r="AM149" i="23"/>
  <c r="AL149" i="23"/>
  <c r="AI149" i="23"/>
  <c r="AI148" i="23" s="1"/>
  <c r="AH149" i="23"/>
  <c r="AG149" i="23"/>
  <c r="AF149" i="23"/>
  <c r="P149" i="23" s="1"/>
  <c r="AE149" i="23"/>
  <c r="AD149" i="23"/>
  <c r="AC149" i="23"/>
  <c r="AC148" i="23" s="1"/>
  <c r="AA149" i="23"/>
  <c r="AA148" i="23" s="1"/>
  <c r="Z149" i="23"/>
  <c r="Y149" i="23"/>
  <c r="Q149" i="23" s="1"/>
  <c r="Q148" i="23" s="1"/>
  <c r="X149" i="23"/>
  <c r="W149" i="23"/>
  <c r="W148" i="23" s="1"/>
  <c r="V149" i="23"/>
  <c r="V148" i="23" s="1"/>
  <c r="R149" i="23"/>
  <c r="O149" i="23"/>
  <c r="AQ148" i="23"/>
  <c r="AN148" i="23"/>
  <c r="AM148" i="23"/>
  <c r="AE148" i="23"/>
  <c r="AD148" i="23"/>
  <c r="Z148" i="23"/>
  <c r="Y148" i="23"/>
  <c r="M148" i="23"/>
  <c r="AS147" i="23"/>
  <c r="AR147" i="23"/>
  <c r="AK147" i="23"/>
  <c r="AJ147" i="23"/>
  <c r="AC147" i="23"/>
  <c r="AB147" i="23"/>
  <c r="U147" i="23"/>
  <c r="T147" i="23"/>
  <c r="S147" i="23"/>
  <c r="R147" i="23"/>
  <c r="Q147" i="23"/>
  <c r="P147" i="23"/>
  <c r="O147" i="23"/>
  <c r="N147" i="23"/>
  <c r="H147" i="23"/>
  <c r="AS146" i="23"/>
  <c r="AR146" i="23"/>
  <c r="AK146" i="23"/>
  <c r="AJ146" i="23"/>
  <c r="AC146" i="23"/>
  <c r="AB146" i="23"/>
  <c r="U146" i="23"/>
  <c r="T146" i="23"/>
  <c r="S146" i="23"/>
  <c r="R146" i="23"/>
  <c r="Q146" i="23"/>
  <c r="P146" i="23"/>
  <c r="O146" i="23"/>
  <c r="N146" i="23"/>
  <c r="H146" i="23"/>
  <c r="AS145" i="23"/>
  <c r="AR145" i="23"/>
  <c r="AK145" i="23"/>
  <c r="AJ145" i="23"/>
  <c r="AC145" i="23"/>
  <c r="AB145" i="23"/>
  <c r="U145" i="23"/>
  <c r="T145" i="23"/>
  <c r="S145" i="23"/>
  <c r="R145" i="23"/>
  <c r="Q145" i="23"/>
  <c r="P145" i="23"/>
  <c r="O145" i="23"/>
  <c r="N145" i="23"/>
  <c r="H145" i="23"/>
  <c r="AS144" i="23"/>
  <c r="AR144" i="23"/>
  <c r="AK144" i="23"/>
  <c r="AJ144" i="23"/>
  <c r="AC144" i="23"/>
  <c r="AB144" i="23"/>
  <c r="U144" i="23"/>
  <c r="T144" i="23"/>
  <c r="S144" i="23"/>
  <c r="R144" i="23"/>
  <c r="Q144" i="23"/>
  <c r="P144" i="23"/>
  <c r="O144" i="23"/>
  <c r="N144" i="23"/>
  <c r="H144" i="23"/>
  <c r="AS143" i="23"/>
  <c r="AS139" i="23" s="1"/>
  <c r="AR143" i="23"/>
  <c r="AK143" i="23"/>
  <c r="AJ143" i="23"/>
  <c r="AC143" i="23"/>
  <c r="AB143" i="23"/>
  <c r="U143" i="23"/>
  <c r="T143" i="23"/>
  <c r="S143" i="23"/>
  <c r="R143" i="23"/>
  <c r="Q143" i="23"/>
  <c r="P143" i="23"/>
  <c r="O143" i="23"/>
  <c r="N143" i="23"/>
  <c r="H143" i="23"/>
  <c r="AS142" i="23"/>
  <c r="AR142" i="23"/>
  <c r="AK142" i="23"/>
  <c r="AJ142" i="23"/>
  <c r="AC142" i="23"/>
  <c r="AB142" i="23"/>
  <c r="U142" i="23"/>
  <c r="T142" i="23"/>
  <c r="S142" i="23"/>
  <c r="R142" i="23"/>
  <c r="Q142" i="23"/>
  <c r="P142" i="23"/>
  <c r="O142" i="23"/>
  <c r="N142" i="23"/>
  <c r="H142" i="23"/>
  <c r="AS141" i="23"/>
  <c r="AR141" i="23"/>
  <c r="AK141" i="23"/>
  <c r="AJ141" i="23"/>
  <c r="AC141" i="23"/>
  <c r="AB141" i="23"/>
  <c r="U141" i="23"/>
  <c r="U139" i="23" s="1"/>
  <c r="T141" i="23"/>
  <c r="S141" i="23"/>
  <c r="R141" i="23"/>
  <c r="Q141" i="23"/>
  <c r="P141" i="23"/>
  <c r="O141" i="23"/>
  <c r="N141" i="23"/>
  <c r="H141" i="23"/>
  <c r="AS140" i="23"/>
  <c r="AR140" i="23"/>
  <c r="AK140" i="23"/>
  <c r="AK139" i="23" s="1"/>
  <c r="AJ140" i="23"/>
  <c r="AC140" i="23"/>
  <c r="AC139" i="23" s="1"/>
  <c r="AB140" i="23"/>
  <c r="U140" i="23"/>
  <c r="T140" i="23"/>
  <c r="S140" i="23"/>
  <c r="R140" i="23"/>
  <c r="Q140" i="23"/>
  <c r="P140" i="23"/>
  <c r="O140" i="23"/>
  <c r="N140" i="23"/>
  <c r="AY139" i="23"/>
  <c r="AY131" i="23" s="1"/>
  <c r="AX139" i="23"/>
  <c r="R139" i="23" s="1"/>
  <c r="AW139" i="23"/>
  <c r="AV139" i="23"/>
  <c r="AU139" i="23"/>
  <c r="AT139" i="23"/>
  <c r="AQ139" i="23"/>
  <c r="AP139" i="23"/>
  <c r="AO139" i="23"/>
  <c r="Q139" i="23" s="1"/>
  <c r="AN139" i="23"/>
  <c r="AM139" i="23"/>
  <c r="AL139" i="23"/>
  <c r="AL131" i="23" s="1"/>
  <c r="AL130" i="23" s="1"/>
  <c r="AI139" i="23"/>
  <c r="AH139" i="23"/>
  <c r="AG139" i="23"/>
  <c r="AF139" i="23"/>
  <c r="AE139" i="23"/>
  <c r="AE131" i="23" s="1"/>
  <c r="AD139" i="23"/>
  <c r="AA139" i="23"/>
  <c r="S139" i="23" s="1"/>
  <c r="Z139" i="23"/>
  <c r="Y139" i="23"/>
  <c r="X139" i="23"/>
  <c r="X131" i="23" s="1"/>
  <c r="X130" i="23" s="1"/>
  <c r="W139" i="23"/>
  <c r="O139" i="23" s="1"/>
  <c r="V139" i="23"/>
  <c r="N139" i="23"/>
  <c r="AS138" i="23"/>
  <c r="AR138" i="23"/>
  <c r="AK138" i="23"/>
  <c r="AJ138" i="23"/>
  <c r="AC138" i="23"/>
  <c r="AB138" i="23"/>
  <c r="U138" i="23"/>
  <c r="T138" i="23"/>
  <c r="S138" i="23"/>
  <c r="R138" i="23"/>
  <c r="Q138" i="23"/>
  <c r="P138" i="23"/>
  <c r="O138" i="23"/>
  <c r="N138" i="23"/>
  <c r="H138" i="23"/>
  <c r="AS137" i="23"/>
  <c r="AR137" i="23"/>
  <c r="AK137" i="23"/>
  <c r="AJ137" i="23"/>
  <c r="AC137" i="23"/>
  <c r="AB137" i="23"/>
  <c r="U137" i="23"/>
  <c r="T137" i="23"/>
  <c r="S137" i="23"/>
  <c r="R137" i="23"/>
  <c r="Q137" i="23"/>
  <c r="P137" i="23"/>
  <c r="O137" i="23"/>
  <c r="N137" i="23"/>
  <c r="H137" i="23"/>
  <c r="AS136" i="23"/>
  <c r="AR136" i="23"/>
  <c r="AK136" i="23"/>
  <c r="AJ136" i="23"/>
  <c r="AC136" i="23"/>
  <c r="AB136" i="23"/>
  <c r="U136" i="23"/>
  <c r="T136" i="23"/>
  <c r="S136" i="23"/>
  <c r="R136" i="23"/>
  <c r="Q136" i="23"/>
  <c r="P136" i="23"/>
  <c r="O136" i="23"/>
  <c r="N136" i="23"/>
  <c r="H136" i="23"/>
  <c r="AS135" i="23"/>
  <c r="AR135" i="23"/>
  <c r="AK135" i="23"/>
  <c r="AJ135" i="23"/>
  <c r="AC135" i="23"/>
  <c r="AB135" i="23"/>
  <c r="U135" i="23"/>
  <c r="U132" i="23" s="1"/>
  <c r="U131" i="23" s="1"/>
  <c r="T135" i="23"/>
  <c r="S135" i="23"/>
  <c r="R135" i="23"/>
  <c r="Q135" i="23"/>
  <c r="P135" i="23"/>
  <c r="O135" i="23"/>
  <c r="N135" i="23"/>
  <c r="H135" i="23"/>
  <c r="AS134" i="23"/>
  <c r="AR134" i="23"/>
  <c r="AK134" i="23"/>
  <c r="AK132" i="23" s="1"/>
  <c r="AJ134" i="23"/>
  <c r="AC134" i="23"/>
  <c r="AB134" i="23"/>
  <c r="U134" i="23"/>
  <c r="T134" i="23"/>
  <c r="S134" i="23"/>
  <c r="R134" i="23"/>
  <c r="Q134" i="23"/>
  <c r="P134" i="23"/>
  <c r="O134" i="23"/>
  <c r="N134" i="23"/>
  <c r="H134" i="23"/>
  <c r="AS133" i="23"/>
  <c r="AS132" i="23" s="1"/>
  <c r="AS131" i="23" s="1"/>
  <c r="AR133" i="23"/>
  <c r="AK133" i="23"/>
  <c r="AJ133" i="23"/>
  <c r="AC133" i="23"/>
  <c r="AB133" i="23"/>
  <c r="U133" i="23"/>
  <c r="T133" i="23"/>
  <c r="S133" i="23"/>
  <c r="R133" i="23"/>
  <c r="Q133" i="23"/>
  <c r="P133" i="23"/>
  <c r="O133" i="23"/>
  <c r="N133" i="23"/>
  <c r="H133" i="23"/>
  <c r="AY132" i="23"/>
  <c r="AX132" i="23"/>
  <c r="AX131" i="23" s="1"/>
  <c r="AW132" i="23"/>
  <c r="AW131" i="23" s="1"/>
  <c r="AW130" i="23" s="1"/>
  <c r="AV132" i="23"/>
  <c r="AU132" i="23"/>
  <c r="AT132" i="23"/>
  <c r="N132" i="23" s="1"/>
  <c r="N131" i="23" s="1"/>
  <c r="AQ132" i="23"/>
  <c r="AP132" i="23"/>
  <c r="AP131" i="23" s="1"/>
  <c r="AO132" i="23"/>
  <c r="AO131" i="23" s="1"/>
  <c r="AN132" i="23"/>
  <c r="AM132" i="23"/>
  <c r="AL132" i="23"/>
  <c r="AI132" i="23"/>
  <c r="AI131" i="23" s="1"/>
  <c r="AH132" i="23"/>
  <c r="AG132" i="23"/>
  <c r="AF132" i="23"/>
  <c r="P132" i="23" s="1"/>
  <c r="AE132" i="23"/>
  <c r="AD132" i="23"/>
  <c r="AC132" i="23"/>
  <c r="AC131" i="23" s="1"/>
  <c r="AA132" i="23"/>
  <c r="AA131" i="23" s="1"/>
  <c r="Z132" i="23"/>
  <c r="Y132" i="23"/>
  <c r="Q132" i="23" s="1"/>
  <c r="X132" i="23"/>
  <c r="W132" i="23"/>
  <c r="W131" i="23" s="1"/>
  <c r="W130" i="23" s="1"/>
  <c r="V132" i="23"/>
  <c r="V131" i="23" s="1"/>
  <c r="V130" i="23" s="1"/>
  <c r="R132" i="23"/>
  <c r="R131" i="23" s="1"/>
  <c r="O132" i="23"/>
  <c r="O131" i="23" s="1"/>
  <c r="AV131" i="23"/>
  <c r="AU131" i="23"/>
  <c r="AQ131" i="23"/>
  <c r="AN131" i="23"/>
  <c r="AN130" i="23" s="1"/>
  <c r="AM131" i="23"/>
  <c r="AH131" i="23"/>
  <c r="AG131" i="23"/>
  <c r="AD131" i="23"/>
  <c r="Z131" i="23"/>
  <c r="Z130" i="23" s="1"/>
  <c r="Y131" i="23"/>
  <c r="M131" i="23"/>
  <c r="M130" i="23" s="1"/>
  <c r="AS122" i="23"/>
  <c r="AR122" i="23"/>
  <c r="AK122" i="23"/>
  <c r="AJ122" i="23"/>
  <c r="AC122" i="23"/>
  <c r="AB122" i="23"/>
  <c r="U122" i="23"/>
  <c r="T122" i="23"/>
  <c r="S122" i="23"/>
  <c r="R122" i="23"/>
  <c r="Q122" i="23"/>
  <c r="P122" i="23"/>
  <c r="O122" i="23"/>
  <c r="N122" i="23"/>
  <c r="H122" i="23"/>
  <c r="AS121" i="23"/>
  <c r="AR121" i="23"/>
  <c r="AK121" i="23"/>
  <c r="AJ121" i="23"/>
  <c r="AC121" i="23"/>
  <c r="AB121" i="23"/>
  <c r="U121" i="23"/>
  <c r="U119" i="23" s="1"/>
  <c r="T121" i="23"/>
  <c r="S121" i="23"/>
  <c r="R121" i="23"/>
  <c r="Q121" i="23"/>
  <c r="P121" i="23"/>
  <c r="O121" i="23"/>
  <c r="N121" i="23"/>
  <c r="H121" i="23"/>
  <c r="AS120" i="23"/>
  <c r="AS119" i="23" s="1"/>
  <c r="AR120" i="23"/>
  <c r="AK120" i="23"/>
  <c r="AK119" i="23" s="1"/>
  <c r="AJ120" i="23"/>
  <c r="AC120" i="23"/>
  <c r="AB120" i="23"/>
  <c r="U120" i="23"/>
  <c r="T120" i="23"/>
  <c r="S120" i="23"/>
  <c r="R120" i="23"/>
  <c r="Q120" i="23"/>
  <c r="P120" i="23"/>
  <c r="O120" i="23"/>
  <c r="N120" i="23"/>
  <c r="H120" i="23"/>
  <c r="AY119" i="23"/>
  <c r="S119" i="23" s="1"/>
  <c r="AX119" i="23"/>
  <c r="AW119" i="23"/>
  <c r="AV119" i="23"/>
  <c r="AV111" i="23" s="1"/>
  <c r="AU119" i="23"/>
  <c r="O119" i="23" s="1"/>
  <c r="AT119" i="23"/>
  <c r="AQ119" i="23"/>
  <c r="AP119" i="23"/>
  <c r="AO119" i="23"/>
  <c r="AO111" i="23" s="1"/>
  <c r="AO74" i="23" s="1"/>
  <c r="AN119" i="23"/>
  <c r="AM119" i="23"/>
  <c r="AL119" i="23"/>
  <c r="N119" i="23" s="1"/>
  <c r="AI119" i="23"/>
  <c r="AH119" i="23"/>
  <c r="R119" i="23" s="1"/>
  <c r="AG119" i="23"/>
  <c r="AF119" i="23"/>
  <c r="AE119" i="23"/>
  <c r="AD119" i="23"/>
  <c r="AC119" i="23"/>
  <c r="AA119" i="23"/>
  <c r="AA111" i="23" s="1"/>
  <c r="AA74" i="23" s="1"/>
  <c r="Z119" i="23"/>
  <c r="Y119" i="23"/>
  <c r="Q119" i="23" s="1"/>
  <c r="X119" i="23"/>
  <c r="P119" i="23" s="1"/>
  <c r="W119" i="23"/>
  <c r="V119" i="23"/>
  <c r="AS118" i="23"/>
  <c r="AR118" i="23"/>
  <c r="AK118" i="23"/>
  <c r="AJ118" i="23"/>
  <c r="AC118" i="23"/>
  <c r="AB118" i="23"/>
  <c r="U118" i="23"/>
  <c r="T118" i="23"/>
  <c r="S118" i="23"/>
  <c r="R118" i="23"/>
  <c r="Q118" i="23"/>
  <c r="P118" i="23"/>
  <c r="O118" i="23"/>
  <c r="N118" i="23"/>
  <c r="H118" i="23"/>
  <c r="AS117" i="23"/>
  <c r="AR117" i="23"/>
  <c r="AK117" i="23"/>
  <c r="AJ117" i="23"/>
  <c r="AC117" i="23"/>
  <c r="AB117" i="23"/>
  <c r="U117" i="23"/>
  <c r="T117" i="23"/>
  <c r="S117" i="23"/>
  <c r="R117" i="23"/>
  <c r="Q117" i="23"/>
  <c r="P117" i="23"/>
  <c r="O117" i="23"/>
  <c r="N117" i="23"/>
  <c r="H117" i="23"/>
  <c r="AS116" i="23"/>
  <c r="AS112" i="23" s="1"/>
  <c r="AS111" i="23" s="1"/>
  <c r="AR116" i="23"/>
  <c r="AK116" i="23"/>
  <c r="AJ116" i="23"/>
  <c r="AC116" i="23"/>
  <c r="AB116" i="23"/>
  <c r="U116" i="23"/>
  <c r="T116" i="23"/>
  <c r="S116" i="23"/>
  <c r="R116" i="23"/>
  <c r="Q116" i="23"/>
  <c r="P116" i="23"/>
  <c r="O116" i="23"/>
  <c r="N116" i="23"/>
  <c r="H116" i="23"/>
  <c r="AS115" i="23"/>
  <c r="AR115" i="23"/>
  <c r="AK115" i="23"/>
  <c r="AJ115" i="23"/>
  <c r="AC115" i="23"/>
  <c r="AB115" i="23"/>
  <c r="U115" i="23"/>
  <c r="T115" i="23"/>
  <c r="S115" i="23"/>
  <c r="R115" i="23"/>
  <c r="Q115" i="23"/>
  <c r="P115" i="23"/>
  <c r="O115" i="23"/>
  <c r="N115" i="23"/>
  <c r="H115" i="23"/>
  <c r="AS114" i="23"/>
  <c r="AR114" i="23"/>
  <c r="AK114" i="23"/>
  <c r="AJ114" i="23"/>
  <c r="AC114" i="23"/>
  <c r="AB114" i="23"/>
  <c r="U114" i="23"/>
  <c r="U112" i="23" s="1"/>
  <c r="U111" i="23" s="1"/>
  <c r="T114" i="23"/>
  <c r="S114" i="23"/>
  <c r="R114" i="23"/>
  <c r="Q114" i="23"/>
  <c r="P114" i="23"/>
  <c r="O114" i="23"/>
  <c r="N114" i="23"/>
  <c r="H114" i="23"/>
  <c r="AS113" i="23"/>
  <c r="AR113" i="23"/>
  <c r="AK113" i="23"/>
  <c r="AK112" i="23" s="1"/>
  <c r="AK111" i="23" s="1"/>
  <c r="AJ113" i="23"/>
  <c r="AC113" i="23"/>
  <c r="AB113" i="23"/>
  <c r="U113" i="23"/>
  <c r="T113" i="23"/>
  <c r="S113" i="23"/>
  <c r="R113" i="23"/>
  <c r="Q113" i="23"/>
  <c r="P113" i="23"/>
  <c r="O113" i="23"/>
  <c r="N113" i="23"/>
  <c r="H113" i="23"/>
  <c r="AY112" i="23"/>
  <c r="AY111" i="23" s="1"/>
  <c r="AX112" i="23"/>
  <c r="AW112" i="23"/>
  <c r="AV112" i="23"/>
  <c r="AU112" i="23"/>
  <c r="AU111" i="23" s="1"/>
  <c r="AT112" i="23"/>
  <c r="AT111" i="23" s="1"/>
  <c r="AQ112" i="23"/>
  <c r="AP112" i="23"/>
  <c r="R112" i="23" s="1"/>
  <c r="R111" i="23" s="1"/>
  <c r="AO112" i="23"/>
  <c r="AN112" i="23"/>
  <c r="AM112" i="23"/>
  <c r="AM111" i="23" s="1"/>
  <c r="AL112" i="23"/>
  <c r="AL111" i="23" s="1"/>
  <c r="AI112" i="23"/>
  <c r="AH112" i="23"/>
  <c r="AG112" i="23"/>
  <c r="AG111" i="23" s="1"/>
  <c r="AF112" i="23"/>
  <c r="AF111" i="23" s="1"/>
  <c r="AE112" i="23"/>
  <c r="AD112" i="23"/>
  <c r="AC112" i="23"/>
  <c r="AC111" i="23" s="1"/>
  <c r="AA112" i="23"/>
  <c r="Z112" i="23"/>
  <c r="Y112" i="23"/>
  <c r="Y111" i="23" s="1"/>
  <c r="X112" i="23"/>
  <c r="X111" i="23" s="1"/>
  <c r="W112" i="23"/>
  <c r="V112" i="23"/>
  <c r="N112" i="23" s="1"/>
  <c r="N111" i="23" s="1"/>
  <c r="O112" i="23"/>
  <c r="AX111" i="23"/>
  <c r="AW111" i="23"/>
  <c r="AQ111" i="23"/>
  <c r="AN111" i="23"/>
  <c r="AI111" i="23"/>
  <c r="AE111" i="23"/>
  <c r="AD111" i="23"/>
  <c r="Z111" i="23"/>
  <c r="W111" i="23"/>
  <c r="V111" i="23"/>
  <c r="M111" i="23"/>
  <c r="AS110" i="23"/>
  <c r="AR110" i="23"/>
  <c r="AK110" i="23"/>
  <c r="AJ110" i="23"/>
  <c r="AC110" i="23"/>
  <c r="AB110" i="23"/>
  <c r="U110" i="23"/>
  <c r="T110" i="23"/>
  <c r="S110" i="23"/>
  <c r="R110" i="23"/>
  <c r="Q110" i="23"/>
  <c r="P110" i="23"/>
  <c r="O110" i="23"/>
  <c r="N110" i="23"/>
  <c r="H110" i="23"/>
  <c r="AS109" i="23"/>
  <c r="AR109" i="23"/>
  <c r="AK109" i="23"/>
  <c r="AJ109" i="23"/>
  <c r="AC109" i="23"/>
  <c r="AC107" i="23" s="1"/>
  <c r="AB109" i="23"/>
  <c r="U109" i="23"/>
  <c r="U107" i="23" s="1"/>
  <c r="T109" i="23"/>
  <c r="S109" i="23"/>
  <c r="R109" i="23"/>
  <c r="Q109" i="23"/>
  <c r="P109" i="23"/>
  <c r="O109" i="23"/>
  <c r="N109" i="23"/>
  <c r="H109" i="23"/>
  <c r="AS108" i="23"/>
  <c r="AR108" i="23"/>
  <c r="AK108" i="23"/>
  <c r="AK107" i="23" s="1"/>
  <c r="AJ108" i="23"/>
  <c r="AC108" i="23"/>
  <c r="AB108" i="23"/>
  <c r="U108" i="23"/>
  <c r="T108" i="23"/>
  <c r="S108" i="23"/>
  <c r="R108" i="23"/>
  <c r="Q108" i="23"/>
  <c r="P108" i="23"/>
  <c r="O108" i="23"/>
  <c r="N108" i="23"/>
  <c r="H108" i="23"/>
  <c r="AY107" i="23"/>
  <c r="AX107" i="23"/>
  <c r="AW107" i="23"/>
  <c r="Q107" i="23" s="1"/>
  <c r="AV107" i="23"/>
  <c r="AU107" i="23"/>
  <c r="AT107" i="23"/>
  <c r="AT101" i="23" s="1"/>
  <c r="AS107" i="23"/>
  <c r="AQ107" i="23"/>
  <c r="AP107" i="23"/>
  <c r="AO107" i="23"/>
  <c r="AN107" i="23"/>
  <c r="AM107" i="23"/>
  <c r="AL107" i="23"/>
  <c r="AI107" i="23"/>
  <c r="S107" i="23" s="1"/>
  <c r="AH107" i="23"/>
  <c r="AG107" i="23"/>
  <c r="AF107" i="23"/>
  <c r="P107" i="23" s="1"/>
  <c r="AE107" i="23"/>
  <c r="O107" i="23" s="1"/>
  <c r="AD107" i="23"/>
  <c r="AA107" i="23"/>
  <c r="Z107" i="23"/>
  <c r="Y107" i="23"/>
  <c r="X107" i="23"/>
  <c r="W107" i="23"/>
  <c r="V107" i="23"/>
  <c r="N107" i="23" s="1"/>
  <c r="R107" i="23"/>
  <c r="AS106" i="23"/>
  <c r="AR106" i="23"/>
  <c r="AK106" i="23"/>
  <c r="AJ106" i="23"/>
  <c r="AC106" i="23"/>
  <c r="AC102" i="23" s="1"/>
  <c r="AB106" i="23"/>
  <c r="U106" i="23"/>
  <c r="T106" i="23"/>
  <c r="S106" i="23"/>
  <c r="R106" i="23"/>
  <c r="Q106" i="23"/>
  <c r="P106" i="23"/>
  <c r="O106" i="23"/>
  <c r="N106" i="23"/>
  <c r="H106" i="23"/>
  <c r="AS105" i="23"/>
  <c r="AR105" i="23"/>
  <c r="AK105" i="23"/>
  <c r="AJ105" i="23"/>
  <c r="AC105" i="23"/>
  <c r="AB105" i="23"/>
  <c r="U105" i="23"/>
  <c r="T105" i="23"/>
  <c r="S105" i="23"/>
  <c r="R105" i="23"/>
  <c r="Q105" i="23"/>
  <c r="P105" i="23"/>
  <c r="O105" i="23"/>
  <c r="N105" i="23"/>
  <c r="H105" i="23"/>
  <c r="AS104" i="23"/>
  <c r="AR104" i="23"/>
  <c r="AK104" i="23"/>
  <c r="AK102" i="23" s="1"/>
  <c r="AK101" i="23" s="1"/>
  <c r="AJ104" i="23"/>
  <c r="AC104" i="23"/>
  <c r="AB104" i="23"/>
  <c r="U104" i="23"/>
  <c r="U102" i="23" s="1"/>
  <c r="U101" i="23" s="1"/>
  <c r="T104" i="23"/>
  <c r="S104" i="23"/>
  <c r="R104" i="23"/>
  <c r="Q104" i="23"/>
  <c r="P104" i="23"/>
  <c r="O104" i="23"/>
  <c r="N104" i="23"/>
  <c r="H104" i="23"/>
  <c r="AS103" i="23"/>
  <c r="AS102" i="23" s="1"/>
  <c r="AS101" i="23" s="1"/>
  <c r="AR103" i="23"/>
  <c r="AK103" i="23"/>
  <c r="AJ103" i="23"/>
  <c r="AC103" i="23"/>
  <c r="AB103" i="23"/>
  <c r="U103" i="23"/>
  <c r="T103" i="23"/>
  <c r="S103" i="23"/>
  <c r="R103" i="23"/>
  <c r="Q103" i="23"/>
  <c r="P103" i="23"/>
  <c r="O103" i="23"/>
  <c r="N103" i="23"/>
  <c r="H103" i="23"/>
  <c r="AY102" i="23"/>
  <c r="AY101" i="23" s="1"/>
  <c r="AX102" i="23"/>
  <c r="AX101" i="23" s="1"/>
  <c r="AW102" i="23"/>
  <c r="AV102" i="23"/>
  <c r="AU102" i="23"/>
  <c r="O102" i="23" s="1"/>
  <c r="AT102" i="23"/>
  <c r="AQ102" i="23"/>
  <c r="AQ101" i="23" s="1"/>
  <c r="AP102" i="23"/>
  <c r="AP101" i="23" s="1"/>
  <c r="AO102" i="23"/>
  <c r="AN102" i="23"/>
  <c r="AM102" i="23"/>
  <c r="AL102" i="23"/>
  <c r="AL101" i="23" s="1"/>
  <c r="AI102" i="23"/>
  <c r="AH102" i="23"/>
  <c r="AG102" i="23"/>
  <c r="Q102" i="23" s="1"/>
  <c r="AF102" i="23"/>
  <c r="AE102" i="23"/>
  <c r="AD102" i="23"/>
  <c r="AD101" i="23" s="1"/>
  <c r="AA102" i="23"/>
  <c r="Z102" i="23"/>
  <c r="R102" i="23" s="1"/>
  <c r="R101" i="23" s="1"/>
  <c r="Y102" i="23"/>
  <c r="X102" i="23"/>
  <c r="X101" i="23" s="1"/>
  <c r="W102" i="23"/>
  <c r="W101" i="23" s="1"/>
  <c r="V102" i="23"/>
  <c r="S102" i="23"/>
  <c r="S101" i="23" s="1"/>
  <c r="P102" i="23"/>
  <c r="AV101" i="23"/>
  <c r="AO101" i="23"/>
  <c r="AN101" i="23"/>
  <c r="AM101" i="23"/>
  <c r="AH101" i="23"/>
  <c r="AE101" i="23"/>
  <c r="AA101" i="23"/>
  <c r="Z101" i="23"/>
  <c r="Y101" i="23"/>
  <c r="M101" i="23"/>
  <c r="AS100" i="23"/>
  <c r="AR100" i="23"/>
  <c r="AK100" i="23"/>
  <c r="AJ100" i="23"/>
  <c r="AC100" i="23"/>
  <c r="AB100" i="23"/>
  <c r="U100" i="23"/>
  <c r="T100" i="23"/>
  <c r="S100" i="23"/>
  <c r="R100" i="23"/>
  <c r="Q100" i="23"/>
  <c r="P100" i="23"/>
  <c r="O100" i="23"/>
  <c r="N100" i="23"/>
  <c r="H100" i="23"/>
  <c r="AS99" i="23"/>
  <c r="AR99" i="23"/>
  <c r="AK99" i="23"/>
  <c r="AJ99" i="23"/>
  <c r="AC99" i="23"/>
  <c r="AC95" i="23" s="1"/>
  <c r="AC94" i="23" s="1"/>
  <c r="AB99" i="23"/>
  <c r="U99" i="23"/>
  <c r="T99" i="23"/>
  <c r="S99" i="23"/>
  <c r="R99" i="23"/>
  <c r="Q99" i="23"/>
  <c r="P99" i="23"/>
  <c r="O99" i="23"/>
  <c r="N99" i="23"/>
  <c r="H99" i="23"/>
  <c r="AS98" i="23"/>
  <c r="AR98" i="23"/>
  <c r="AK98" i="23"/>
  <c r="AJ98" i="23"/>
  <c r="AC98" i="23"/>
  <c r="AB98" i="23"/>
  <c r="U98" i="23"/>
  <c r="T98" i="23"/>
  <c r="S98" i="23"/>
  <c r="R98" i="23"/>
  <c r="Q98" i="23"/>
  <c r="P98" i="23"/>
  <c r="O98" i="23"/>
  <c r="N98" i="23"/>
  <c r="H98" i="23"/>
  <c r="AS97" i="23"/>
  <c r="AR97" i="23"/>
  <c r="AK97" i="23"/>
  <c r="AK95" i="23" s="1"/>
  <c r="AK94" i="23" s="1"/>
  <c r="AJ97" i="23"/>
  <c r="AC97" i="23"/>
  <c r="AB97" i="23"/>
  <c r="U97" i="23"/>
  <c r="U95" i="23" s="1"/>
  <c r="U94" i="23" s="1"/>
  <c r="T97" i="23"/>
  <c r="S97" i="23"/>
  <c r="R97" i="23"/>
  <c r="Q97" i="23"/>
  <c r="P97" i="23"/>
  <c r="O97" i="23"/>
  <c r="N97" i="23"/>
  <c r="H97" i="23"/>
  <c r="AS96" i="23"/>
  <c r="AS95" i="23" s="1"/>
  <c r="AS94" i="23" s="1"/>
  <c r="AR96" i="23"/>
  <c r="AK96" i="23"/>
  <c r="AJ96" i="23"/>
  <c r="AC96" i="23"/>
  <c r="AB96" i="23"/>
  <c r="U96" i="23"/>
  <c r="T96" i="23"/>
  <c r="S96" i="23"/>
  <c r="R96" i="23"/>
  <c r="Q96" i="23"/>
  <c r="P96" i="23"/>
  <c r="O96" i="23"/>
  <c r="N96" i="23"/>
  <c r="H96" i="23"/>
  <c r="AY95" i="23"/>
  <c r="AY94" i="23" s="1"/>
  <c r="AX95" i="23"/>
  <c r="AX94" i="23" s="1"/>
  <c r="AW95" i="23"/>
  <c r="AV95" i="23"/>
  <c r="AU95" i="23"/>
  <c r="O95" i="23" s="1"/>
  <c r="O94" i="23" s="1"/>
  <c r="AT95" i="23"/>
  <c r="AQ95" i="23"/>
  <c r="AQ94" i="23" s="1"/>
  <c r="AP95" i="23"/>
  <c r="AP94" i="23" s="1"/>
  <c r="AO95" i="23"/>
  <c r="AN95" i="23"/>
  <c r="AM95" i="23"/>
  <c r="AL95" i="23"/>
  <c r="AL94" i="23" s="1"/>
  <c r="AI95" i="23"/>
  <c r="AH95" i="23"/>
  <c r="AG95" i="23"/>
  <c r="Q95" i="23" s="1"/>
  <c r="Q94" i="23" s="1"/>
  <c r="AF95" i="23"/>
  <c r="AE95" i="23"/>
  <c r="AD95" i="23"/>
  <c r="AD94" i="23" s="1"/>
  <c r="AA95" i="23"/>
  <c r="Z95" i="23"/>
  <c r="R95" i="23" s="1"/>
  <c r="R94" i="23" s="1"/>
  <c r="Y95" i="23"/>
  <c r="X95" i="23"/>
  <c r="X94" i="23" s="1"/>
  <c r="W95" i="23"/>
  <c r="W94" i="23" s="1"/>
  <c r="V95" i="23"/>
  <c r="S95" i="23"/>
  <c r="S94" i="23" s="1"/>
  <c r="P95" i="23"/>
  <c r="P94" i="23" s="1"/>
  <c r="AW94" i="23"/>
  <c r="AV94" i="23"/>
  <c r="AT94" i="23"/>
  <c r="AO94" i="23"/>
  <c r="AN94" i="23"/>
  <c r="AM94" i="23"/>
  <c r="AI94" i="23"/>
  <c r="AH94" i="23"/>
  <c r="AF94" i="23"/>
  <c r="AE94" i="23"/>
  <c r="AA94" i="23"/>
  <c r="Z94" i="23"/>
  <c r="Y94" i="23"/>
  <c r="V94" i="23"/>
  <c r="M94" i="23"/>
  <c r="M74" i="23" s="1"/>
  <c r="AS93" i="23"/>
  <c r="AR93" i="23"/>
  <c r="AK93" i="23"/>
  <c r="AJ93" i="23"/>
  <c r="AC93" i="23"/>
  <c r="AB93" i="23"/>
  <c r="U93" i="23"/>
  <c r="T93" i="23"/>
  <c r="S93" i="23"/>
  <c r="R93" i="23"/>
  <c r="Q93" i="23"/>
  <c r="P93" i="23"/>
  <c r="O93" i="23"/>
  <c r="N93" i="23"/>
  <c r="H93" i="23"/>
  <c r="AS92" i="23"/>
  <c r="AR92" i="23"/>
  <c r="AK92" i="23"/>
  <c r="AJ92" i="23"/>
  <c r="AC92" i="23"/>
  <c r="AC91" i="23" s="1"/>
  <c r="AB92" i="23"/>
  <c r="U92" i="23"/>
  <c r="T92" i="23"/>
  <c r="S92" i="23"/>
  <c r="R92" i="23"/>
  <c r="Q92" i="23"/>
  <c r="P92" i="23"/>
  <c r="O92" i="23"/>
  <c r="N92" i="23"/>
  <c r="H92" i="23"/>
  <c r="AY91" i="23"/>
  <c r="AX91" i="23"/>
  <c r="R91" i="23" s="1"/>
  <c r="AW91" i="23"/>
  <c r="AV91" i="23"/>
  <c r="AU91" i="23"/>
  <c r="AT91" i="23"/>
  <c r="N91" i="23" s="1"/>
  <c r="AS91" i="23"/>
  <c r="AQ91" i="23"/>
  <c r="AP91" i="23"/>
  <c r="AO91" i="23"/>
  <c r="AN91" i="23"/>
  <c r="AN75" i="23" s="1"/>
  <c r="AN74" i="23" s="1"/>
  <c r="AM91" i="23"/>
  <c r="AL91" i="23"/>
  <c r="AK91" i="23"/>
  <c r="AI91" i="23"/>
  <c r="AH91" i="23"/>
  <c r="AG91" i="23"/>
  <c r="Q91" i="23" s="1"/>
  <c r="AF91" i="23"/>
  <c r="P91" i="23" s="1"/>
  <c r="AE91" i="23"/>
  <c r="AD91" i="23"/>
  <c r="AA91" i="23"/>
  <c r="Z91" i="23"/>
  <c r="Z75" i="23" s="1"/>
  <c r="Z74" i="23" s="1"/>
  <c r="Y91" i="23"/>
  <c r="X91" i="23"/>
  <c r="W91" i="23"/>
  <c r="O91" i="23" s="1"/>
  <c r="V91" i="23"/>
  <c r="U91" i="23"/>
  <c r="S91" i="23"/>
  <c r="AS90" i="23"/>
  <c r="AR90" i="23"/>
  <c r="AK90" i="23"/>
  <c r="AJ90" i="23"/>
  <c r="AC90" i="23"/>
  <c r="AB90" i="23"/>
  <c r="U90" i="23"/>
  <c r="T90" i="23"/>
  <c r="S90" i="23"/>
  <c r="R90" i="23"/>
  <c r="Q90" i="23"/>
  <c r="P90" i="23"/>
  <c r="O90" i="23"/>
  <c r="N90" i="23"/>
  <c r="H90" i="23"/>
  <c r="AS89" i="23"/>
  <c r="AR89" i="23"/>
  <c r="AK89" i="23"/>
  <c r="AJ89" i="23"/>
  <c r="AC89" i="23"/>
  <c r="AC85" i="23" s="1"/>
  <c r="AB89" i="23"/>
  <c r="U89" i="23"/>
  <c r="T89" i="23"/>
  <c r="S89" i="23"/>
  <c r="R89" i="23"/>
  <c r="Q89" i="23"/>
  <c r="P89" i="23"/>
  <c r="O89" i="23"/>
  <c r="N89" i="23"/>
  <c r="H89" i="23"/>
  <c r="AS88" i="23"/>
  <c r="AR88" i="23"/>
  <c r="AK88" i="23"/>
  <c r="AJ88" i="23"/>
  <c r="AC88" i="23"/>
  <c r="AB88" i="23"/>
  <c r="U88" i="23"/>
  <c r="T88" i="23"/>
  <c r="S88" i="23"/>
  <c r="R88" i="23"/>
  <c r="Q88" i="23"/>
  <c r="P88" i="23"/>
  <c r="O88" i="23"/>
  <c r="N88" i="23"/>
  <c r="H88" i="23"/>
  <c r="AS87" i="23"/>
  <c r="AR87" i="23"/>
  <c r="AK87" i="23"/>
  <c r="AJ87" i="23"/>
  <c r="AC87" i="23"/>
  <c r="AB87" i="23"/>
  <c r="U87" i="23"/>
  <c r="U85" i="23" s="1"/>
  <c r="T87" i="23"/>
  <c r="S87" i="23"/>
  <c r="R87" i="23"/>
  <c r="Q87" i="23"/>
  <c r="P87" i="23"/>
  <c r="O87" i="23"/>
  <c r="N87" i="23"/>
  <c r="H87" i="23"/>
  <c r="AS86" i="23"/>
  <c r="AS85" i="23" s="1"/>
  <c r="AR86" i="23"/>
  <c r="AK86" i="23"/>
  <c r="AK85" i="23" s="1"/>
  <c r="AJ86" i="23"/>
  <c r="AC86" i="23"/>
  <c r="AB86" i="23"/>
  <c r="U86" i="23"/>
  <c r="T86" i="23"/>
  <c r="S86" i="23"/>
  <c r="R86" i="23"/>
  <c r="Q86" i="23"/>
  <c r="P86" i="23"/>
  <c r="O86" i="23"/>
  <c r="N86" i="23"/>
  <c r="H86" i="23"/>
  <c r="AY85" i="23"/>
  <c r="S85" i="23" s="1"/>
  <c r="AX85" i="23"/>
  <c r="AW85" i="23"/>
  <c r="AV85" i="23"/>
  <c r="AV75" i="23" s="1"/>
  <c r="AV74" i="23" s="1"/>
  <c r="AU85" i="23"/>
  <c r="AT85" i="23"/>
  <c r="AQ85" i="23"/>
  <c r="AP85" i="23"/>
  <c r="AO85" i="23"/>
  <c r="AN85" i="23"/>
  <c r="AM85" i="23"/>
  <c r="AL85" i="23"/>
  <c r="AL75" i="23" s="1"/>
  <c r="AL74" i="23" s="1"/>
  <c r="AI85" i="23"/>
  <c r="AH85" i="23"/>
  <c r="AH75" i="23" s="1"/>
  <c r="AG85" i="23"/>
  <c r="Q85" i="23" s="1"/>
  <c r="AF85" i="23"/>
  <c r="AE85" i="23"/>
  <c r="O85" i="23" s="1"/>
  <c r="AD85" i="23"/>
  <c r="AA85" i="23"/>
  <c r="Z85" i="23"/>
  <c r="Y85" i="23"/>
  <c r="X85" i="23"/>
  <c r="P85" i="23" s="1"/>
  <c r="W85" i="23"/>
  <c r="V85" i="23"/>
  <c r="R85" i="23"/>
  <c r="AS84" i="23"/>
  <c r="AR84" i="23"/>
  <c r="AK84" i="23"/>
  <c r="AJ84" i="23"/>
  <c r="AC84" i="23"/>
  <c r="AB84" i="23"/>
  <c r="U84" i="23"/>
  <c r="T84" i="23"/>
  <c r="S84" i="23"/>
  <c r="R84" i="23"/>
  <c r="Q84" i="23"/>
  <c r="P84" i="23"/>
  <c r="O84" i="23"/>
  <c r="N84" i="23"/>
  <c r="H84" i="23"/>
  <c r="AS83" i="23"/>
  <c r="AR83" i="23"/>
  <c r="AK83" i="23"/>
  <c r="AJ83" i="23"/>
  <c r="AC83" i="23"/>
  <c r="AB83" i="23"/>
  <c r="U83" i="23"/>
  <c r="T83" i="23"/>
  <c r="S83" i="23"/>
  <c r="R83" i="23"/>
  <c r="Q83" i="23"/>
  <c r="P83" i="23"/>
  <c r="O83" i="23"/>
  <c r="N83" i="23"/>
  <c r="H83" i="23"/>
  <c r="AS82" i="23"/>
  <c r="AR82" i="23"/>
  <c r="AK82" i="23"/>
  <c r="AJ82" i="23"/>
  <c r="AC82" i="23"/>
  <c r="AB82" i="23"/>
  <c r="U82" i="23"/>
  <c r="T82" i="23"/>
  <c r="S82" i="23"/>
  <c r="R82" i="23"/>
  <c r="Q82" i="23"/>
  <c r="P82" i="23"/>
  <c r="O82" i="23"/>
  <c r="N82" i="23"/>
  <c r="H82" i="23"/>
  <c r="AS81" i="23"/>
  <c r="AR81" i="23"/>
  <c r="AK81" i="23"/>
  <c r="AJ81" i="23"/>
  <c r="AC81" i="23"/>
  <c r="AB81" i="23"/>
  <c r="U81" i="23"/>
  <c r="T81" i="23"/>
  <c r="S81" i="23"/>
  <c r="R81" i="23"/>
  <c r="Q81" i="23"/>
  <c r="P81" i="23"/>
  <c r="O81" i="23"/>
  <c r="N81" i="23"/>
  <c r="H81" i="23"/>
  <c r="AS80" i="23"/>
  <c r="AR80" i="23"/>
  <c r="AK80" i="23"/>
  <c r="AJ80" i="23"/>
  <c r="AC80" i="23"/>
  <c r="AB80" i="23"/>
  <c r="U80" i="23"/>
  <c r="T80" i="23"/>
  <c r="S80" i="23"/>
  <c r="R80" i="23"/>
  <c r="Q80" i="23"/>
  <c r="P80" i="23"/>
  <c r="O80" i="23"/>
  <c r="N80" i="23"/>
  <c r="H80" i="23"/>
  <c r="AS79" i="23"/>
  <c r="AR79" i="23"/>
  <c r="AK79" i="23"/>
  <c r="AJ79" i="23"/>
  <c r="AC79" i="23"/>
  <c r="AC76" i="23" s="1"/>
  <c r="AB79" i="23"/>
  <c r="U79" i="23"/>
  <c r="T79" i="23"/>
  <c r="S79" i="23"/>
  <c r="R79" i="23"/>
  <c r="Q79" i="23"/>
  <c r="P79" i="23"/>
  <c r="O79" i="23"/>
  <c r="N79" i="23"/>
  <c r="H79" i="23"/>
  <c r="AS78" i="23"/>
  <c r="AR78" i="23"/>
  <c r="AK78" i="23"/>
  <c r="AJ78" i="23"/>
  <c r="AC78" i="23"/>
  <c r="AB78" i="23"/>
  <c r="U78" i="23"/>
  <c r="U76" i="23" s="1"/>
  <c r="U75" i="23" s="1"/>
  <c r="U74" i="23" s="1"/>
  <c r="T78" i="23"/>
  <c r="S78" i="23"/>
  <c r="R78" i="23"/>
  <c r="Q78" i="23"/>
  <c r="P78" i="23"/>
  <c r="O78" i="23"/>
  <c r="N78" i="23"/>
  <c r="H78" i="23"/>
  <c r="AS77" i="23"/>
  <c r="AR77" i="23"/>
  <c r="AK77" i="23"/>
  <c r="AK76" i="23" s="1"/>
  <c r="AJ77" i="23"/>
  <c r="AC77" i="23"/>
  <c r="AB77" i="23"/>
  <c r="U77" i="23"/>
  <c r="T77" i="23"/>
  <c r="S77" i="23"/>
  <c r="R77" i="23"/>
  <c r="Q77" i="23"/>
  <c r="P77" i="23"/>
  <c r="O77" i="23"/>
  <c r="N77" i="23"/>
  <c r="H77" i="23"/>
  <c r="AY76" i="23"/>
  <c r="AX76" i="23"/>
  <c r="AW76" i="23"/>
  <c r="Q76" i="23" s="1"/>
  <c r="Q75" i="23" s="1"/>
  <c r="AV76" i="23"/>
  <c r="AU76" i="23"/>
  <c r="AT76" i="23"/>
  <c r="AT75" i="23" s="1"/>
  <c r="AT74" i="23" s="1"/>
  <c r="AS76" i="23"/>
  <c r="AS75" i="23" s="1"/>
  <c r="AQ76" i="23"/>
  <c r="AQ75" i="23" s="1"/>
  <c r="AQ74" i="23" s="1"/>
  <c r="AP76" i="23"/>
  <c r="AO76" i="23"/>
  <c r="AN76" i="23"/>
  <c r="AM76" i="23"/>
  <c r="AM75" i="23" s="1"/>
  <c r="AL76" i="23"/>
  <c r="AI76" i="23"/>
  <c r="S76" i="23" s="1"/>
  <c r="S75" i="23" s="1"/>
  <c r="AH76" i="23"/>
  <c r="AG76" i="23"/>
  <c r="AF76" i="23"/>
  <c r="AF75" i="23" s="1"/>
  <c r="AE76" i="23"/>
  <c r="AE75" i="23" s="1"/>
  <c r="AE74" i="23" s="1"/>
  <c r="AD76" i="23"/>
  <c r="AD75" i="23" s="1"/>
  <c r="AA76" i="23"/>
  <c r="Z76" i="23"/>
  <c r="Y76" i="23"/>
  <c r="Y75" i="23" s="1"/>
  <c r="Y74" i="23" s="1"/>
  <c r="X76" i="23"/>
  <c r="W76" i="23"/>
  <c r="V76" i="23"/>
  <c r="N76" i="23" s="1"/>
  <c r="R76" i="23"/>
  <c r="R75" i="23" s="1"/>
  <c r="P76" i="23"/>
  <c r="AU75" i="23"/>
  <c r="AP75" i="23"/>
  <c r="AO75" i="23"/>
  <c r="AG75" i="23"/>
  <c r="AA75" i="23"/>
  <c r="M75" i="23"/>
  <c r="AS66" i="23"/>
  <c r="AR66" i="23"/>
  <c r="AK66" i="23"/>
  <c r="AJ66" i="23"/>
  <c r="AC66" i="23"/>
  <c r="AB66" i="23"/>
  <c r="U66" i="23"/>
  <c r="T66" i="23"/>
  <c r="S66" i="23"/>
  <c r="R66" i="23"/>
  <c r="Q66" i="23"/>
  <c r="P66" i="23"/>
  <c r="O66" i="23"/>
  <c r="N66" i="23"/>
  <c r="H66" i="23"/>
  <c r="AS65" i="23"/>
  <c r="AR65" i="23"/>
  <c r="AK65" i="23"/>
  <c r="AJ65" i="23"/>
  <c r="AC65" i="23"/>
  <c r="AB65" i="23"/>
  <c r="U65" i="23"/>
  <c r="U63" i="23" s="1"/>
  <c r="T65" i="23"/>
  <c r="S65" i="23"/>
  <c r="R65" i="23"/>
  <c r="Q65" i="23"/>
  <c r="P65" i="23"/>
  <c r="O65" i="23"/>
  <c r="N65" i="23"/>
  <c r="H65" i="23"/>
  <c r="AS64" i="23"/>
  <c r="AS63" i="23" s="1"/>
  <c r="AR64" i="23"/>
  <c r="AK64" i="23"/>
  <c r="AJ64" i="23"/>
  <c r="AC64" i="23"/>
  <c r="AC63" i="23" s="1"/>
  <c r="AB64" i="23"/>
  <c r="U64" i="23"/>
  <c r="T64" i="23"/>
  <c r="S64" i="23"/>
  <c r="R64" i="23"/>
  <c r="Q64" i="23"/>
  <c r="P64" i="23"/>
  <c r="O64" i="23"/>
  <c r="N64" i="23"/>
  <c r="H64" i="23"/>
  <c r="AY63" i="23"/>
  <c r="AY57" i="23" s="1"/>
  <c r="AX63" i="23"/>
  <c r="AW63" i="23"/>
  <c r="AV63" i="23"/>
  <c r="AU63" i="23"/>
  <c r="AT63" i="23"/>
  <c r="AQ63" i="23"/>
  <c r="AP63" i="23"/>
  <c r="AO63" i="23"/>
  <c r="AO57" i="23" s="1"/>
  <c r="AN63" i="23"/>
  <c r="AM63" i="23"/>
  <c r="AL63" i="23"/>
  <c r="AL57" i="23" s="1"/>
  <c r="AK63" i="23"/>
  <c r="AI63" i="23"/>
  <c r="AH63" i="23"/>
  <c r="R63" i="23" s="1"/>
  <c r="AG63" i="23"/>
  <c r="AF63" i="23"/>
  <c r="AE63" i="23"/>
  <c r="AD63" i="23"/>
  <c r="AA63" i="23"/>
  <c r="S63" i="23" s="1"/>
  <c r="Z63" i="23"/>
  <c r="Y63" i="23"/>
  <c r="X63" i="23"/>
  <c r="P63" i="23" s="1"/>
  <c r="W63" i="23"/>
  <c r="O63" i="23" s="1"/>
  <c r="V63" i="23"/>
  <c r="N63" i="23"/>
  <c r="AS62" i="23"/>
  <c r="AR62" i="23"/>
  <c r="AK62" i="23"/>
  <c r="AJ62" i="23"/>
  <c r="AC62" i="23"/>
  <c r="AC58" i="23" s="1"/>
  <c r="AC57" i="23" s="1"/>
  <c r="AB62" i="23"/>
  <c r="U62" i="23"/>
  <c r="T62" i="23"/>
  <c r="S62" i="23"/>
  <c r="R62" i="23"/>
  <c r="Q62" i="23"/>
  <c r="P62" i="23"/>
  <c r="O62" i="23"/>
  <c r="N62" i="23"/>
  <c r="H62" i="23"/>
  <c r="AS61" i="23"/>
  <c r="AR61" i="23"/>
  <c r="AK61" i="23"/>
  <c r="AJ61" i="23"/>
  <c r="AC61" i="23"/>
  <c r="AB61" i="23"/>
  <c r="U61" i="23"/>
  <c r="T61" i="23"/>
  <c r="S61" i="23"/>
  <c r="R61" i="23"/>
  <c r="Q61" i="23"/>
  <c r="P61" i="23"/>
  <c r="O61" i="23"/>
  <c r="N61" i="23"/>
  <c r="H61" i="23"/>
  <c r="AS60" i="23"/>
  <c r="AR60" i="23"/>
  <c r="AK60" i="23"/>
  <c r="AJ60" i="23"/>
  <c r="AC60" i="23"/>
  <c r="AB60" i="23"/>
  <c r="U60" i="23"/>
  <c r="T60" i="23"/>
  <c r="S60" i="23"/>
  <c r="R60" i="23"/>
  <c r="Q60" i="23"/>
  <c r="P60" i="23"/>
  <c r="O60" i="23"/>
  <c r="N60" i="23"/>
  <c r="H60" i="23"/>
  <c r="AS59" i="23"/>
  <c r="AS58" i="23" s="1"/>
  <c r="AS57" i="23" s="1"/>
  <c r="AR59" i="23"/>
  <c r="AK59" i="23"/>
  <c r="AK58" i="23" s="1"/>
  <c r="AK57" i="23" s="1"/>
  <c r="AJ59" i="23"/>
  <c r="AC59" i="23"/>
  <c r="AB59" i="23"/>
  <c r="U59" i="23"/>
  <c r="T59" i="23"/>
  <c r="S59" i="23"/>
  <c r="R59" i="23"/>
  <c r="Q59" i="23"/>
  <c r="P59" i="23"/>
  <c r="O59" i="23"/>
  <c r="N59" i="23"/>
  <c r="H59" i="23"/>
  <c r="AY58" i="23"/>
  <c r="AX58" i="23"/>
  <c r="AW58" i="23"/>
  <c r="AW57" i="23" s="1"/>
  <c r="AV58" i="23"/>
  <c r="AV57" i="23" s="1"/>
  <c r="AU58" i="23"/>
  <c r="AU57" i="23" s="1"/>
  <c r="AT58" i="23"/>
  <c r="AQ58" i="23"/>
  <c r="AP58" i="23"/>
  <c r="AP57" i="23" s="1"/>
  <c r="AO58" i="23"/>
  <c r="AN58" i="23"/>
  <c r="AM58" i="23"/>
  <c r="O58" i="23" s="1"/>
  <c r="AL58" i="23"/>
  <c r="AI58" i="23"/>
  <c r="AI57" i="23" s="1"/>
  <c r="AH58" i="23"/>
  <c r="AH57" i="23" s="1"/>
  <c r="AG58" i="23"/>
  <c r="AG57" i="23" s="1"/>
  <c r="AF58" i="23"/>
  <c r="P58" i="23" s="1"/>
  <c r="P57" i="23" s="1"/>
  <c r="AE58" i="23"/>
  <c r="AD58" i="23"/>
  <c r="AA58" i="23"/>
  <c r="Z58" i="23"/>
  <c r="Y58" i="23"/>
  <c r="Q58" i="23" s="1"/>
  <c r="X58" i="23"/>
  <c r="W58" i="23"/>
  <c r="V58" i="23"/>
  <c r="V57" i="23" s="1"/>
  <c r="U58" i="23"/>
  <c r="S58" i="23"/>
  <c r="S57" i="23" s="1"/>
  <c r="AX57" i="23"/>
  <c r="AT57" i="23"/>
  <c r="AQ57" i="23"/>
  <c r="AN57" i="23"/>
  <c r="AF57" i="23"/>
  <c r="AE57" i="23"/>
  <c r="AD57" i="23"/>
  <c r="Z57" i="23"/>
  <c r="W57" i="23"/>
  <c r="M57" i="23"/>
  <c r="AS56" i="23"/>
  <c r="AR56" i="23"/>
  <c r="AK56" i="23"/>
  <c r="AJ56" i="23"/>
  <c r="AC56" i="23"/>
  <c r="AB56" i="23"/>
  <c r="U56" i="23"/>
  <c r="U53" i="23" s="1"/>
  <c r="T56" i="23"/>
  <c r="S56" i="23"/>
  <c r="R56" i="23"/>
  <c r="Q56" i="23"/>
  <c r="P56" i="23"/>
  <c r="O56" i="23"/>
  <c r="N56" i="23"/>
  <c r="H56" i="23"/>
  <c r="AS55" i="23"/>
  <c r="AR55" i="23"/>
  <c r="AK55" i="23"/>
  <c r="AJ55" i="23"/>
  <c r="AC55" i="23"/>
  <c r="AC53" i="23" s="1"/>
  <c r="AB55" i="23"/>
  <c r="U55" i="23"/>
  <c r="T55" i="23"/>
  <c r="S55" i="23"/>
  <c r="R55" i="23"/>
  <c r="Q55" i="23"/>
  <c r="P55" i="23"/>
  <c r="O55" i="23"/>
  <c r="N55" i="23"/>
  <c r="H55" i="23"/>
  <c r="AS54" i="23"/>
  <c r="AS53" i="23" s="1"/>
  <c r="AR54" i="23"/>
  <c r="AK54" i="23"/>
  <c r="AK53" i="23" s="1"/>
  <c r="AJ54" i="23"/>
  <c r="AC54" i="23"/>
  <c r="AB54" i="23"/>
  <c r="U54" i="23"/>
  <c r="T54" i="23"/>
  <c r="S54" i="23"/>
  <c r="R54" i="23"/>
  <c r="Q54" i="23"/>
  <c r="P54" i="23"/>
  <c r="O54" i="23"/>
  <c r="N54" i="23"/>
  <c r="H54" i="23"/>
  <c r="AY53" i="23"/>
  <c r="AX53" i="23"/>
  <c r="AW53" i="23"/>
  <c r="AW37" i="23" s="1"/>
  <c r="AV53" i="23"/>
  <c r="AU53" i="23"/>
  <c r="AT53" i="23"/>
  <c r="N53" i="23" s="1"/>
  <c r="AQ53" i="23"/>
  <c r="AP53" i="23"/>
  <c r="AO53" i="23"/>
  <c r="AN53" i="23"/>
  <c r="AM53" i="23"/>
  <c r="AL53" i="23"/>
  <c r="AI53" i="23"/>
  <c r="AI37" i="23" s="1"/>
  <c r="AH53" i="23"/>
  <c r="AG53" i="23"/>
  <c r="AF53" i="23"/>
  <c r="P53" i="23" s="1"/>
  <c r="AE53" i="23"/>
  <c r="AD53" i="23"/>
  <c r="AA53" i="23"/>
  <c r="S53" i="23" s="1"/>
  <c r="Z53" i="23"/>
  <c r="Y53" i="23"/>
  <c r="Q53" i="23" s="1"/>
  <c r="X53" i="23"/>
  <c r="W53" i="23"/>
  <c r="V53" i="23"/>
  <c r="V37" i="23" s="1"/>
  <c r="R53" i="23"/>
  <c r="O53" i="23"/>
  <c r="AS52" i="23"/>
  <c r="AR52" i="23"/>
  <c r="AK52" i="23"/>
  <c r="AJ52" i="23"/>
  <c r="AC52" i="23"/>
  <c r="AB52" i="23"/>
  <c r="U52" i="23"/>
  <c r="T52" i="23"/>
  <c r="S52" i="23"/>
  <c r="R52" i="23"/>
  <c r="Q52" i="23"/>
  <c r="P52" i="23"/>
  <c r="O52" i="23"/>
  <c r="N52" i="23"/>
  <c r="H52" i="23"/>
  <c r="AS51" i="23"/>
  <c r="AR51" i="23"/>
  <c r="AK51" i="23"/>
  <c r="AJ51" i="23"/>
  <c r="AC51" i="23"/>
  <c r="AC47" i="23" s="1"/>
  <c r="AB51" i="23"/>
  <c r="U51" i="23"/>
  <c r="T51" i="23"/>
  <c r="S51" i="23"/>
  <c r="R51" i="23"/>
  <c r="Q51" i="23"/>
  <c r="P51" i="23"/>
  <c r="O51" i="23"/>
  <c r="N51" i="23"/>
  <c r="H51" i="23"/>
  <c r="AS50" i="23"/>
  <c r="AR50" i="23"/>
  <c r="AK50" i="23"/>
  <c r="AJ50" i="23"/>
  <c r="AC50" i="23"/>
  <c r="AB50" i="23"/>
  <c r="U50" i="23"/>
  <c r="T50" i="23"/>
  <c r="S50" i="23"/>
  <c r="R50" i="23"/>
  <c r="Q50" i="23"/>
  <c r="P50" i="23"/>
  <c r="O50" i="23"/>
  <c r="N50" i="23"/>
  <c r="H50" i="23"/>
  <c r="AS49" i="23"/>
  <c r="AR49" i="23"/>
  <c r="AK49" i="23"/>
  <c r="AK47" i="23" s="1"/>
  <c r="AJ49" i="23"/>
  <c r="AC49" i="23"/>
  <c r="AB49" i="23"/>
  <c r="U49" i="23"/>
  <c r="U47" i="23" s="1"/>
  <c r="T49" i="23"/>
  <c r="S49" i="23"/>
  <c r="R49" i="23"/>
  <c r="Q49" i="23"/>
  <c r="P49" i="23"/>
  <c r="O49" i="23"/>
  <c r="N49" i="23"/>
  <c r="H49" i="23"/>
  <c r="AS48" i="23"/>
  <c r="AS47" i="23" s="1"/>
  <c r="AR48" i="23"/>
  <c r="AK48" i="23"/>
  <c r="AJ48" i="23"/>
  <c r="AC48" i="23"/>
  <c r="AB48" i="23"/>
  <c r="U48" i="23"/>
  <c r="T48" i="23"/>
  <c r="S48" i="23"/>
  <c r="R48" i="23"/>
  <c r="Q48" i="23"/>
  <c r="P48" i="23"/>
  <c r="O48" i="23"/>
  <c r="N48" i="23"/>
  <c r="H48" i="23"/>
  <c r="AY47" i="23"/>
  <c r="AX47" i="23"/>
  <c r="AW47" i="23"/>
  <c r="AV47" i="23"/>
  <c r="AU47" i="23"/>
  <c r="O47" i="23" s="1"/>
  <c r="AT47" i="23"/>
  <c r="AQ47" i="23"/>
  <c r="AQ37" i="23" s="1"/>
  <c r="AP47" i="23"/>
  <c r="AO47" i="23"/>
  <c r="AN47" i="23"/>
  <c r="AM47" i="23"/>
  <c r="AL47" i="23"/>
  <c r="AI47" i="23"/>
  <c r="AH47" i="23"/>
  <c r="AG47" i="23"/>
  <c r="Q47" i="23" s="1"/>
  <c r="AF47" i="23"/>
  <c r="AE47" i="23"/>
  <c r="AD47" i="23"/>
  <c r="AD37" i="23" s="1"/>
  <c r="AA47" i="23"/>
  <c r="Z47" i="23"/>
  <c r="R47" i="23" s="1"/>
  <c r="Y47" i="23"/>
  <c r="X47" i="23"/>
  <c r="W47" i="23"/>
  <c r="V47" i="23"/>
  <c r="S47" i="23"/>
  <c r="P47" i="23"/>
  <c r="N47" i="23"/>
  <c r="AS46" i="23"/>
  <c r="AR46" i="23"/>
  <c r="AK46" i="23"/>
  <c r="AJ46" i="23"/>
  <c r="AC46" i="23"/>
  <c r="AB46" i="23"/>
  <c r="U46" i="23"/>
  <c r="T46" i="23"/>
  <c r="S46" i="23"/>
  <c r="R46" i="23"/>
  <c r="Q46" i="23"/>
  <c r="P46" i="23"/>
  <c r="O46" i="23"/>
  <c r="N46" i="23"/>
  <c r="H46" i="23"/>
  <c r="AS45" i="23"/>
  <c r="AR45" i="23"/>
  <c r="AK45" i="23"/>
  <c r="AJ45" i="23"/>
  <c r="AC45" i="23"/>
  <c r="AB45" i="23"/>
  <c r="U45" i="23"/>
  <c r="T45" i="23"/>
  <c r="S45" i="23"/>
  <c r="R45" i="23"/>
  <c r="Q45" i="23"/>
  <c r="P45" i="23"/>
  <c r="O45" i="23"/>
  <c r="N45" i="23"/>
  <c r="H45" i="23"/>
  <c r="AS44" i="23"/>
  <c r="AR44" i="23"/>
  <c r="AK44" i="23"/>
  <c r="AJ44" i="23"/>
  <c r="AC44" i="23"/>
  <c r="AB44" i="23"/>
  <c r="U44" i="23"/>
  <c r="T44" i="23"/>
  <c r="S44" i="23"/>
  <c r="R44" i="23"/>
  <c r="Q44" i="23"/>
  <c r="P44" i="23"/>
  <c r="O44" i="23"/>
  <c r="N44" i="23"/>
  <c r="H44" i="23"/>
  <c r="AS43" i="23"/>
  <c r="AR43" i="23"/>
  <c r="AK43" i="23"/>
  <c r="AJ43" i="23"/>
  <c r="AC43" i="23"/>
  <c r="AB43" i="23"/>
  <c r="U43" i="23"/>
  <c r="T43" i="23"/>
  <c r="S43" i="23"/>
  <c r="R43" i="23"/>
  <c r="Q43" i="23"/>
  <c r="P43" i="23"/>
  <c r="O43" i="23"/>
  <c r="N43" i="23"/>
  <c r="H43" i="23"/>
  <c r="AS42" i="23"/>
  <c r="AR42" i="23"/>
  <c r="AK42" i="23"/>
  <c r="AJ42" i="23"/>
  <c r="AC42" i="23"/>
  <c r="AB42" i="23"/>
  <c r="U42" i="23"/>
  <c r="U38" i="23" s="1"/>
  <c r="T42" i="23"/>
  <c r="S42" i="23"/>
  <c r="R42" i="23"/>
  <c r="Q42" i="23"/>
  <c r="P42" i="23"/>
  <c r="O42" i="23"/>
  <c r="N42" i="23"/>
  <c r="H42" i="23"/>
  <c r="AS41" i="23"/>
  <c r="AR41" i="23"/>
  <c r="AK41" i="23"/>
  <c r="AJ41" i="23"/>
  <c r="AC41" i="23"/>
  <c r="AB41" i="23"/>
  <c r="U41" i="23"/>
  <c r="T41" i="23"/>
  <c r="S41" i="23"/>
  <c r="R41" i="23"/>
  <c r="Q41" i="23"/>
  <c r="P41" i="23"/>
  <c r="O41" i="23"/>
  <c r="N41" i="23"/>
  <c r="H41" i="23"/>
  <c r="AS40" i="23"/>
  <c r="AR40" i="23"/>
  <c r="AK40" i="23"/>
  <c r="AJ40" i="23"/>
  <c r="AC40" i="23"/>
  <c r="AC38" i="23" s="1"/>
  <c r="AB40" i="23"/>
  <c r="U40" i="23"/>
  <c r="T40" i="23"/>
  <c r="S40" i="23"/>
  <c r="R40" i="23"/>
  <c r="Q40" i="23"/>
  <c r="P40" i="23"/>
  <c r="O40" i="23"/>
  <c r="N40" i="23"/>
  <c r="H40" i="23"/>
  <c r="AS39" i="23"/>
  <c r="AR39" i="23"/>
  <c r="AK39" i="23"/>
  <c r="AK38" i="23" s="1"/>
  <c r="AK37" i="23" s="1"/>
  <c r="AJ39" i="23"/>
  <c r="AC39" i="23"/>
  <c r="AB39" i="23"/>
  <c r="U39" i="23"/>
  <c r="T39" i="23"/>
  <c r="S39" i="23"/>
  <c r="R39" i="23"/>
  <c r="Q39" i="23"/>
  <c r="P39" i="23"/>
  <c r="O39" i="23"/>
  <c r="N39" i="23"/>
  <c r="H39" i="23"/>
  <c r="AY38" i="23"/>
  <c r="AX38" i="23"/>
  <c r="AW38" i="23"/>
  <c r="AV38" i="23"/>
  <c r="AV37" i="23" s="1"/>
  <c r="AU38" i="23"/>
  <c r="AT38" i="23"/>
  <c r="AS38" i="23"/>
  <c r="AS37" i="23" s="1"/>
  <c r="AQ38" i="23"/>
  <c r="AP38" i="23"/>
  <c r="AO38" i="23"/>
  <c r="AO37" i="23" s="1"/>
  <c r="AN38" i="23"/>
  <c r="AN37" i="23" s="1"/>
  <c r="AM38" i="23"/>
  <c r="AM37" i="23" s="1"/>
  <c r="AL38" i="23"/>
  <c r="AI38" i="23"/>
  <c r="AH38" i="23"/>
  <c r="AH37" i="23" s="1"/>
  <c r="AG38" i="23"/>
  <c r="AF38" i="23"/>
  <c r="AE38" i="23"/>
  <c r="O38" i="23" s="1"/>
  <c r="AD38" i="23"/>
  <c r="AA38" i="23"/>
  <c r="AA37" i="23" s="1"/>
  <c r="Z38" i="23"/>
  <c r="Z37" i="23" s="1"/>
  <c r="Y38" i="23"/>
  <c r="Y37" i="23" s="1"/>
  <c r="X38" i="23"/>
  <c r="P38" i="23" s="1"/>
  <c r="P37" i="23" s="1"/>
  <c r="W38" i="23"/>
  <c r="V38" i="23"/>
  <c r="Q38" i="23"/>
  <c r="Q37" i="23" s="1"/>
  <c r="N38" i="23"/>
  <c r="AY37" i="23"/>
  <c r="AX37" i="23"/>
  <c r="AP37" i="23"/>
  <c r="AL37" i="23"/>
  <c r="X37" i="23"/>
  <c r="W37" i="23"/>
  <c r="M37" i="23"/>
  <c r="AS36" i="23"/>
  <c r="AR36" i="23"/>
  <c r="AK36" i="23"/>
  <c r="AJ36" i="23"/>
  <c r="AC36" i="23"/>
  <c r="AB36" i="23"/>
  <c r="U36" i="23"/>
  <c r="T36" i="23"/>
  <c r="S36" i="23"/>
  <c r="R36" i="23"/>
  <c r="Q36" i="23"/>
  <c r="P36" i="23"/>
  <c r="O36" i="23"/>
  <c r="N36" i="23"/>
  <c r="H36" i="23"/>
  <c r="AS35" i="23"/>
  <c r="AR35" i="23"/>
  <c r="AK35" i="23"/>
  <c r="AJ35" i="23"/>
  <c r="AC35" i="23"/>
  <c r="AB35" i="23"/>
  <c r="U35" i="23"/>
  <c r="T35" i="23"/>
  <c r="S35" i="23"/>
  <c r="R35" i="23"/>
  <c r="Q35" i="23"/>
  <c r="P35" i="23"/>
  <c r="O35" i="23"/>
  <c r="N35" i="23"/>
  <c r="H35" i="23"/>
  <c r="AS34" i="23"/>
  <c r="AR34" i="23"/>
  <c r="AK34" i="23"/>
  <c r="AJ34" i="23"/>
  <c r="AC34" i="23"/>
  <c r="AB34" i="23"/>
  <c r="U34" i="23"/>
  <c r="U32" i="23" s="1"/>
  <c r="T34" i="23"/>
  <c r="S34" i="23"/>
  <c r="R34" i="23"/>
  <c r="Q34" i="23"/>
  <c r="P34" i="23"/>
  <c r="O34" i="23"/>
  <c r="N34" i="23"/>
  <c r="H34" i="23"/>
  <c r="AS33" i="23"/>
  <c r="AS32" i="23" s="1"/>
  <c r="AR33" i="23"/>
  <c r="AK33" i="23"/>
  <c r="AJ33" i="23"/>
  <c r="AC33" i="23"/>
  <c r="AC32" i="23" s="1"/>
  <c r="AB33" i="23"/>
  <c r="U33" i="23"/>
  <c r="T33" i="23"/>
  <c r="S33" i="23"/>
  <c r="R33" i="23"/>
  <c r="Q33" i="23"/>
  <c r="P33" i="23"/>
  <c r="O33" i="23"/>
  <c r="N33" i="23"/>
  <c r="H33" i="23"/>
  <c r="AY32" i="23"/>
  <c r="AX32" i="23"/>
  <c r="AW32" i="23"/>
  <c r="AV32" i="23"/>
  <c r="AU32" i="23"/>
  <c r="AT32" i="23"/>
  <c r="AQ32" i="23"/>
  <c r="AP32" i="23"/>
  <c r="AO32" i="23"/>
  <c r="Q32" i="23" s="1"/>
  <c r="AN32" i="23"/>
  <c r="AM32" i="23"/>
  <c r="AL32" i="23"/>
  <c r="AK32" i="23"/>
  <c r="AI32" i="23"/>
  <c r="AH32" i="23"/>
  <c r="R32" i="23" s="1"/>
  <c r="AG32" i="23"/>
  <c r="AF32" i="23"/>
  <c r="AE32" i="23"/>
  <c r="AD32" i="23"/>
  <c r="AA32" i="23"/>
  <c r="S32" i="23" s="1"/>
  <c r="Z32" i="23"/>
  <c r="Y32" i="23"/>
  <c r="X32" i="23"/>
  <c r="P32" i="23" s="1"/>
  <c r="W32" i="23"/>
  <c r="O32" i="23" s="1"/>
  <c r="V32" i="23"/>
  <c r="N32" i="23"/>
  <c r="AS31" i="23"/>
  <c r="AR31" i="23"/>
  <c r="AK31" i="23"/>
  <c r="AJ31" i="23"/>
  <c r="AC31" i="23"/>
  <c r="AB31" i="23"/>
  <c r="U31" i="23"/>
  <c r="T31" i="23"/>
  <c r="S31" i="23"/>
  <c r="R31" i="23"/>
  <c r="Q31" i="23"/>
  <c r="P31" i="23"/>
  <c r="O31" i="23"/>
  <c r="N31" i="23"/>
  <c r="H31" i="23"/>
  <c r="AS30" i="23"/>
  <c r="AS26" i="23" s="1"/>
  <c r="AR30" i="23"/>
  <c r="AK30" i="23"/>
  <c r="AJ30" i="23"/>
  <c r="AC30" i="23"/>
  <c r="AB30" i="23"/>
  <c r="U30" i="23"/>
  <c r="T30" i="23"/>
  <c r="S30" i="23"/>
  <c r="R30" i="23"/>
  <c r="Q30" i="23"/>
  <c r="P30" i="23"/>
  <c r="O30" i="23"/>
  <c r="N30" i="23"/>
  <c r="H30" i="23"/>
  <c r="AS29" i="23"/>
  <c r="AR29" i="23"/>
  <c r="AK29" i="23"/>
  <c r="AJ29" i="23"/>
  <c r="AC29" i="23"/>
  <c r="AB29" i="23"/>
  <c r="U29" i="23"/>
  <c r="T29" i="23"/>
  <c r="S29" i="23"/>
  <c r="R29" i="23"/>
  <c r="Q29" i="23"/>
  <c r="P29" i="23"/>
  <c r="O29" i="23"/>
  <c r="N29" i="23"/>
  <c r="H29" i="23"/>
  <c r="AS28" i="23"/>
  <c r="AR28" i="23"/>
  <c r="AK28" i="23"/>
  <c r="AK26" i="23" s="1"/>
  <c r="AJ28" i="23"/>
  <c r="AC28" i="23"/>
  <c r="AB28" i="23"/>
  <c r="U28" i="23"/>
  <c r="U26" i="23" s="1"/>
  <c r="T28" i="23"/>
  <c r="S28" i="23"/>
  <c r="R28" i="23"/>
  <c r="Q28" i="23"/>
  <c r="P28" i="23"/>
  <c r="O28" i="23"/>
  <c r="N28" i="23"/>
  <c r="H28" i="23"/>
  <c r="AS27" i="23"/>
  <c r="AR27" i="23"/>
  <c r="AK27" i="23"/>
  <c r="AJ27" i="23"/>
  <c r="AC27" i="23"/>
  <c r="AC26" i="23" s="1"/>
  <c r="AB27" i="23"/>
  <c r="U27" i="23"/>
  <c r="T27" i="23"/>
  <c r="S27" i="23"/>
  <c r="R27" i="23"/>
  <c r="Q27" i="23"/>
  <c r="P27" i="23"/>
  <c r="O27" i="23"/>
  <c r="N27" i="23"/>
  <c r="AY26" i="23"/>
  <c r="AY21" i="23" s="1"/>
  <c r="AX26" i="23"/>
  <c r="AX21" i="23" s="1"/>
  <c r="AW26" i="23"/>
  <c r="AV26" i="23"/>
  <c r="AV21" i="23" s="1"/>
  <c r="AU26" i="23"/>
  <c r="AT26" i="23"/>
  <c r="AQ26" i="23"/>
  <c r="AP26" i="23"/>
  <c r="AO26" i="23"/>
  <c r="AO21" i="23" s="1"/>
  <c r="AN26" i="23"/>
  <c r="AM26" i="23"/>
  <c r="AL26" i="23"/>
  <c r="AL21" i="23" s="1"/>
  <c r="AI26" i="23"/>
  <c r="AH26" i="23"/>
  <c r="R26" i="23" s="1"/>
  <c r="AG26" i="23"/>
  <c r="AF26" i="23"/>
  <c r="AE26" i="23"/>
  <c r="AD26" i="23"/>
  <c r="AA26" i="23"/>
  <c r="AA21" i="23" s="1"/>
  <c r="Z26" i="23"/>
  <c r="Y26" i="23"/>
  <c r="X26" i="23"/>
  <c r="X21" i="23" s="1"/>
  <c r="W26" i="23"/>
  <c r="W21" i="23" s="1"/>
  <c r="V26" i="23"/>
  <c r="N26" i="23"/>
  <c r="AS25" i="23"/>
  <c r="AR25" i="23"/>
  <c r="AK25" i="23"/>
  <c r="AJ25" i="23"/>
  <c r="AC25" i="23"/>
  <c r="AC22" i="23" s="1"/>
  <c r="AB25" i="23"/>
  <c r="U25" i="23"/>
  <c r="T25" i="23"/>
  <c r="S25" i="23"/>
  <c r="R25" i="23"/>
  <c r="Q25" i="23"/>
  <c r="P25" i="23"/>
  <c r="O25" i="23"/>
  <c r="N25" i="23"/>
  <c r="H25" i="23"/>
  <c r="AS24" i="23"/>
  <c r="AR24" i="23"/>
  <c r="AK24" i="23"/>
  <c r="AJ24" i="23"/>
  <c r="AC24" i="23"/>
  <c r="AB24" i="23"/>
  <c r="U24" i="23"/>
  <c r="U22" i="23" s="1"/>
  <c r="U21" i="23" s="1"/>
  <c r="T24" i="23"/>
  <c r="S24" i="23"/>
  <c r="R24" i="23"/>
  <c r="Q24" i="23"/>
  <c r="P24" i="23"/>
  <c r="O24" i="23"/>
  <c r="N24" i="23"/>
  <c r="H24" i="23"/>
  <c r="AS23" i="23"/>
  <c r="AR23" i="23"/>
  <c r="AK23" i="23"/>
  <c r="AK22" i="23" s="1"/>
  <c r="AK21" i="23" s="1"/>
  <c r="AJ23" i="23"/>
  <c r="AC23" i="23"/>
  <c r="AB23" i="23"/>
  <c r="U23" i="23"/>
  <c r="T23" i="23"/>
  <c r="S23" i="23"/>
  <c r="R23" i="23"/>
  <c r="Q23" i="23"/>
  <c r="P23" i="23"/>
  <c r="O23" i="23"/>
  <c r="N23" i="23"/>
  <c r="H23" i="23"/>
  <c r="AY22" i="23"/>
  <c r="AX22" i="23"/>
  <c r="AW22" i="23"/>
  <c r="Q22" i="23" s="1"/>
  <c r="AV22" i="23"/>
  <c r="AU22" i="23"/>
  <c r="AT22" i="23"/>
  <c r="AT21" i="23" s="1"/>
  <c r="AS22" i="23"/>
  <c r="AS21" i="23" s="1"/>
  <c r="AQ22" i="23"/>
  <c r="AQ21" i="23" s="1"/>
  <c r="AQ5" i="23" s="1"/>
  <c r="AP22" i="23"/>
  <c r="AO22" i="23"/>
  <c r="AN22" i="23"/>
  <c r="AM22" i="23"/>
  <c r="AM21" i="23" s="1"/>
  <c r="AL22" i="23"/>
  <c r="AI22" i="23"/>
  <c r="S22" i="23" s="1"/>
  <c r="AH22" i="23"/>
  <c r="AG22" i="23"/>
  <c r="AF22" i="23"/>
  <c r="AF21" i="23" s="1"/>
  <c r="AE22" i="23"/>
  <c r="AE21" i="23" s="1"/>
  <c r="AD22" i="23"/>
  <c r="AD21" i="23" s="1"/>
  <c r="AD5" i="23" s="1"/>
  <c r="AA22" i="23"/>
  <c r="Z22" i="23"/>
  <c r="Y22" i="23"/>
  <c r="Y21" i="23" s="1"/>
  <c r="X22" i="23"/>
  <c r="W22" i="23"/>
  <c r="V22" i="23"/>
  <c r="N22" i="23" s="1"/>
  <c r="N21" i="23" s="1"/>
  <c r="R22" i="23"/>
  <c r="R21" i="23" s="1"/>
  <c r="P22" i="23"/>
  <c r="AU21" i="23"/>
  <c r="AP21" i="23"/>
  <c r="AN21" i="23"/>
  <c r="AG21" i="23"/>
  <c r="Z21" i="23"/>
  <c r="M21" i="23"/>
  <c r="AS20" i="23"/>
  <c r="AR20" i="23"/>
  <c r="AK20" i="23"/>
  <c r="AJ20" i="23"/>
  <c r="AC20" i="23"/>
  <c r="AB20" i="23"/>
  <c r="U20" i="23"/>
  <c r="T20" i="23"/>
  <c r="S20" i="23"/>
  <c r="R20" i="23"/>
  <c r="Q20" i="23"/>
  <c r="P20" i="23"/>
  <c r="O20" i="23"/>
  <c r="N20" i="23"/>
  <c r="H20" i="23"/>
  <c r="AS19" i="23"/>
  <c r="AR19" i="23"/>
  <c r="AK19" i="23"/>
  <c r="AK17" i="23" s="1"/>
  <c r="AJ19" i="23"/>
  <c r="AC19" i="23"/>
  <c r="AB19" i="23"/>
  <c r="U19" i="23"/>
  <c r="U17" i="23" s="1"/>
  <c r="T19" i="23"/>
  <c r="S19" i="23"/>
  <c r="R19" i="23"/>
  <c r="Q19" i="23"/>
  <c r="P19" i="23"/>
  <c r="O19" i="23"/>
  <c r="N19" i="23"/>
  <c r="H19" i="23"/>
  <c r="AS18" i="23"/>
  <c r="AR18" i="23"/>
  <c r="AK18" i="23"/>
  <c r="AJ18" i="23"/>
  <c r="AC18" i="23"/>
  <c r="AB18" i="23"/>
  <c r="U18" i="23"/>
  <c r="T18" i="23"/>
  <c r="S18" i="23"/>
  <c r="R18" i="23"/>
  <c r="Q18" i="23"/>
  <c r="P18" i="23"/>
  <c r="O18" i="23"/>
  <c r="N18" i="23"/>
  <c r="H18" i="23"/>
  <c r="AY17" i="23"/>
  <c r="AX17" i="23"/>
  <c r="AW17" i="23"/>
  <c r="AV17" i="23"/>
  <c r="AU17" i="23"/>
  <c r="AT17" i="23"/>
  <c r="AS17" i="23"/>
  <c r="AQ17" i="23"/>
  <c r="AP17" i="23"/>
  <c r="AP6" i="23" s="1"/>
  <c r="AP5" i="23" s="1"/>
  <c r="AO17" i="23"/>
  <c r="AN17" i="23"/>
  <c r="AM17" i="23"/>
  <c r="AL17" i="23"/>
  <c r="AI17" i="23"/>
  <c r="S17" i="23" s="1"/>
  <c r="AH17" i="23"/>
  <c r="AG17" i="23"/>
  <c r="AF17" i="23"/>
  <c r="AE17" i="23"/>
  <c r="AD17" i="23"/>
  <c r="AC17" i="23"/>
  <c r="AA17" i="23"/>
  <c r="Z17" i="23"/>
  <c r="Y17" i="23"/>
  <c r="Q17" i="23" s="1"/>
  <c r="X17" i="23"/>
  <c r="P17" i="23" s="1"/>
  <c r="W17" i="23"/>
  <c r="V17" i="23"/>
  <c r="N17" i="23" s="1"/>
  <c r="O17" i="23"/>
  <c r="AS16" i="23"/>
  <c r="AR16" i="23"/>
  <c r="AK16" i="23"/>
  <c r="AJ16" i="23"/>
  <c r="AC16" i="23"/>
  <c r="AB16" i="23"/>
  <c r="U16" i="23"/>
  <c r="T16" i="23"/>
  <c r="S16" i="23"/>
  <c r="R16" i="23"/>
  <c r="Q16" i="23"/>
  <c r="P16" i="23"/>
  <c r="O16" i="23"/>
  <c r="N16" i="23"/>
  <c r="H16" i="23"/>
  <c r="AS15" i="23"/>
  <c r="AR15" i="23"/>
  <c r="AK15" i="23"/>
  <c r="AJ15" i="23"/>
  <c r="AC15" i="23"/>
  <c r="AB15" i="23"/>
  <c r="U15" i="23"/>
  <c r="T15" i="23"/>
  <c r="S15" i="23"/>
  <c r="R15" i="23"/>
  <c r="Q15" i="23"/>
  <c r="P15" i="23"/>
  <c r="O15" i="23"/>
  <c r="N15" i="23"/>
  <c r="H15" i="23"/>
  <c r="AS14" i="23"/>
  <c r="AR14" i="23"/>
  <c r="AK14" i="23"/>
  <c r="AJ14" i="23"/>
  <c r="AC14" i="23"/>
  <c r="AC13" i="23" s="1"/>
  <c r="AB14" i="23"/>
  <c r="U14" i="23"/>
  <c r="T14" i="23"/>
  <c r="S14" i="23"/>
  <c r="R14" i="23"/>
  <c r="Q14" i="23"/>
  <c r="P14" i="23"/>
  <c r="O14" i="23"/>
  <c r="N14" i="23"/>
  <c r="H14" i="23"/>
  <c r="AY13" i="23"/>
  <c r="AX13" i="23"/>
  <c r="R13" i="23" s="1"/>
  <c r="AW13" i="23"/>
  <c r="AV13" i="23"/>
  <c r="AU13" i="23"/>
  <c r="AT13" i="23"/>
  <c r="AS13" i="23"/>
  <c r="AQ13" i="23"/>
  <c r="AP13" i="23"/>
  <c r="AO13" i="23"/>
  <c r="AN13" i="23"/>
  <c r="AN6" i="23" s="1"/>
  <c r="AN5" i="23" s="1"/>
  <c r="AM13" i="23"/>
  <c r="AL13" i="23"/>
  <c r="AK13" i="23"/>
  <c r="AI13" i="23"/>
  <c r="AH13" i="23"/>
  <c r="AG13" i="23"/>
  <c r="AF13" i="23"/>
  <c r="P13" i="23" s="1"/>
  <c r="AE13" i="23"/>
  <c r="AD13" i="23"/>
  <c r="N13" i="23" s="1"/>
  <c r="AA13" i="23"/>
  <c r="Z13" i="23"/>
  <c r="Z6" i="23" s="1"/>
  <c r="Y13" i="23"/>
  <c r="X13" i="23"/>
  <c r="W13" i="23"/>
  <c r="O13" i="23" s="1"/>
  <c r="V13" i="23"/>
  <c r="U13" i="23"/>
  <c r="S13" i="23"/>
  <c r="Q13" i="23"/>
  <c r="AS12" i="23"/>
  <c r="AR12" i="23"/>
  <c r="AK12" i="23"/>
  <c r="AJ12" i="23"/>
  <c r="AC12" i="23"/>
  <c r="AB12" i="23"/>
  <c r="U12" i="23"/>
  <c r="T12" i="23"/>
  <c r="S12" i="23"/>
  <c r="R12" i="23"/>
  <c r="Q12" i="23"/>
  <c r="P12" i="23"/>
  <c r="O12" i="23"/>
  <c r="N12" i="23"/>
  <c r="H12" i="23"/>
  <c r="AS11" i="23"/>
  <c r="AR11" i="23"/>
  <c r="AK11" i="23"/>
  <c r="AJ11" i="23"/>
  <c r="AC11" i="23"/>
  <c r="AC7" i="23" s="1"/>
  <c r="AC6" i="23" s="1"/>
  <c r="AB11" i="23"/>
  <c r="U11" i="23"/>
  <c r="T11" i="23"/>
  <c r="S11" i="23"/>
  <c r="R11" i="23"/>
  <c r="Q11" i="23"/>
  <c r="P11" i="23"/>
  <c r="O11" i="23"/>
  <c r="N11" i="23"/>
  <c r="H11" i="23"/>
  <c r="AS10" i="23"/>
  <c r="AR10" i="23"/>
  <c r="AK10" i="23"/>
  <c r="AJ10" i="23"/>
  <c r="AC10" i="23"/>
  <c r="AB10" i="23"/>
  <c r="U10" i="23"/>
  <c r="T10" i="23"/>
  <c r="S10" i="23"/>
  <c r="R10" i="23"/>
  <c r="Q10" i="23"/>
  <c r="P10" i="23"/>
  <c r="O10" i="23"/>
  <c r="N10" i="23"/>
  <c r="H10" i="23"/>
  <c r="AS9" i="23"/>
  <c r="AR9" i="23"/>
  <c r="AK9" i="23"/>
  <c r="AJ9" i="23"/>
  <c r="AC9" i="23"/>
  <c r="AB9" i="23"/>
  <c r="U9" i="23"/>
  <c r="U7" i="23" s="1"/>
  <c r="T9" i="23"/>
  <c r="S9" i="23"/>
  <c r="R9" i="23"/>
  <c r="Q9" i="23"/>
  <c r="P9" i="23"/>
  <c r="O9" i="23"/>
  <c r="N9" i="23"/>
  <c r="H9" i="23"/>
  <c r="AS8" i="23"/>
  <c r="AS7" i="23" s="1"/>
  <c r="AS6" i="23" s="1"/>
  <c r="AS5" i="23" s="1"/>
  <c r="AR8" i="23"/>
  <c r="AK8" i="23"/>
  <c r="AK7" i="23" s="1"/>
  <c r="AK6" i="23" s="1"/>
  <c r="AK5" i="23" s="1"/>
  <c r="AJ8" i="23"/>
  <c r="AC8" i="23"/>
  <c r="AB8" i="23"/>
  <c r="U8" i="23"/>
  <c r="T8" i="23"/>
  <c r="S8" i="23"/>
  <c r="R8" i="23"/>
  <c r="Q8" i="23"/>
  <c r="P8" i="23"/>
  <c r="O8" i="23"/>
  <c r="N8" i="23"/>
  <c r="H8" i="23"/>
  <c r="AY7" i="23"/>
  <c r="S7" i="23" s="1"/>
  <c r="S6" i="23" s="1"/>
  <c r="AX7" i="23"/>
  <c r="AW7" i="23"/>
  <c r="AV7" i="23"/>
  <c r="AV6" i="23" s="1"/>
  <c r="AV5" i="23" s="1"/>
  <c r="AU7" i="23"/>
  <c r="AU6" i="23" s="1"/>
  <c r="AT7" i="23"/>
  <c r="AT6" i="23" s="1"/>
  <c r="AQ7" i="23"/>
  <c r="AP7" i="23"/>
  <c r="AO7" i="23"/>
  <c r="AO6" i="23" s="1"/>
  <c r="AN7" i="23"/>
  <c r="AM7" i="23"/>
  <c r="AL7" i="23"/>
  <c r="N7" i="23" s="1"/>
  <c r="N6" i="23" s="1"/>
  <c r="AI7" i="23"/>
  <c r="AH7" i="23"/>
  <c r="AH6" i="23" s="1"/>
  <c r="AG7" i="23"/>
  <c r="AG6" i="23" s="1"/>
  <c r="AF7" i="23"/>
  <c r="AF6" i="23" s="1"/>
  <c r="AE7" i="23"/>
  <c r="O7" i="23" s="1"/>
  <c r="O6" i="23" s="1"/>
  <c r="AD7" i="23"/>
  <c r="AA7" i="23"/>
  <c r="AA6" i="23" s="1"/>
  <c r="Z7" i="23"/>
  <c r="Y7" i="23"/>
  <c r="X7" i="23"/>
  <c r="P7" i="23" s="1"/>
  <c r="P6" i="23" s="1"/>
  <c r="W7" i="23"/>
  <c r="V7" i="23"/>
  <c r="R7" i="23"/>
  <c r="AW6" i="23"/>
  <c r="AQ6" i="23"/>
  <c r="AM6" i="23"/>
  <c r="AI6" i="23"/>
  <c r="AE6" i="23"/>
  <c r="AD6" i="23"/>
  <c r="Y6" i="23"/>
  <c r="V6" i="23"/>
  <c r="M6" i="23"/>
  <c r="M5" i="23" s="1"/>
  <c r="AS174" i="10"/>
  <c r="AR174" i="10"/>
  <c r="AK174" i="10"/>
  <c r="AJ174" i="10"/>
  <c r="AC174" i="10"/>
  <c r="AB174" i="10"/>
  <c r="U174" i="10"/>
  <c r="T174" i="10"/>
  <c r="S174" i="10"/>
  <c r="R174" i="10"/>
  <c r="Q174" i="10"/>
  <c r="P174" i="10"/>
  <c r="O174" i="10"/>
  <c r="N174" i="10"/>
  <c r="H174" i="10"/>
  <c r="AS173" i="10"/>
  <c r="AS172" i="10" s="1"/>
  <c r="AR173" i="10"/>
  <c r="AK173" i="10"/>
  <c r="AJ173" i="10"/>
  <c r="AC173" i="10"/>
  <c r="AB173" i="10"/>
  <c r="U173" i="10"/>
  <c r="T173" i="10"/>
  <c r="S173" i="10"/>
  <c r="R173" i="10"/>
  <c r="Q173" i="10"/>
  <c r="P173" i="10"/>
  <c r="O173" i="10"/>
  <c r="N173" i="10"/>
  <c r="H173" i="10"/>
  <c r="AY172" i="10"/>
  <c r="AX172" i="10"/>
  <c r="AW172" i="10"/>
  <c r="AV172" i="10"/>
  <c r="AU172" i="10"/>
  <c r="AT172" i="10"/>
  <c r="N172" i="10" s="1"/>
  <c r="AQ172" i="10"/>
  <c r="AP172" i="10"/>
  <c r="AP166" i="10" s="1"/>
  <c r="AO172" i="10"/>
  <c r="AN172" i="10"/>
  <c r="AM172" i="10"/>
  <c r="AL172" i="10"/>
  <c r="AK172" i="10"/>
  <c r="AI172" i="10"/>
  <c r="AH172" i="10"/>
  <c r="AG172" i="10"/>
  <c r="AF172" i="10"/>
  <c r="P172" i="10" s="1"/>
  <c r="AE172" i="10"/>
  <c r="AD172" i="10"/>
  <c r="AC172" i="10"/>
  <c r="AA172" i="10"/>
  <c r="S172" i="10" s="1"/>
  <c r="Z172" i="10"/>
  <c r="Y172" i="10"/>
  <c r="Q172" i="10" s="1"/>
  <c r="X172" i="10"/>
  <c r="W172" i="10"/>
  <c r="V172" i="10"/>
  <c r="U172" i="10"/>
  <c r="R172" i="10"/>
  <c r="O172" i="10"/>
  <c r="AS171" i="10"/>
  <c r="AR171" i="10"/>
  <c r="AK171" i="10"/>
  <c r="AJ171" i="10"/>
  <c r="AC171" i="10"/>
  <c r="AB171" i="10"/>
  <c r="U171" i="10"/>
  <c r="T171" i="10"/>
  <c r="S171" i="10"/>
  <c r="R171" i="10"/>
  <c r="Q171" i="10"/>
  <c r="P171" i="10"/>
  <c r="O171" i="10"/>
  <c r="N171" i="10"/>
  <c r="H171" i="10"/>
  <c r="AS170" i="10"/>
  <c r="AR170" i="10"/>
  <c r="AK170" i="10"/>
  <c r="AJ170" i="10"/>
  <c r="AC170" i="10"/>
  <c r="AB170" i="10"/>
  <c r="U170" i="10"/>
  <c r="T170" i="10"/>
  <c r="S170" i="10"/>
  <c r="R170" i="10"/>
  <c r="Q170" i="10"/>
  <c r="P170" i="10"/>
  <c r="O170" i="10"/>
  <c r="N170" i="10"/>
  <c r="H170" i="10"/>
  <c r="AS169" i="10"/>
  <c r="AR169" i="10"/>
  <c r="AK169" i="10"/>
  <c r="AJ169" i="10"/>
  <c r="AC169" i="10"/>
  <c r="AB169" i="10"/>
  <c r="U169" i="10"/>
  <c r="U167" i="10" s="1"/>
  <c r="U166" i="10" s="1"/>
  <c r="T169" i="10"/>
  <c r="S169" i="10"/>
  <c r="R169" i="10"/>
  <c r="Q169" i="10"/>
  <c r="P169" i="10"/>
  <c r="O169" i="10"/>
  <c r="N169" i="10"/>
  <c r="H169" i="10"/>
  <c r="AS168" i="10"/>
  <c r="AS167" i="10" s="1"/>
  <c r="AS166" i="10" s="1"/>
  <c r="AR168" i="10"/>
  <c r="AK168" i="10"/>
  <c r="AK167" i="10" s="1"/>
  <c r="AK166" i="10" s="1"/>
  <c r="AJ168" i="10"/>
  <c r="AC168" i="10"/>
  <c r="AC167" i="10" s="1"/>
  <c r="AC166" i="10" s="1"/>
  <c r="AB168" i="10"/>
  <c r="U168" i="10"/>
  <c r="T168" i="10"/>
  <c r="S168" i="10"/>
  <c r="R168" i="10"/>
  <c r="Q168" i="10"/>
  <c r="P168" i="10"/>
  <c r="O168" i="10"/>
  <c r="N168" i="10"/>
  <c r="H168" i="10"/>
  <c r="AY167" i="10"/>
  <c r="AX167" i="10"/>
  <c r="AW167" i="10"/>
  <c r="AV167" i="10"/>
  <c r="AV166" i="10" s="1"/>
  <c r="AU167" i="10"/>
  <c r="AU166" i="10" s="1"/>
  <c r="AT167" i="10"/>
  <c r="AQ167" i="10"/>
  <c r="S167" i="10" s="1"/>
  <c r="AP167" i="10"/>
  <c r="AO167" i="10"/>
  <c r="AN167" i="10"/>
  <c r="AN166" i="10" s="1"/>
  <c r="AM167" i="10"/>
  <c r="AM166" i="10" s="1"/>
  <c r="AL167" i="10"/>
  <c r="AI167" i="10"/>
  <c r="AH167" i="10"/>
  <c r="AH166" i="10" s="1"/>
  <c r="AG167" i="10"/>
  <c r="AG166" i="10" s="1"/>
  <c r="AF167" i="10"/>
  <c r="AE167" i="10"/>
  <c r="AD167" i="10"/>
  <c r="N167" i="10" s="1"/>
  <c r="AA167" i="10"/>
  <c r="Z167" i="10"/>
  <c r="Z166" i="10" s="1"/>
  <c r="Y167" i="10"/>
  <c r="Y166" i="10" s="1"/>
  <c r="X167" i="10"/>
  <c r="W167" i="10"/>
  <c r="O167" i="10" s="1"/>
  <c r="O166" i="10" s="1"/>
  <c r="V167" i="10"/>
  <c r="P167" i="10"/>
  <c r="P166" i="10" s="1"/>
  <c r="AY166" i="10"/>
  <c r="AX166" i="10"/>
  <c r="AW166" i="10"/>
  <c r="AO166" i="10"/>
  <c r="AL166" i="10"/>
  <c r="AI166" i="10"/>
  <c r="AE166" i="10"/>
  <c r="AA166" i="10"/>
  <c r="X166" i="10"/>
  <c r="W166" i="10"/>
  <c r="V166" i="10"/>
  <c r="M166" i="10"/>
  <c r="AS165" i="10"/>
  <c r="AR165" i="10"/>
  <c r="AK165" i="10"/>
  <c r="AJ165" i="10"/>
  <c r="AC165" i="10"/>
  <c r="AB165" i="10"/>
  <c r="U165" i="10"/>
  <c r="T165" i="10"/>
  <c r="S165" i="10"/>
  <c r="R165" i="10"/>
  <c r="Q165" i="10"/>
  <c r="P165" i="10"/>
  <c r="O165" i="10"/>
  <c r="N165" i="10"/>
  <c r="H165" i="10"/>
  <c r="AS164" i="10"/>
  <c r="AR164" i="10"/>
  <c r="AK164" i="10"/>
  <c r="AJ164" i="10"/>
  <c r="AC164" i="10"/>
  <c r="AB164" i="10"/>
  <c r="U164" i="10"/>
  <c r="T164" i="10"/>
  <c r="S164" i="10"/>
  <c r="R164" i="10"/>
  <c r="Q164" i="10"/>
  <c r="P164" i="10"/>
  <c r="O164" i="10"/>
  <c r="N164" i="10"/>
  <c r="H164" i="10"/>
  <c r="AS163" i="10"/>
  <c r="AR163" i="10"/>
  <c r="AK163" i="10"/>
  <c r="AJ163" i="10"/>
  <c r="AC163" i="10"/>
  <c r="AC162" i="10" s="1"/>
  <c r="AB163" i="10"/>
  <c r="U163" i="10"/>
  <c r="T163" i="10"/>
  <c r="S163" i="10"/>
  <c r="R163" i="10"/>
  <c r="Q163" i="10"/>
  <c r="P163" i="10"/>
  <c r="O163" i="10"/>
  <c r="N163" i="10"/>
  <c r="H163" i="10"/>
  <c r="AY162" i="10"/>
  <c r="AX162" i="10"/>
  <c r="R162" i="10" s="1"/>
  <c r="AW162" i="10"/>
  <c r="AV162" i="10"/>
  <c r="AU162" i="10"/>
  <c r="AU157" i="10" s="1"/>
  <c r="AT162" i="10"/>
  <c r="N162" i="10" s="1"/>
  <c r="AS162" i="10"/>
  <c r="AQ162" i="10"/>
  <c r="AP162" i="10"/>
  <c r="AO162" i="10"/>
  <c r="AN162" i="10"/>
  <c r="AM162" i="10"/>
  <c r="AL162" i="10"/>
  <c r="AK162" i="10"/>
  <c r="AI162" i="10"/>
  <c r="AH162" i="10"/>
  <c r="AG162" i="10"/>
  <c r="AG157" i="10" s="1"/>
  <c r="AF162" i="10"/>
  <c r="AE162" i="10"/>
  <c r="AD162" i="10"/>
  <c r="AA162" i="10"/>
  <c r="Z162" i="10"/>
  <c r="Y162" i="10"/>
  <c r="X162" i="10"/>
  <c r="P162" i="10" s="1"/>
  <c r="W162" i="10"/>
  <c r="W157" i="10" s="1"/>
  <c r="V162" i="10"/>
  <c r="U162" i="10"/>
  <c r="S162" i="10"/>
  <c r="Q162" i="10"/>
  <c r="AS161" i="10"/>
  <c r="AR161" i="10"/>
  <c r="AK161" i="10"/>
  <c r="AJ161" i="10"/>
  <c r="AC161" i="10"/>
  <c r="AB161" i="10"/>
  <c r="U161" i="10"/>
  <c r="T161" i="10"/>
  <c r="S161" i="10"/>
  <c r="R161" i="10"/>
  <c r="Q161" i="10"/>
  <c r="P161" i="10"/>
  <c r="O161" i="10"/>
  <c r="N161" i="10"/>
  <c r="H161" i="10"/>
  <c r="AS160" i="10"/>
  <c r="AR160" i="10"/>
  <c r="AK160" i="10"/>
  <c r="AJ160" i="10"/>
  <c r="AC160" i="10"/>
  <c r="AC158" i="10" s="1"/>
  <c r="AC157" i="10" s="1"/>
  <c r="AB160" i="10"/>
  <c r="U160" i="10"/>
  <c r="T160" i="10"/>
  <c r="S160" i="10"/>
  <c r="R160" i="10"/>
  <c r="Q160" i="10"/>
  <c r="P160" i="10"/>
  <c r="O160" i="10"/>
  <c r="N160" i="10"/>
  <c r="H160" i="10"/>
  <c r="AS159" i="10"/>
  <c r="AR159" i="10"/>
  <c r="AK159" i="10"/>
  <c r="AK158" i="10" s="1"/>
  <c r="AK157" i="10" s="1"/>
  <c r="AJ159" i="10"/>
  <c r="AC159" i="10"/>
  <c r="AB159" i="10"/>
  <c r="U159" i="10"/>
  <c r="T159" i="10"/>
  <c r="S159" i="10"/>
  <c r="R159" i="10"/>
  <c r="Q159" i="10"/>
  <c r="P159" i="10"/>
  <c r="O159" i="10"/>
  <c r="N159" i="10"/>
  <c r="H159" i="10"/>
  <c r="AY158" i="10"/>
  <c r="AX158" i="10"/>
  <c r="AW158" i="10"/>
  <c r="AW157" i="10" s="1"/>
  <c r="AV158" i="10"/>
  <c r="AV157" i="10" s="1"/>
  <c r="AU158" i="10"/>
  <c r="AT158" i="10"/>
  <c r="AS158" i="10"/>
  <c r="AS157" i="10" s="1"/>
  <c r="AQ158" i="10"/>
  <c r="AP158" i="10"/>
  <c r="AO158" i="10"/>
  <c r="AO157" i="10" s="1"/>
  <c r="AN158" i="10"/>
  <c r="AN157" i="10" s="1"/>
  <c r="AM158" i="10"/>
  <c r="AM157" i="10" s="1"/>
  <c r="AL158" i="10"/>
  <c r="AI158" i="10"/>
  <c r="AI157" i="10" s="1"/>
  <c r="AH158" i="10"/>
  <c r="AH157" i="10" s="1"/>
  <c r="AG158" i="10"/>
  <c r="AF158" i="10"/>
  <c r="AE158" i="10"/>
  <c r="O158" i="10" s="1"/>
  <c r="AD158" i="10"/>
  <c r="AA158" i="10"/>
  <c r="AA157" i="10" s="1"/>
  <c r="Z158" i="10"/>
  <c r="Z157" i="10" s="1"/>
  <c r="Y158" i="10"/>
  <c r="Y157" i="10" s="1"/>
  <c r="X158" i="10"/>
  <c r="P158" i="10" s="1"/>
  <c r="P157" i="10" s="1"/>
  <c r="W158" i="10"/>
  <c r="V158" i="10"/>
  <c r="V157" i="10" s="1"/>
  <c r="U158" i="10"/>
  <c r="U157" i="10" s="1"/>
  <c r="Q158" i="10"/>
  <c r="Q157" i="10" s="1"/>
  <c r="N158" i="10"/>
  <c r="N157" i="10" s="1"/>
  <c r="AY157" i="10"/>
  <c r="AT157" i="10"/>
  <c r="AQ157" i="10"/>
  <c r="AP157" i="10"/>
  <c r="AL157" i="10"/>
  <c r="AF157" i="10"/>
  <c r="AD157" i="10"/>
  <c r="X157" i="10"/>
  <c r="M157" i="10"/>
  <c r="AS156" i="10"/>
  <c r="AR156" i="10"/>
  <c r="AK156" i="10"/>
  <c r="AJ156" i="10"/>
  <c r="AC156" i="10"/>
  <c r="AB156" i="10"/>
  <c r="U156" i="10"/>
  <c r="T156" i="10"/>
  <c r="S156" i="10"/>
  <c r="R156" i="10"/>
  <c r="Q156" i="10"/>
  <c r="P156" i="10"/>
  <c r="O156" i="10"/>
  <c r="N156" i="10"/>
  <c r="H156" i="10"/>
  <c r="AS155" i="10"/>
  <c r="AR155" i="10"/>
  <c r="AK155" i="10"/>
  <c r="AJ155" i="10"/>
  <c r="AC155" i="10"/>
  <c r="AB155" i="10"/>
  <c r="U155" i="10"/>
  <c r="U153" i="10" s="1"/>
  <c r="T155" i="10"/>
  <c r="S155" i="10"/>
  <c r="R155" i="10"/>
  <c r="Q155" i="10"/>
  <c r="P155" i="10"/>
  <c r="O155" i="10"/>
  <c r="N155" i="10"/>
  <c r="H155" i="10"/>
  <c r="AS154" i="10"/>
  <c r="AS153" i="10" s="1"/>
  <c r="AR154" i="10"/>
  <c r="AK154" i="10"/>
  <c r="AK153" i="10" s="1"/>
  <c r="AJ154" i="10"/>
  <c r="AC154" i="10"/>
  <c r="AB154" i="10"/>
  <c r="U154" i="10"/>
  <c r="T154" i="10"/>
  <c r="S154" i="10"/>
  <c r="R154" i="10"/>
  <c r="Q154" i="10"/>
  <c r="P154" i="10"/>
  <c r="O154" i="10"/>
  <c r="N154" i="10"/>
  <c r="H154" i="10"/>
  <c r="AY153" i="10"/>
  <c r="S153" i="10" s="1"/>
  <c r="AX153" i="10"/>
  <c r="AW153" i="10"/>
  <c r="AV153" i="10"/>
  <c r="AV148" i="10" s="1"/>
  <c r="AU153" i="10"/>
  <c r="O153" i="10" s="1"/>
  <c r="AT153" i="10"/>
  <c r="AQ153" i="10"/>
  <c r="AP153" i="10"/>
  <c r="AO153" i="10"/>
  <c r="AN153" i="10"/>
  <c r="AM153" i="10"/>
  <c r="AL153" i="10"/>
  <c r="AL148" i="10" s="1"/>
  <c r="AL130" i="10" s="1"/>
  <c r="AI153" i="10"/>
  <c r="AH153" i="10"/>
  <c r="AH148" i="10" s="1"/>
  <c r="AG153" i="10"/>
  <c r="AG148" i="10" s="1"/>
  <c r="AF153" i="10"/>
  <c r="AE153" i="10"/>
  <c r="AD153" i="10"/>
  <c r="AC153" i="10"/>
  <c r="AA153" i="10"/>
  <c r="Z153" i="10"/>
  <c r="Y153" i="10"/>
  <c r="Q153" i="10" s="1"/>
  <c r="X153" i="10"/>
  <c r="X148" i="10" s="1"/>
  <c r="X130" i="10" s="1"/>
  <c r="W153" i="10"/>
  <c r="V153" i="10"/>
  <c r="R153" i="10"/>
  <c r="AS152" i="10"/>
  <c r="AR152" i="10"/>
  <c r="AK152" i="10"/>
  <c r="AJ152" i="10"/>
  <c r="AC152" i="10"/>
  <c r="AB152" i="10"/>
  <c r="U152" i="10"/>
  <c r="U149" i="10" s="1"/>
  <c r="T152" i="10"/>
  <c r="S152" i="10"/>
  <c r="R152" i="10"/>
  <c r="Q152" i="10"/>
  <c r="P152" i="10"/>
  <c r="O152" i="10"/>
  <c r="N152" i="10"/>
  <c r="H152" i="10"/>
  <c r="AS151" i="10"/>
  <c r="AR151" i="10"/>
  <c r="AK151" i="10"/>
  <c r="AK149" i="10" s="1"/>
  <c r="AJ151" i="10"/>
  <c r="AC151" i="10"/>
  <c r="AC149" i="10" s="1"/>
  <c r="AC148" i="10" s="1"/>
  <c r="AB151" i="10"/>
  <c r="U151" i="10"/>
  <c r="T151" i="10"/>
  <c r="S151" i="10"/>
  <c r="R151" i="10"/>
  <c r="Q151" i="10"/>
  <c r="P151" i="10"/>
  <c r="O151" i="10"/>
  <c r="N151" i="10"/>
  <c r="H151" i="10"/>
  <c r="AS150" i="10"/>
  <c r="AS149" i="10" s="1"/>
  <c r="AS148" i="10" s="1"/>
  <c r="AR150" i="10"/>
  <c r="AK150" i="10"/>
  <c r="AJ150" i="10"/>
  <c r="AC150" i="10"/>
  <c r="AB150" i="10"/>
  <c r="U150" i="10"/>
  <c r="T150" i="10"/>
  <c r="S150" i="10"/>
  <c r="R150" i="10"/>
  <c r="Q150" i="10"/>
  <c r="P150" i="10"/>
  <c r="O150" i="10"/>
  <c r="N150" i="10"/>
  <c r="H150" i="10"/>
  <c r="AY149" i="10"/>
  <c r="AX149" i="10"/>
  <c r="AX148" i="10" s="1"/>
  <c r="AW149" i="10"/>
  <c r="AW148" i="10" s="1"/>
  <c r="AV149" i="10"/>
  <c r="AU149" i="10"/>
  <c r="AT149" i="10"/>
  <c r="N149" i="10" s="1"/>
  <c r="AQ149" i="10"/>
  <c r="AP149" i="10"/>
  <c r="AP148" i="10" s="1"/>
  <c r="AO149" i="10"/>
  <c r="AO148" i="10" s="1"/>
  <c r="AN149" i="10"/>
  <c r="AN148" i="10" s="1"/>
  <c r="AM149" i="10"/>
  <c r="AL149" i="10"/>
  <c r="AI149" i="10"/>
  <c r="AI148" i="10" s="1"/>
  <c r="AH149" i="10"/>
  <c r="AG149" i="10"/>
  <c r="AF149" i="10"/>
  <c r="P149" i="10" s="1"/>
  <c r="AE149" i="10"/>
  <c r="AD149" i="10"/>
  <c r="AA149" i="10"/>
  <c r="AA148" i="10" s="1"/>
  <c r="Z149" i="10"/>
  <c r="Z148" i="10" s="1"/>
  <c r="Y149" i="10"/>
  <c r="Q149" i="10" s="1"/>
  <c r="Q148" i="10" s="1"/>
  <c r="X149" i="10"/>
  <c r="W149" i="10"/>
  <c r="W148" i="10" s="1"/>
  <c r="V149" i="10"/>
  <c r="V148" i="10" s="1"/>
  <c r="R149" i="10"/>
  <c r="R148" i="10" s="1"/>
  <c r="O149" i="10"/>
  <c r="O148" i="10" s="1"/>
  <c r="AQ148" i="10"/>
  <c r="AM148" i="10"/>
  <c r="AE148" i="10"/>
  <c r="AD148" i="10"/>
  <c r="Y148" i="10"/>
  <c r="M148" i="10"/>
  <c r="AS147" i="10"/>
  <c r="AR147" i="10"/>
  <c r="AK147" i="10"/>
  <c r="AJ147" i="10"/>
  <c r="AC147" i="10"/>
  <c r="AB147" i="10"/>
  <c r="U147" i="10"/>
  <c r="T147" i="10"/>
  <c r="S147" i="10"/>
  <c r="R147" i="10"/>
  <c r="Q147" i="10"/>
  <c r="P147" i="10"/>
  <c r="O147" i="10"/>
  <c r="N147" i="10"/>
  <c r="H147" i="10"/>
  <c r="AS146" i="10"/>
  <c r="AR146" i="10"/>
  <c r="AK146" i="10"/>
  <c r="AJ146" i="10"/>
  <c r="AC146" i="10"/>
  <c r="AB146" i="10"/>
  <c r="U146" i="10"/>
  <c r="T146" i="10"/>
  <c r="S146" i="10"/>
  <c r="R146" i="10"/>
  <c r="Q146" i="10"/>
  <c r="P146" i="10"/>
  <c r="O146" i="10"/>
  <c r="N146" i="10"/>
  <c r="H146" i="10"/>
  <c r="AS145" i="10"/>
  <c r="AR145" i="10"/>
  <c r="AK145" i="10"/>
  <c r="AJ145" i="10"/>
  <c r="AC145" i="10"/>
  <c r="AB145" i="10"/>
  <c r="U145" i="10"/>
  <c r="T145" i="10"/>
  <c r="S145" i="10"/>
  <c r="R145" i="10"/>
  <c r="Q145" i="10"/>
  <c r="P145" i="10"/>
  <c r="O145" i="10"/>
  <c r="N145" i="10"/>
  <c r="H145" i="10"/>
  <c r="AS144" i="10"/>
  <c r="AR144" i="10"/>
  <c r="AK144" i="10"/>
  <c r="AJ144" i="10"/>
  <c r="AC144" i="10"/>
  <c r="AB144" i="10"/>
  <c r="U144" i="10"/>
  <c r="T144" i="10"/>
  <c r="S144" i="10"/>
  <c r="R144" i="10"/>
  <c r="Q144" i="10"/>
  <c r="P144" i="10"/>
  <c r="O144" i="10"/>
  <c r="N144" i="10"/>
  <c r="H144" i="10"/>
  <c r="AS143" i="10"/>
  <c r="AS139" i="10" s="1"/>
  <c r="AR143" i="10"/>
  <c r="AK143" i="10"/>
  <c r="AJ143" i="10"/>
  <c r="AC143" i="10"/>
  <c r="AB143" i="10"/>
  <c r="U143" i="10"/>
  <c r="T143" i="10"/>
  <c r="S143" i="10"/>
  <c r="R143" i="10"/>
  <c r="Q143" i="10"/>
  <c r="P143" i="10"/>
  <c r="O143" i="10"/>
  <c r="N143" i="10"/>
  <c r="H143" i="10"/>
  <c r="AS142" i="10"/>
  <c r="AR142" i="10"/>
  <c r="AK142" i="10"/>
  <c r="AJ142" i="10"/>
  <c r="AC142" i="10"/>
  <c r="AB142" i="10"/>
  <c r="U142" i="10"/>
  <c r="T142" i="10"/>
  <c r="S142" i="10"/>
  <c r="R142" i="10"/>
  <c r="Q142" i="10"/>
  <c r="P142" i="10"/>
  <c r="O142" i="10"/>
  <c r="N142" i="10"/>
  <c r="H142" i="10"/>
  <c r="AS141" i="10"/>
  <c r="AR141" i="10"/>
  <c r="AK141" i="10"/>
  <c r="AK139" i="10" s="1"/>
  <c r="AJ141" i="10"/>
  <c r="AC141" i="10"/>
  <c r="AB141" i="10"/>
  <c r="U141" i="10"/>
  <c r="U139" i="10" s="1"/>
  <c r="T141" i="10"/>
  <c r="S141" i="10"/>
  <c r="R141" i="10"/>
  <c r="Q141" i="10"/>
  <c r="P141" i="10"/>
  <c r="O141" i="10"/>
  <c r="N141" i="10"/>
  <c r="H141" i="10"/>
  <c r="AS140" i="10"/>
  <c r="AR140" i="10"/>
  <c r="AK140" i="10"/>
  <c r="AJ140" i="10"/>
  <c r="AC140" i="10"/>
  <c r="AC139" i="10" s="1"/>
  <c r="AB140" i="10"/>
  <c r="U140" i="10"/>
  <c r="T140" i="10"/>
  <c r="S140" i="10"/>
  <c r="R140" i="10"/>
  <c r="Q140" i="10"/>
  <c r="P140" i="10"/>
  <c r="O140" i="10"/>
  <c r="N140" i="10"/>
  <c r="AY139" i="10"/>
  <c r="AX139" i="10"/>
  <c r="R139" i="10" s="1"/>
  <c r="AW139" i="10"/>
  <c r="AV139" i="10"/>
  <c r="AU139" i="10"/>
  <c r="AT139" i="10"/>
  <c r="AQ139" i="10"/>
  <c r="AP139" i="10"/>
  <c r="AO139" i="10"/>
  <c r="Q139" i="10" s="1"/>
  <c r="AN139" i="10"/>
  <c r="AM139" i="10"/>
  <c r="AL139" i="10"/>
  <c r="AI139" i="10"/>
  <c r="AH139" i="10"/>
  <c r="AG139" i="10"/>
  <c r="AF139" i="10"/>
  <c r="AE139" i="10"/>
  <c r="AE131" i="10" s="1"/>
  <c r="AD139" i="10"/>
  <c r="AA139" i="10"/>
  <c r="S139" i="10" s="1"/>
  <c r="Z139" i="10"/>
  <c r="Y139" i="10"/>
  <c r="X139" i="10"/>
  <c r="P139" i="10" s="1"/>
  <c r="W139" i="10"/>
  <c r="O139" i="10" s="1"/>
  <c r="V139" i="10"/>
  <c r="N139" i="10"/>
  <c r="AS138" i="10"/>
  <c r="AR138" i="10"/>
  <c r="AK138" i="10"/>
  <c r="AJ138" i="10"/>
  <c r="AC138" i="10"/>
  <c r="AB138" i="10"/>
  <c r="U138" i="10"/>
  <c r="T138" i="10"/>
  <c r="S138" i="10"/>
  <c r="R138" i="10"/>
  <c r="Q138" i="10"/>
  <c r="P138" i="10"/>
  <c r="O138" i="10"/>
  <c r="N138" i="10"/>
  <c r="H138" i="10"/>
  <c r="AS137" i="10"/>
  <c r="AR137" i="10"/>
  <c r="AK137" i="10"/>
  <c r="AJ137" i="10"/>
  <c r="AC137" i="10"/>
  <c r="AB137" i="10"/>
  <c r="U137" i="10"/>
  <c r="T137" i="10"/>
  <c r="S137" i="10"/>
  <c r="R137" i="10"/>
  <c r="Q137" i="10"/>
  <c r="P137" i="10"/>
  <c r="O137" i="10"/>
  <c r="N137" i="10"/>
  <c r="H137" i="10"/>
  <c r="AS136" i="10"/>
  <c r="AR136" i="10"/>
  <c r="AK136" i="10"/>
  <c r="AJ136" i="10"/>
  <c r="AC136" i="10"/>
  <c r="AB136" i="10"/>
  <c r="U136" i="10"/>
  <c r="T136" i="10"/>
  <c r="S136" i="10"/>
  <c r="R136" i="10"/>
  <c r="Q136" i="10"/>
  <c r="P136" i="10"/>
  <c r="O136" i="10"/>
  <c r="N136" i="10"/>
  <c r="H136" i="10"/>
  <c r="AS135" i="10"/>
  <c r="AR135" i="10"/>
  <c r="AK135" i="10"/>
  <c r="AJ135" i="10"/>
  <c r="AC135" i="10"/>
  <c r="AB135" i="10"/>
  <c r="U135" i="10"/>
  <c r="U132" i="10" s="1"/>
  <c r="T135" i="10"/>
  <c r="S135" i="10"/>
  <c r="R135" i="10"/>
  <c r="Q135" i="10"/>
  <c r="P135" i="10"/>
  <c r="O135" i="10"/>
  <c r="N135" i="10"/>
  <c r="H135" i="10"/>
  <c r="AS134" i="10"/>
  <c r="AR134" i="10"/>
  <c r="AK134" i="10"/>
  <c r="AK132" i="10" s="1"/>
  <c r="AJ134" i="10"/>
  <c r="AC134" i="10"/>
  <c r="AC132" i="10" s="1"/>
  <c r="AC131" i="10" s="1"/>
  <c r="AC130" i="10" s="1"/>
  <c r="AB134" i="10"/>
  <c r="U134" i="10"/>
  <c r="T134" i="10"/>
  <c r="S134" i="10"/>
  <c r="R134" i="10"/>
  <c r="Q134" i="10"/>
  <c r="P134" i="10"/>
  <c r="O134" i="10"/>
  <c r="N134" i="10"/>
  <c r="H134" i="10"/>
  <c r="AS133" i="10"/>
  <c r="AS132" i="10" s="1"/>
  <c r="AR133" i="10"/>
  <c r="AK133" i="10"/>
  <c r="AJ133" i="10"/>
  <c r="AC133" i="10"/>
  <c r="AB133" i="10"/>
  <c r="U133" i="10"/>
  <c r="T133" i="10"/>
  <c r="S133" i="10"/>
  <c r="R133" i="10"/>
  <c r="Q133" i="10"/>
  <c r="P133" i="10"/>
  <c r="O133" i="10"/>
  <c r="N133" i="10"/>
  <c r="H133" i="10"/>
  <c r="AY132" i="10"/>
  <c r="AX132" i="10"/>
  <c r="AX131" i="10" s="1"/>
  <c r="AW132" i="10"/>
  <c r="AW131" i="10" s="1"/>
  <c r="AV132" i="10"/>
  <c r="AU132" i="10"/>
  <c r="AT132" i="10"/>
  <c r="N132" i="10" s="1"/>
  <c r="N131" i="10" s="1"/>
  <c r="AQ132" i="10"/>
  <c r="AP132" i="10"/>
  <c r="AP131" i="10" s="1"/>
  <c r="AO132" i="10"/>
  <c r="AO131" i="10" s="1"/>
  <c r="AN132" i="10"/>
  <c r="AN131" i="10" s="1"/>
  <c r="AM132" i="10"/>
  <c r="AL132" i="10"/>
  <c r="AI132" i="10"/>
  <c r="AI131" i="10" s="1"/>
  <c r="AH132" i="10"/>
  <c r="AG132" i="10"/>
  <c r="AF132" i="10"/>
  <c r="P132" i="10" s="1"/>
  <c r="P131" i="10" s="1"/>
  <c r="AE132" i="10"/>
  <c r="AD132" i="10"/>
  <c r="AA132" i="10"/>
  <c r="AA131" i="10" s="1"/>
  <c r="AA130" i="10" s="1"/>
  <c r="Z132" i="10"/>
  <c r="Z131" i="10" s="1"/>
  <c r="Y132" i="10"/>
  <c r="Q132" i="10" s="1"/>
  <c r="X132" i="10"/>
  <c r="W132" i="10"/>
  <c r="W131" i="10" s="1"/>
  <c r="W130" i="10" s="1"/>
  <c r="V132" i="10"/>
  <c r="V131" i="10" s="1"/>
  <c r="R132" i="10"/>
  <c r="O132" i="10"/>
  <c r="O131" i="10" s="1"/>
  <c r="AY131" i="10"/>
  <c r="AV131" i="10"/>
  <c r="AV130" i="10" s="1"/>
  <c r="AU131" i="10"/>
  <c r="AQ131" i="10"/>
  <c r="AM131" i="10"/>
  <c r="AM130" i="10" s="1"/>
  <c r="AL131" i="10"/>
  <c r="AH131" i="10"/>
  <c r="AG131" i="10"/>
  <c r="AD131" i="10"/>
  <c r="Y131" i="10"/>
  <c r="Y130" i="10" s="1"/>
  <c r="X131" i="10"/>
  <c r="M131" i="10"/>
  <c r="M130" i="10" s="1"/>
  <c r="AS122" i="10"/>
  <c r="AR122" i="10"/>
  <c r="AK122" i="10"/>
  <c r="AJ122" i="10"/>
  <c r="AC122" i="10"/>
  <c r="AB122" i="10"/>
  <c r="U122" i="10"/>
  <c r="T122" i="10"/>
  <c r="S122" i="10"/>
  <c r="R122" i="10"/>
  <c r="Q122" i="10"/>
  <c r="P122" i="10"/>
  <c r="O122" i="10"/>
  <c r="N122" i="10"/>
  <c r="H122" i="10"/>
  <c r="AS121" i="10"/>
  <c r="AR121" i="10"/>
  <c r="AK121" i="10"/>
  <c r="AJ121" i="10"/>
  <c r="AC121" i="10"/>
  <c r="AB121" i="10"/>
  <c r="U121" i="10"/>
  <c r="U119" i="10" s="1"/>
  <c r="T121" i="10"/>
  <c r="S121" i="10"/>
  <c r="R121" i="10"/>
  <c r="Q121" i="10"/>
  <c r="P121" i="10"/>
  <c r="O121" i="10"/>
  <c r="N121" i="10"/>
  <c r="H121" i="10"/>
  <c r="AS120" i="10"/>
  <c r="AS119" i="10" s="1"/>
  <c r="AR120" i="10"/>
  <c r="AK120" i="10"/>
  <c r="AK119" i="10" s="1"/>
  <c r="AJ120" i="10"/>
  <c r="AC120" i="10"/>
  <c r="AB120" i="10"/>
  <c r="U120" i="10"/>
  <c r="T120" i="10"/>
  <c r="S120" i="10"/>
  <c r="R120" i="10"/>
  <c r="Q120" i="10"/>
  <c r="P120" i="10"/>
  <c r="O120" i="10"/>
  <c r="N120" i="10"/>
  <c r="H120" i="10"/>
  <c r="AY119" i="10"/>
  <c r="S119" i="10" s="1"/>
  <c r="AX119" i="10"/>
  <c r="AW119" i="10"/>
  <c r="AV119" i="10"/>
  <c r="AU119" i="10"/>
  <c r="O119" i="10" s="1"/>
  <c r="AT119" i="10"/>
  <c r="AQ119" i="10"/>
  <c r="AP119" i="10"/>
  <c r="AO119" i="10"/>
  <c r="AO111" i="10" s="1"/>
  <c r="AN119" i="10"/>
  <c r="AM119" i="10"/>
  <c r="AL119" i="10"/>
  <c r="N119" i="10" s="1"/>
  <c r="AI119" i="10"/>
  <c r="AH119" i="10"/>
  <c r="AG119" i="10"/>
  <c r="Q119" i="10" s="1"/>
  <c r="AF119" i="10"/>
  <c r="AE119" i="10"/>
  <c r="AD119" i="10"/>
  <c r="AC119" i="10"/>
  <c r="AA119" i="10"/>
  <c r="AA111" i="10" s="1"/>
  <c r="Z119" i="10"/>
  <c r="Y119" i="10"/>
  <c r="X119" i="10"/>
  <c r="P119" i="10" s="1"/>
  <c r="W119" i="10"/>
  <c r="V119" i="10"/>
  <c r="R119" i="10"/>
  <c r="AS118" i="10"/>
  <c r="AR118" i="10"/>
  <c r="AK118" i="10"/>
  <c r="AJ118" i="10"/>
  <c r="AC118" i="10"/>
  <c r="AB118" i="10"/>
  <c r="U118" i="10"/>
  <c r="T118" i="10"/>
  <c r="S118" i="10"/>
  <c r="R118" i="10"/>
  <c r="Q118" i="10"/>
  <c r="P118" i="10"/>
  <c r="O118" i="10"/>
  <c r="N118" i="10"/>
  <c r="H118" i="10"/>
  <c r="AS117" i="10"/>
  <c r="AR117" i="10"/>
  <c r="AK117" i="10"/>
  <c r="AJ117" i="10"/>
  <c r="AC117" i="10"/>
  <c r="AB117" i="10"/>
  <c r="U117" i="10"/>
  <c r="T117" i="10"/>
  <c r="S117" i="10"/>
  <c r="R117" i="10"/>
  <c r="Q117" i="10"/>
  <c r="P117" i="10"/>
  <c r="O117" i="10"/>
  <c r="N117" i="10"/>
  <c r="H117" i="10"/>
  <c r="AS116" i="10"/>
  <c r="AS112" i="10" s="1"/>
  <c r="AR116" i="10"/>
  <c r="AK116" i="10"/>
  <c r="AJ116" i="10"/>
  <c r="AC116" i="10"/>
  <c r="AB116" i="10"/>
  <c r="U116" i="10"/>
  <c r="T116" i="10"/>
  <c r="S116" i="10"/>
  <c r="R116" i="10"/>
  <c r="Q116" i="10"/>
  <c r="P116" i="10"/>
  <c r="O116" i="10"/>
  <c r="N116" i="10"/>
  <c r="H116" i="10"/>
  <c r="AS115" i="10"/>
  <c r="AR115" i="10"/>
  <c r="AK115" i="10"/>
  <c r="AJ115" i="10"/>
  <c r="AC115" i="10"/>
  <c r="AB115" i="10"/>
  <c r="U115" i="10"/>
  <c r="T115" i="10"/>
  <c r="S115" i="10"/>
  <c r="R115" i="10"/>
  <c r="Q115" i="10"/>
  <c r="P115" i="10"/>
  <c r="O115" i="10"/>
  <c r="N115" i="10"/>
  <c r="H115" i="10"/>
  <c r="AS114" i="10"/>
  <c r="AR114" i="10"/>
  <c r="AK114" i="10"/>
  <c r="AK112" i="10" s="1"/>
  <c r="AK111" i="10" s="1"/>
  <c r="AJ114" i="10"/>
  <c r="AC114" i="10"/>
  <c r="AB114" i="10"/>
  <c r="U114" i="10"/>
  <c r="U112" i="10" s="1"/>
  <c r="T114" i="10"/>
  <c r="S114" i="10"/>
  <c r="R114" i="10"/>
  <c r="Q114" i="10"/>
  <c r="P114" i="10"/>
  <c r="O114" i="10"/>
  <c r="N114" i="10"/>
  <c r="H114" i="10"/>
  <c r="AS113" i="10"/>
  <c r="AR113" i="10"/>
  <c r="AK113" i="10"/>
  <c r="AJ113" i="10"/>
  <c r="AC113" i="10"/>
  <c r="AB113" i="10"/>
  <c r="U113" i="10"/>
  <c r="T113" i="10"/>
  <c r="S113" i="10"/>
  <c r="R113" i="10"/>
  <c r="Q113" i="10"/>
  <c r="P113" i="10"/>
  <c r="O113" i="10"/>
  <c r="N113" i="10"/>
  <c r="H113" i="10"/>
  <c r="AY112" i="10"/>
  <c r="AY111" i="10" s="1"/>
  <c r="AX112" i="10"/>
  <c r="AX111" i="10" s="1"/>
  <c r="AW112" i="10"/>
  <c r="AV112" i="10"/>
  <c r="AU112" i="10"/>
  <c r="AU111" i="10" s="1"/>
  <c r="AT112" i="10"/>
  <c r="AT111" i="10" s="1"/>
  <c r="AQ112" i="10"/>
  <c r="AP112" i="10"/>
  <c r="R112" i="10" s="1"/>
  <c r="R111" i="10" s="1"/>
  <c r="AO112" i="10"/>
  <c r="AN112" i="10"/>
  <c r="AM112" i="10"/>
  <c r="AM111" i="10" s="1"/>
  <c r="AL112" i="10"/>
  <c r="AL111" i="10" s="1"/>
  <c r="AI112" i="10"/>
  <c r="AH112" i="10"/>
  <c r="AG112" i="10"/>
  <c r="AG111" i="10" s="1"/>
  <c r="AF112" i="10"/>
  <c r="AF111" i="10" s="1"/>
  <c r="AE112" i="10"/>
  <c r="AD112" i="10"/>
  <c r="AC112" i="10"/>
  <c r="AC111" i="10" s="1"/>
  <c r="AA112" i="10"/>
  <c r="Z112" i="10"/>
  <c r="Y112" i="10"/>
  <c r="Y111" i="10" s="1"/>
  <c r="X112" i="10"/>
  <c r="X111" i="10" s="1"/>
  <c r="W112" i="10"/>
  <c r="W111" i="10" s="1"/>
  <c r="V112" i="10"/>
  <c r="N112" i="10" s="1"/>
  <c r="O112" i="10"/>
  <c r="AW111" i="10"/>
  <c r="AV111" i="10"/>
  <c r="AQ111" i="10"/>
  <c r="AN111" i="10"/>
  <c r="AI111" i="10"/>
  <c r="AH111" i="10"/>
  <c r="AE111" i="10"/>
  <c r="AD111" i="10"/>
  <c r="Z111" i="10"/>
  <c r="V111" i="10"/>
  <c r="M111" i="10"/>
  <c r="M74" i="10" s="1"/>
  <c r="AS110" i="10"/>
  <c r="AR110" i="10"/>
  <c r="AK110" i="10"/>
  <c r="AJ110" i="10"/>
  <c r="AC110" i="10"/>
  <c r="AB110" i="10"/>
  <c r="U110" i="10"/>
  <c r="T110" i="10"/>
  <c r="S110" i="10"/>
  <c r="R110" i="10"/>
  <c r="Q110" i="10"/>
  <c r="P110" i="10"/>
  <c r="O110" i="10"/>
  <c r="N110" i="10"/>
  <c r="H110" i="10"/>
  <c r="AS109" i="10"/>
  <c r="AR109" i="10"/>
  <c r="AK109" i="10"/>
  <c r="AJ109" i="10"/>
  <c r="AC109" i="10"/>
  <c r="AC107" i="10" s="1"/>
  <c r="AB109" i="10"/>
  <c r="U109" i="10"/>
  <c r="U107" i="10" s="1"/>
  <c r="T109" i="10"/>
  <c r="S109" i="10"/>
  <c r="R109" i="10"/>
  <c r="Q109" i="10"/>
  <c r="P109" i="10"/>
  <c r="O109" i="10"/>
  <c r="N109" i="10"/>
  <c r="H109" i="10"/>
  <c r="AS108" i="10"/>
  <c r="AR108" i="10"/>
  <c r="AK108" i="10"/>
  <c r="AK107" i="10" s="1"/>
  <c r="AJ108" i="10"/>
  <c r="AC108" i="10"/>
  <c r="AB108" i="10"/>
  <c r="U108" i="10"/>
  <c r="T108" i="10"/>
  <c r="S108" i="10"/>
  <c r="R108" i="10"/>
  <c r="Q108" i="10"/>
  <c r="P108" i="10"/>
  <c r="O108" i="10"/>
  <c r="N108" i="10"/>
  <c r="H108" i="10"/>
  <c r="AY107" i="10"/>
  <c r="AX107" i="10"/>
  <c r="AW107" i="10"/>
  <c r="Q107" i="10" s="1"/>
  <c r="AV107" i="10"/>
  <c r="AU107" i="10"/>
  <c r="AT107" i="10"/>
  <c r="AT101" i="10" s="1"/>
  <c r="AS107" i="10"/>
  <c r="AQ107" i="10"/>
  <c r="AP107" i="10"/>
  <c r="AO107" i="10"/>
  <c r="AN107" i="10"/>
  <c r="AM107" i="10"/>
  <c r="AL107" i="10"/>
  <c r="AI107" i="10"/>
  <c r="S107" i="10" s="1"/>
  <c r="AH107" i="10"/>
  <c r="AG107" i="10"/>
  <c r="AF107" i="10"/>
  <c r="AF101" i="10" s="1"/>
  <c r="AE107" i="10"/>
  <c r="O107" i="10" s="1"/>
  <c r="AD107" i="10"/>
  <c r="AA107" i="10"/>
  <c r="Z107" i="10"/>
  <c r="Y107" i="10"/>
  <c r="X107" i="10"/>
  <c r="W107" i="10"/>
  <c r="V107" i="10"/>
  <c r="N107" i="10" s="1"/>
  <c r="R107" i="10"/>
  <c r="P107" i="10"/>
  <c r="AS106" i="10"/>
  <c r="AR106" i="10"/>
  <c r="AK106" i="10"/>
  <c r="AJ106" i="10"/>
  <c r="AC106" i="10"/>
  <c r="AC102" i="10" s="1"/>
  <c r="AB106" i="10"/>
  <c r="U106" i="10"/>
  <c r="T106" i="10"/>
  <c r="S106" i="10"/>
  <c r="R106" i="10"/>
  <c r="Q106" i="10"/>
  <c r="P106" i="10"/>
  <c r="O106" i="10"/>
  <c r="N106" i="10"/>
  <c r="H106" i="10"/>
  <c r="AS105" i="10"/>
  <c r="AR105" i="10"/>
  <c r="AK105" i="10"/>
  <c r="AJ105" i="10"/>
  <c r="AC105" i="10"/>
  <c r="AB105" i="10"/>
  <c r="U105" i="10"/>
  <c r="T105" i="10"/>
  <c r="S105" i="10"/>
  <c r="R105" i="10"/>
  <c r="Q105" i="10"/>
  <c r="P105" i="10"/>
  <c r="O105" i="10"/>
  <c r="N105" i="10"/>
  <c r="H105" i="10"/>
  <c r="AS104" i="10"/>
  <c r="AR104" i="10"/>
  <c r="AK104" i="10"/>
  <c r="AK102" i="10" s="1"/>
  <c r="AK101" i="10" s="1"/>
  <c r="AJ104" i="10"/>
  <c r="AC104" i="10"/>
  <c r="AB104" i="10"/>
  <c r="U104" i="10"/>
  <c r="U102" i="10" s="1"/>
  <c r="T104" i="10"/>
  <c r="S104" i="10"/>
  <c r="R104" i="10"/>
  <c r="Q104" i="10"/>
  <c r="P104" i="10"/>
  <c r="O104" i="10"/>
  <c r="N104" i="10"/>
  <c r="H104" i="10"/>
  <c r="AS103" i="10"/>
  <c r="AS102" i="10" s="1"/>
  <c r="AS101" i="10" s="1"/>
  <c r="AR103" i="10"/>
  <c r="AK103" i="10"/>
  <c r="AJ103" i="10"/>
  <c r="AC103" i="10"/>
  <c r="AB103" i="10"/>
  <c r="U103" i="10"/>
  <c r="T103" i="10"/>
  <c r="S103" i="10"/>
  <c r="R103" i="10"/>
  <c r="Q103" i="10"/>
  <c r="P103" i="10"/>
  <c r="O103" i="10"/>
  <c r="N103" i="10"/>
  <c r="H103" i="10"/>
  <c r="AY102" i="10"/>
  <c r="AY101" i="10" s="1"/>
  <c r="AX102" i="10"/>
  <c r="AX101" i="10" s="1"/>
  <c r="AW102" i="10"/>
  <c r="AV102" i="10"/>
  <c r="AU102" i="10"/>
  <c r="O102" i="10" s="1"/>
  <c r="AT102" i="10"/>
  <c r="AQ102" i="10"/>
  <c r="AQ101" i="10" s="1"/>
  <c r="AP102" i="10"/>
  <c r="AP101" i="10" s="1"/>
  <c r="AO102" i="10"/>
  <c r="AO101" i="10" s="1"/>
  <c r="AN102" i="10"/>
  <c r="AM102" i="10"/>
  <c r="AL102" i="10"/>
  <c r="AL101" i="10" s="1"/>
  <c r="AI102" i="10"/>
  <c r="AH102" i="10"/>
  <c r="AG102" i="10"/>
  <c r="Q102" i="10" s="1"/>
  <c r="Q101" i="10" s="1"/>
  <c r="AF102" i="10"/>
  <c r="AE102" i="10"/>
  <c r="AD102" i="10"/>
  <c r="AD101" i="10" s="1"/>
  <c r="AA102" i="10"/>
  <c r="AA101" i="10" s="1"/>
  <c r="Z102" i="10"/>
  <c r="R102" i="10" s="1"/>
  <c r="R101" i="10" s="1"/>
  <c r="Y102" i="10"/>
  <c r="X102" i="10"/>
  <c r="X101" i="10" s="1"/>
  <c r="W102" i="10"/>
  <c r="W101" i="10" s="1"/>
  <c r="V102" i="10"/>
  <c r="S102" i="10"/>
  <c r="P102" i="10"/>
  <c r="P101" i="10" s="1"/>
  <c r="N102" i="10"/>
  <c r="N101" i="10" s="1"/>
  <c r="AV101" i="10"/>
  <c r="AN101" i="10"/>
  <c r="AM101" i="10"/>
  <c r="AH101" i="10"/>
  <c r="AE101" i="10"/>
  <c r="Z101" i="10"/>
  <c r="Y101" i="10"/>
  <c r="M101" i="10"/>
  <c r="AS100" i="10"/>
  <c r="AR100" i="10"/>
  <c r="AK100" i="10"/>
  <c r="AJ100" i="10"/>
  <c r="AC100" i="10"/>
  <c r="AB100" i="10"/>
  <c r="U100" i="10"/>
  <c r="T100" i="10"/>
  <c r="S100" i="10"/>
  <c r="R100" i="10"/>
  <c r="Q100" i="10"/>
  <c r="P100" i="10"/>
  <c r="O100" i="10"/>
  <c r="N100" i="10"/>
  <c r="H100" i="10"/>
  <c r="AS99" i="10"/>
  <c r="AR99" i="10"/>
  <c r="AK99" i="10"/>
  <c r="AJ99" i="10"/>
  <c r="AC99" i="10"/>
  <c r="AC95" i="10" s="1"/>
  <c r="AC94" i="10" s="1"/>
  <c r="AB99" i="10"/>
  <c r="U99" i="10"/>
  <c r="T99" i="10"/>
  <c r="S99" i="10"/>
  <c r="R99" i="10"/>
  <c r="Q99" i="10"/>
  <c r="P99" i="10"/>
  <c r="O99" i="10"/>
  <c r="N99" i="10"/>
  <c r="H99" i="10"/>
  <c r="AS98" i="10"/>
  <c r="AR98" i="10"/>
  <c r="AK98" i="10"/>
  <c r="AJ98" i="10"/>
  <c r="AC98" i="10"/>
  <c r="AB98" i="10"/>
  <c r="U98" i="10"/>
  <c r="T98" i="10"/>
  <c r="S98" i="10"/>
  <c r="R98" i="10"/>
  <c r="Q98" i="10"/>
  <c r="P98" i="10"/>
  <c r="O98" i="10"/>
  <c r="N98" i="10"/>
  <c r="H98" i="10"/>
  <c r="AS97" i="10"/>
  <c r="AR97" i="10"/>
  <c r="AK97" i="10"/>
  <c r="AK95" i="10" s="1"/>
  <c r="AK94" i="10" s="1"/>
  <c r="AJ97" i="10"/>
  <c r="AC97" i="10"/>
  <c r="AB97" i="10"/>
  <c r="U97" i="10"/>
  <c r="U95" i="10" s="1"/>
  <c r="U94" i="10" s="1"/>
  <c r="T97" i="10"/>
  <c r="S97" i="10"/>
  <c r="R97" i="10"/>
  <c r="Q97" i="10"/>
  <c r="P97" i="10"/>
  <c r="O97" i="10"/>
  <c r="N97" i="10"/>
  <c r="H97" i="10"/>
  <c r="AS96" i="10"/>
  <c r="AS95" i="10" s="1"/>
  <c r="AS94" i="10" s="1"/>
  <c r="AR96" i="10"/>
  <c r="AK96" i="10"/>
  <c r="AJ96" i="10"/>
  <c r="AC96" i="10"/>
  <c r="AB96" i="10"/>
  <c r="U96" i="10"/>
  <c r="T96" i="10"/>
  <c r="S96" i="10"/>
  <c r="R96" i="10"/>
  <c r="Q96" i="10"/>
  <c r="P96" i="10"/>
  <c r="O96" i="10"/>
  <c r="N96" i="10"/>
  <c r="H96" i="10"/>
  <c r="AY95" i="10"/>
  <c r="AY94" i="10" s="1"/>
  <c r="AX95" i="10"/>
  <c r="AX94" i="10" s="1"/>
  <c r="AW95" i="10"/>
  <c r="AV95" i="10"/>
  <c r="AU95" i="10"/>
  <c r="O95" i="10" s="1"/>
  <c r="O94" i="10" s="1"/>
  <c r="AT95" i="10"/>
  <c r="AQ95" i="10"/>
  <c r="AQ94" i="10" s="1"/>
  <c r="AP95" i="10"/>
  <c r="AP94" i="10" s="1"/>
  <c r="AO95" i="10"/>
  <c r="AO94" i="10" s="1"/>
  <c r="AO74" i="10" s="1"/>
  <c r="AN95" i="10"/>
  <c r="AM95" i="10"/>
  <c r="AL95" i="10"/>
  <c r="AL94" i="10" s="1"/>
  <c r="AI95" i="10"/>
  <c r="AH95" i="10"/>
  <c r="AG95" i="10"/>
  <c r="Q95" i="10" s="1"/>
  <c r="Q94" i="10" s="1"/>
  <c r="AF95" i="10"/>
  <c r="AE95" i="10"/>
  <c r="AD95" i="10"/>
  <c r="AD94" i="10" s="1"/>
  <c r="AA95" i="10"/>
  <c r="AA94" i="10" s="1"/>
  <c r="AA74" i="10" s="1"/>
  <c r="Z95" i="10"/>
  <c r="R95" i="10" s="1"/>
  <c r="R94" i="10" s="1"/>
  <c r="Y95" i="10"/>
  <c r="X95" i="10"/>
  <c r="X94" i="10" s="1"/>
  <c r="W95" i="10"/>
  <c r="W94" i="10" s="1"/>
  <c r="V95" i="10"/>
  <c r="S95" i="10"/>
  <c r="S94" i="10" s="1"/>
  <c r="P95" i="10"/>
  <c r="P94" i="10" s="1"/>
  <c r="N95" i="10"/>
  <c r="N94" i="10" s="1"/>
  <c r="AW94" i="10"/>
  <c r="AV94" i="10"/>
  <c r="AT94" i="10"/>
  <c r="AN94" i="10"/>
  <c r="AM94" i="10"/>
  <c r="AI94" i="10"/>
  <c r="AH94" i="10"/>
  <c r="AF94" i="10"/>
  <c r="AE94" i="10"/>
  <c r="Z94" i="10"/>
  <c r="Y94" i="10"/>
  <c r="V94" i="10"/>
  <c r="M94" i="10"/>
  <c r="AS93" i="10"/>
  <c r="AR93" i="10"/>
  <c r="AK93" i="10"/>
  <c r="AJ93" i="10"/>
  <c r="AC93" i="10"/>
  <c r="AB93" i="10"/>
  <c r="U93" i="10"/>
  <c r="T93" i="10"/>
  <c r="S93" i="10"/>
  <c r="R93" i="10"/>
  <c r="Q93" i="10"/>
  <c r="P93" i="10"/>
  <c r="O93" i="10"/>
  <c r="N93" i="10"/>
  <c r="H93" i="10"/>
  <c r="AS92" i="10"/>
  <c r="AR92" i="10"/>
  <c r="AK92" i="10"/>
  <c r="AJ92" i="10"/>
  <c r="AC92" i="10"/>
  <c r="AC91" i="10" s="1"/>
  <c r="AB92" i="10"/>
  <c r="U92" i="10"/>
  <c r="T92" i="10"/>
  <c r="S92" i="10"/>
  <c r="R92" i="10"/>
  <c r="Q92" i="10"/>
  <c r="P92" i="10"/>
  <c r="O92" i="10"/>
  <c r="N92" i="10"/>
  <c r="H92" i="10"/>
  <c r="AY91" i="10"/>
  <c r="AX91" i="10"/>
  <c r="R91" i="10" s="1"/>
  <c r="AW91" i="10"/>
  <c r="AV91" i="10"/>
  <c r="AU91" i="10"/>
  <c r="AT91" i="10"/>
  <c r="N91" i="10" s="1"/>
  <c r="AS91" i="10"/>
  <c r="AQ91" i="10"/>
  <c r="AP91" i="10"/>
  <c r="AO91" i="10"/>
  <c r="AN91" i="10"/>
  <c r="AN75" i="10" s="1"/>
  <c r="AN74" i="10" s="1"/>
  <c r="AM91" i="10"/>
  <c r="AL91" i="10"/>
  <c r="AK91" i="10"/>
  <c r="AI91" i="10"/>
  <c r="AH91" i="10"/>
  <c r="AG91" i="10"/>
  <c r="AF91" i="10"/>
  <c r="P91" i="10" s="1"/>
  <c r="AE91" i="10"/>
  <c r="AD91" i="10"/>
  <c r="AA91" i="10"/>
  <c r="Z91" i="10"/>
  <c r="Z75" i="10" s="1"/>
  <c r="Z74" i="10" s="1"/>
  <c r="Y91" i="10"/>
  <c r="X91" i="10"/>
  <c r="W91" i="10"/>
  <c r="O91" i="10" s="1"/>
  <c r="V91" i="10"/>
  <c r="U91" i="10"/>
  <c r="S91" i="10"/>
  <c r="Q91" i="10"/>
  <c r="AS90" i="10"/>
  <c r="AR90" i="10"/>
  <c r="AK90" i="10"/>
  <c r="AJ90" i="10"/>
  <c r="AC90" i="10"/>
  <c r="AB90" i="10"/>
  <c r="U90" i="10"/>
  <c r="T90" i="10"/>
  <c r="S90" i="10"/>
  <c r="R90" i="10"/>
  <c r="Q90" i="10"/>
  <c r="P90" i="10"/>
  <c r="O90" i="10"/>
  <c r="N90" i="10"/>
  <c r="H90" i="10"/>
  <c r="AS89" i="10"/>
  <c r="AR89" i="10"/>
  <c r="AK89" i="10"/>
  <c r="AJ89" i="10"/>
  <c r="AC89" i="10"/>
  <c r="AC85" i="10" s="1"/>
  <c r="AB89" i="10"/>
  <c r="U89" i="10"/>
  <c r="T89" i="10"/>
  <c r="S89" i="10"/>
  <c r="R89" i="10"/>
  <c r="Q89" i="10"/>
  <c r="P89" i="10"/>
  <c r="O89" i="10"/>
  <c r="N89" i="10"/>
  <c r="H89" i="10"/>
  <c r="AS88" i="10"/>
  <c r="AR88" i="10"/>
  <c r="AK88" i="10"/>
  <c r="AJ88" i="10"/>
  <c r="AC88" i="10"/>
  <c r="AB88" i="10"/>
  <c r="U88" i="10"/>
  <c r="T88" i="10"/>
  <c r="S88" i="10"/>
  <c r="R88" i="10"/>
  <c r="Q88" i="10"/>
  <c r="P88" i="10"/>
  <c r="O88" i="10"/>
  <c r="N88" i="10"/>
  <c r="H88" i="10"/>
  <c r="AS87" i="10"/>
  <c r="AR87" i="10"/>
  <c r="AK87" i="10"/>
  <c r="AJ87" i="10"/>
  <c r="AC87" i="10"/>
  <c r="AB87" i="10"/>
  <c r="U87" i="10"/>
  <c r="U85" i="10" s="1"/>
  <c r="T87" i="10"/>
  <c r="S87" i="10"/>
  <c r="R87" i="10"/>
  <c r="Q87" i="10"/>
  <c r="P87" i="10"/>
  <c r="O87" i="10"/>
  <c r="N87" i="10"/>
  <c r="H87" i="10"/>
  <c r="AS86" i="10"/>
  <c r="AS85" i="10" s="1"/>
  <c r="AR86" i="10"/>
  <c r="AK86" i="10"/>
  <c r="AK85" i="10" s="1"/>
  <c r="AJ86" i="10"/>
  <c r="AC86" i="10"/>
  <c r="AB86" i="10"/>
  <c r="U86" i="10"/>
  <c r="T86" i="10"/>
  <c r="S86" i="10"/>
  <c r="R86" i="10"/>
  <c r="Q86" i="10"/>
  <c r="P86" i="10"/>
  <c r="O86" i="10"/>
  <c r="N86" i="10"/>
  <c r="H86" i="10"/>
  <c r="AY85" i="10"/>
  <c r="S85" i="10" s="1"/>
  <c r="AX85" i="10"/>
  <c r="AW85" i="10"/>
  <c r="AV85" i="10"/>
  <c r="AV75" i="10" s="1"/>
  <c r="AV74" i="10" s="1"/>
  <c r="AU85" i="10"/>
  <c r="O85" i="10" s="1"/>
  <c r="AT85" i="10"/>
  <c r="AQ85" i="10"/>
  <c r="AP85" i="10"/>
  <c r="AO85" i="10"/>
  <c r="AN85" i="10"/>
  <c r="AM85" i="10"/>
  <c r="AL85" i="10"/>
  <c r="AL75" i="10" s="1"/>
  <c r="AL74" i="10" s="1"/>
  <c r="AI85" i="10"/>
  <c r="AH85" i="10"/>
  <c r="AH75" i="10" s="1"/>
  <c r="AH74" i="10" s="1"/>
  <c r="AG85" i="10"/>
  <c r="Q85" i="10" s="1"/>
  <c r="AF85" i="10"/>
  <c r="AE85" i="10"/>
  <c r="AD85" i="10"/>
  <c r="AA85" i="10"/>
  <c r="Z85" i="10"/>
  <c r="Y85" i="10"/>
  <c r="X85" i="10"/>
  <c r="P85" i="10" s="1"/>
  <c r="W85" i="10"/>
  <c r="V85" i="10"/>
  <c r="R85" i="10"/>
  <c r="AS84" i="10"/>
  <c r="AR84" i="10"/>
  <c r="AK84" i="10"/>
  <c r="AJ84" i="10"/>
  <c r="AC84" i="10"/>
  <c r="AB84" i="10"/>
  <c r="U84" i="10"/>
  <c r="T84" i="10"/>
  <c r="S84" i="10"/>
  <c r="R84" i="10"/>
  <c r="Q84" i="10"/>
  <c r="P84" i="10"/>
  <c r="O84" i="10"/>
  <c r="N84" i="10"/>
  <c r="H84" i="10"/>
  <c r="AS83" i="10"/>
  <c r="AR83" i="10"/>
  <c r="AK83" i="10"/>
  <c r="AJ83" i="10"/>
  <c r="AC83" i="10"/>
  <c r="AB83" i="10"/>
  <c r="U83" i="10"/>
  <c r="T83" i="10"/>
  <c r="S83" i="10"/>
  <c r="R83" i="10"/>
  <c r="Q83" i="10"/>
  <c r="P83" i="10"/>
  <c r="O83" i="10"/>
  <c r="N83" i="10"/>
  <c r="H83" i="10"/>
  <c r="AS82" i="10"/>
  <c r="AR82" i="10"/>
  <c r="AK82" i="10"/>
  <c r="AJ82" i="10"/>
  <c r="AC82" i="10"/>
  <c r="AB82" i="10"/>
  <c r="U82" i="10"/>
  <c r="T82" i="10"/>
  <c r="S82" i="10"/>
  <c r="R82" i="10"/>
  <c r="Q82" i="10"/>
  <c r="P82" i="10"/>
  <c r="O82" i="10"/>
  <c r="N82" i="10"/>
  <c r="H82" i="10"/>
  <c r="AS81" i="10"/>
  <c r="AR81" i="10"/>
  <c r="AK81" i="10"/>
  <c r="AJ81" i="10"/>
  <c r="AC81" i="10"/>
  <c r="AB81" i="10"/>
  <c r="U81" i="10"/>
  <c r="T81" i="10"/>
  <c r="S81" i="10"/>
  <c r="R81" i="10"/>
  <c r="Q81" i="10"/>
  <c r="P81" i="10"/>
  <c r="O81" i="10"/>
  <c r="N81" i="10"/>
  <c r="H81" i="10"/>
  <c r="AS80" i="10"/>
  <c r="AR80" i="10"/>
  <c r="AK80" i="10"/>
  <c r="AJ80" i="10"/>
  <c r="AC80" i="10"/>
  <c r="AB80" i="10"/>
  <c r="U80" i="10"/>
  <c r="T80" i="10"/>
  <c r="S80" i="10"/>
  <c r="R80" i="10"/>
  <c r="Q80" i="10"/>
  <c r="P80" i="10"/>
  <c r="O80" i="10"/>
  <c r="N80" i="10"/>
  <c r="H80" i="10"/>
  <c r="AS79" i="10"/>
  <c r="AR79" i="10"/>
  <c r="AK79" i="10"/>
  <c r="AJ79" i="10"/>
  <c r="AC79" i="10"/>
  <c r="AC76" i="10" s="1"/>
  <c r="AB79" i="10"/>
  <c r="U79" i="10"/>
  <c r="T79" i="10"/>
  <c r="S79" i="10"/>
  <c r="R79" i="10"/>
  <c r="Q79" i="10"/>
  <c r="P79" i="10"/>
  <c r="O79" i="10"/>
  <c r="N79" i="10"/>
  <c r="H79" i="10"/>
  <c r="AS78" i="10"/>
  <c r="AR78" i="10"/>
  <c r="AK78" i="10"/>
  <c r="AJ78" i="10"/>
  <c r="AC78" i="10"/>
  <c r="AB78" i="10"/>
  <c r="U78" i="10"/>
  <c r="U76" i="10" s="1"/>
  <c r="U75" i="10" s="1"/>
  <c r="T78" i="10"/>
  <c r="S78" i="10"/>
  <c r="R78" i="10"/>
  <c r="Q78" i="10"/>
  <c r="P78" i="10"/>
  <c r="O78" i="10"/>
  <c r="N78" i="10"/>
  <c r="H78" i="10"/>
  <c r="AS77" i="10"/>
  <c r="AR77" i="10"/>
  <c r="AK77" i="10"/>
  <c r="AK76" i="10" s="1"/>
  <c r="AJ77" i="10"/>
  <c r="AC77" i="10"/>
  <c r="AB77" i="10"/>
  <c r="U77" i="10"/>
  <c r="T77" i="10"/>
  <c r="S77" i="10"/>
  <c r="R77" i="10"/>
  <c r="Q77" i="10"/>
  <c r="P77" i="10"/>
  <c r="O77" i="10"/>
  <c r="N77" i="10"/>
  <c r="H77" i="10"/>
  <c r="AY76" i="10"/>
  <c r="AX76" i="10"/>
  <c r="AW76" i="10"/>
  <c r="Q76" i="10" s="1"/>
  <c r="AV76" i="10"/>
  <c r="AU76" i="10"/>
  <c r="AT76" i="10"/>
  <c r="AT75" i="10" s="1"/>
  <c r="AT74" i="10" s="1"/>
  <c r="AS76" i="10"/>
  <c r="AQ76" i="10"/>
  <c r="AQ75" i="10" s="1"/>
  <c r="AP76" i="10"/>
  <c r="AO76" i="10"/>
  <c r="AN76" i="10"/>
  <c r="AM76" i="10"/>
  <c r="AM75" i="10" s="1"/>
  <c r="AM74" i="10" s="1"/>
  <c r="AL76" i="10"/>
  <c r="AI76" i="10"/>
  <c r="S76" i="10" s="1"/>
  <c r="AH76" i="10"/>
  <c r="AG76" i="10"/>
  <c r="AF76" i="10"/>
  <c r="AF75" i="10" s="1"/>
  <c r="AE76" i="10"/>
  <c r="AE75" i="10" s="1"/>
  <c r="AE74" i="10" s="1"/>
  <c r="AD76" i="10"/>
  <c r="AD75" i="10" s="1"/>
  <c r="AA76" i="10"/>
  <c r="Z76" i="10"/>
  <c r="Y76" i="10"/>
  <c r="Y75" i="10" s="1"/>
  <c r="X76" i="10"/>
  <c r="W76" i="10"/>
  <c r="V76" i="10"/>
  <c r="N76" i="10" s="1"/>
  <c r="R76" i="10"/>
  <c r="R75" i="10" s="1"/>
  <c r="R74" i="10" s="1"/>
  <c r="P76" i="10"/>
  <c r="AU75" i="10"/>
  <c r="AP75" i="10"/>
  <c r="AO75" i="10"/>
  <c r="AG75" i="10"/>
  <c r="AA75" i="10"/>
  <c r="M75" i="10"/>
  <c r="AS66" i="10"/>
  <c r="AR66" i="10"/>
  <c r="AK66" i="10"/>
  <c r="AJ66" i="10"/>
  <c r="AC66" i="10"/>
  <c r="AB66" i="10"/>
  <c r="U66" i="10"/>
  <c r="T66" i="10"/>
  <c r="S66" i="10"/>
  <c r="R66" i="10"/>
  <c r="Q66" i="10"/>
  <c r="P66" i="10"/>
  <c r="O66" i="10"/>
  <c r="N66" i="10"/>
  <c r="H66" i="10"/>
  <c r="AS65" i="10"/>
  <c r="AR65" i="10"/>
  <c r="AK65" i="10"/>
  <c r="AJ65" i="10"/>
  <c r="AC65" i="10"/>
  <c r="AB65" i="10"/>
  <c r="U65" i="10"/>
  <c r="U63" i="10" s="1"/>
  <c r="T65" i="10"/>
  <c r="S65" i="10"/>
  <c r="R65" i="10"/>
  <c r="Q65" i="10"/>
  <c r="P65" i="10"/>
  <c r="O65" i="10"/>
  <c r="N65" i="10"/>
  <c r="H65" i="10"/>
  <c r="AS64" i="10"/>
  <c r="AS63" i="10" s="1"/>
  <c r="AR64" i="10"/>
  <c r="AK64" i="10"/>
  <c r="AJ64" i="10"/>
  <c r="AC64" i="10"/>
  <c r="AC63" i="10" s="1"/>
  <c r="AB64" i="10"/>
  <c r="U64" i="10"/>
  <c r="T64" i="10"/>
  <c r="S64" i="10"/>
  <c r="R64" i="10"/>
  <c r="Q64" i="10"/>
  <c r="P64" i="10"/>
  <c r="O64" i="10"/>
  <c r="N64" i="10"/>
  <c r="H64" i="10"/>
  <c r="AY63" i="10"/>
  <c r="AY57" i="10" s="1"/>
  <c r="AX63" i="10"/>
  <c r="AW63" i="10"/>
  <c r="AV63" i="10"/>
  <c r="AU63" i="10"/>
  <c r="AT63" i="10"/>
  <c r="AQ63" i="10"/>
  <c r="AP63" i="10"/>
  <c r="AO63" i="10"/>
  <c r="AO57" i="10" s="1"/>
  <c r="AN63" i="10"/>
  <c r="AM63" i="10"/>
  <c r="AL63" i="10"/>
  <c r="AL57" i="10" s="1"/>
  <c r="AK63" i="10"/>
  <c r="AI63" i="10"/>
  <c r="AH63" i="10"/>
  <c r="R63" i="10" s="1"/>
  <c r="AG63" i="10"/>
  <c r="AF63" i="10"/>
  <c r="AE63" i="10"/>
  <c r="AD63" i="10"/>
  <c r="AA63" i="10"/>
  <c r="S63" i="10" s="1"/>
  <c r="Z63" i="10"/>
  <c r="Y63" i="10"/>
  <c r="X63" i="10"/>
  <c r="P63" i="10" s="1"/>
  <c r="W63" i="10"/>
  <c r="O63" i="10" s="1"/>
  <c r="V63" i="10"/>
  <c r="N63" i="10"/>
  <c r="AS62" i="10"/>
  <c r="AR62" i="10"/>
  <c r="AK62" i="10"/>
  <c r="AJ62" i="10"/>
  <c r="AC62" i="10"/>
  <c r="AC58" i="10" s="1"/>
  <c r="AC57" i="10" s="1"/>
  <c r="AB62" i="10"/>
  <c r="U62" i="10"/>
  <c r="T62" i="10"/>
  <c r="S62" i="10"/>
  <c r="R62" i="10"/>
  <c r="Q62" i="10"/>
  <c r="P62" i="10"/>
  <c r="O62" i="10"/>
  <c r="N62" i="10"/>
  <c r="H62" i="10"/>
  <c r="AS61" i="10"/>
  <c r="AR61" i="10"/>
  <c r="AK61" i="10"/>
  <c r="AJ61" i="10"/>
  <c r="AC61" i="10"/>
  <c r="AB61" i="10"/>
  <c r="U61" i="10"/>
  <c r="T61" i="10"/>
  <c r="S61" i="10"/>
  <c r="R61" i="10"/>
  <c r="Q61" i="10"/>
  <c r="P61" i="10"/>
  <c r="O61" i="10"/>
  <c r="N61" i="10"/>
  <c r="H61" i="10"/>
  <c r="AS60" i="10"/>
  <c r="AR60" i="10"/>
  <c r="AK60" i="10"/>
  <c r="AJ60" i="10"/>
  <c r="AC60" i="10"/>
  <c r="AB60" i="10"/>
  <c r="U60" i="10"/>
  <c r="T60" i="10"/>
  <c r="S60" i="10"/>
  <c r="R60" i="10"/>
  <c r="Q60" i="10"/>
  <c r="P60" i="10"/>
  <c r="O60" i="10"/>
  <c r="N60" i="10"/>
  <c r="H60" i="10"/>
  <c r="AS59" i="10"/>
  <c r="AS58" i="10" s="1"/>
  <c r="AS57" i="10" s="1"/>
  <c r="AR59" i="10"/>
  <c r="AK59" i="10"/>
  <c r="AK58" i="10" s="1"/>
  <c r="AK57" i="10" s="1"/>
  <c r="AJ59" i="10"/>
  <c r="AC59" i="10"/>
  <c r="AB59" i="10"/>
  <c r="U59" i="10"/>
  <c r="T59" i="10"/>
  <c r="S59" i="10"/>
  <c r="R59" i="10"/>
  <c r="Q59" i="10"/>
  <c r="P59" i="10"/>
  <c r="O59" i="10"/>
  <c r="N59" i="10"/>
  <c r="H59" i="10"/>
  <c r="AY58" i="10"/>
  <c r="AX58" i="10"/>
  <c r="AW58" i="10"/>
  <c r="AW57" i="10" s="1"/>
  <c r="AV58" i="10"/>
  <c r="AV57" i="10" s="1"/>
  <c r="AU58" i="10"/>
  <c r="AU57" i="10" s="1"/>
  <c r="AT58" i="10"/>
  <c r="AQ58" i="10"/>
  <c r="AP58" i="10"/>
  <c r="AP57" i="10" s="1"/>
  <c r="AO58" i="10"/>
  <c r="AN58" i="10"/>
  <c r="AM58" i="10"/>
  <c r="O58" i="10" s="1"/>
  <c r="AL58" i="10"/>
  <c r="AI58" i="10"/>
  <c r="AI57" i="10" s="1"/>
  <c r="AH58" i="10"/>
  <c r="AH57" i="10" s="1"/>
  <c r="AG58" i="10"/>
  <c r="AG57" i="10" s="1"/>
  <c r="AF58" i="10"/>
  <c r="P58" i="10" s="1"/>
  <c r="P57" i="10" s="1"/>
  <c r="AE58" i="10"/>
  <c r="AD58" i="10"/>
  <c r="AA58" i="10"/>
  <c r="Z58" i="10"/>
  <c r="Y58" i="10"/>
  <c r="Q58" i="10" s="1"/>
  <c r="X58" i="10"/>
  <c r="W58" i="10"/>
  <c r="V58" i="10"/>
  <c r="V57" i="10" s="1"/>
  <c r="U58" i="10"/>
  <c r="U57" i="10" s="1"/>
  <c r="S58" i="10"/>
  <c r="AX57" i="10"/>
  <c r="AT57" i="10"/>
  <c r="AQ57" i="10"/>
  <c r="AN57" i="10"/>
  <c r="AF57" i="10"/>
  <c r="AE57" i="10"/>
  <c r="AD57" i="10"/>
  <c r="Z57" i="10"/>
  <c r="W57" i="10"/>
  <c r="M57" i="10"/>
  <c r="AS56" i="10"/>
  <c r="AR56" i="10"/>
  <c r="AK56" i="10"/>
  <c r="AJ56" i="10"/>
  <c r="AC56" i="10"/>
  <c r="AB56" i="10"/>
  <c r="U56" i="10"/>
  <c r="U53" i="10" s="1"/>
  <c r="T56" i="10"/>
  <c r="S56" i="10"/>
  <c r="R56" i="10"/>
  <c r="Q56" i="10"/>
  <c r="P56" i="10"/>
  <c r="O56" i="10"/>
  <c r="N56" i="10"/>
  <c r="H56" i="10"/>
  <c r="AS55" i="10"/>
  <c r="AR55" i="10"/>
  <c r="AK55" i="10"/>
  <c r="AJ55" i="10"/>
  <c r="AC55" i="10"/>
  <c r="AC53" i="10" s="1"/>
  <c r="AB55" i="10"/>
  <c r="U55" i="10"/>
  <c r="T55" i="10"/>
  <c r="S55" i="10"/>
  <c r="R55" i="10"/>
  <c r="Q55" i="10"/>
  <c r="P55" i="10"/>
  <c r="O55" i="10"/>
  <c r="N55" i="10"/>
  <c r="H55" i="10"/>
  <c r="AS54" i="10"/>
  <c r="AS53" i="10" s="1"/>
  <c r="AR54" i="10"/>
  <c r="AK54" i="10"/>
  <c r="AK53" i="10" s="1"/>
  <c r="AJ54" i="10"/>
  <c r="AC54" i="10"/>
  <c r="AB54" i="10"/>
  <c r="U54" i="10"/>
  <c r="T54" i="10"/>
  <c r="S54" i="10"/>
  <c r="R54" i="10"/>
  <c r="Q54" i="10"/>
  <c r="P54" i="10"/>
  <c r="O54" i="10"/>
  <c r="N54" i="10"/>
  <c r="H54" i="10"/>
  <c r="AY53" i="10"/>
  <c r="AX53" i="10"/>
  <c r="AW53" i="10"/>
  <c r="AV53" i="10"/>
  <c r="AU53" i="10"/>
  <c r="AT53" i="10"/>
  <c r="N53" i="10" s="1"/>
  <c r="AQ53" i="10"/>
  <c r="AP53" i="10"/>
  <c r="AO53" i="10"/>
  <c r="AN53" i="10"/>
  <c r="AM53" i="10"/>
  <c r="AL53" i="10"/>
  <c r="AI53" i="10"/>
  <c r="AH53" i="10"/>
  <c r="AG53" i="10"/>
  <c r="AF53" i="10"/>
  <c r="P53" i="10" s="1"/>
  <c r="AE53" i="10"/>
  <c r="AD53" i="10"/>
  <c r="AA53" i="10"/>
  <c r="S53" i="10" s="1"/>
  <c r="Z53" i="10"/>
  <c r="Y53" i="10"/>
  <c r="Q53" i="10" s="1"/>
  <c r="X53" i="10"/>
  <c r="W53" i="10"/>
  <c r="V53" i="10"/>
  <c r="R53" i="10"/>
  <c r="O53" i="10"/>
  <c r="AS52" i="10"/>
  <c r="AR52" i="10"/>
  <c r="AK52" i="10"/>
  <c r="AJ52" i="10"/>
  <c r="AC52" i="10"/>
  <c r="AB52" i="10"/>
  <c r="U52" i="10"/>
  <c r="T52" i="10"/>
  <c r="S52" i="10"/>
  <c r="R52" i="10"/>
  <c r="Q52" i="10"/>
  <c r="P52" i="10"/>
  <c r="O52" i="10"/>
  <c r="N52" i="10"/>
  <c r="H52" i="10"/>
  <c r="AS51" i="10"/>
  <c r="AR51" i="10"/>
  <c r="AK51" i="10"/>
  <c r="AJ51" i="10"/>
  <c r="AC51" i="10"/>
  <c r="AC47" i="10" s="1"/>
  <c r="AB51" i="10"/>
  <c r="U51" i="10"/>
  <c r="T51" i="10"/>
  <c r="S51" i="10"/>
  <c r="R51" i="10"/>
  <c r="Q51" i="10"/>
  <c r="P51" i="10"/>
  <c r="O51" i="10"/>
  <c r="N51" i="10"/>
  <c r="H51" i="10"/>
  <c r="AS50" i="10"/>
  <c r="AR50" i="10"/>
  <c r="AK50" i="10"/>
  <c r="AJ50" i="10"/>
  <c r="AC50" i="10"/>
  <c r="AB50" i="10"/>
  <c r="U50" i="10"/>
  <c r="T50" i="10"/>
  <c r="S50" i="10"/>
  <c r="R50" i="10"/>
  <c r="Q50" i="10"/>
  <c r="P50" i="10"/>
  <c r="O50" i="10"/>
  <c r="N50" i="10"/>
  <c r="H50" i="10"/>
  <c r="AS49" i="10"/>
  <c r="AR49" i="10"/>
  <c r="AK49" i="10"/>
  <c r="AK47" i="10" s="1"/>
  <c r="AJ49" i="10"/>
  <c r="AC49" i="10"/>
  <c r="AB49" i="10"/>
  <c r="U49" i="10"/>
  <c r="U47" i="10" s="1"/>
  <c r="T49" i="10"/>
  <c r="S49" i="10"/>
  <c r="R49" i="10"/>
  <c r="Q49" i="10"/>
  <c r="P49" i="10"/>
  <c r="O49" i="10"/>
  <c r="N49" i="10"/>
  <c r="H49" i="10"/>
  <c r="AS48" i="10"/>
  <c r="AS47" i="10" s="1"/>
  <c r="AR48" i="10"/>
  <c r="AK48" i="10"/>
  <c r="AJ48" i="10"/>
  <c r="AC48" i="10"/>
  <c r="AB48" i="10"/>
  <c r="U48" i="10"/>
  <c r="T48" i="10"/>
  <c r="S48" i="10"/>
  <c r="R48" i="10"/>
  <c r="Q48" i="10"/>
  <c r="P48" i="10"/>
  <c r="O48" i="10"/>
  <c r="N48" i="10"/>
  <c r="H48" i="10"/>
  <c r="AY47" i="10"/>
  <c r="AX47" i="10"/>
  <c r="AW47" i="10"/>
  <c r="AV47" i="10"/>
  <c r="AU47" i="10"/>
  <c r="O47" i="10" s="1"/>
  <c r="AT47" i="10"/>
  <c r="AQ47" i="10"/>
  <c r="AQ37" i="10" s="1"/>
  <c r="AP47" i="10"/>
  <c r="AO47" i="10"/>
  <c r="AN47" i="10"/>
  <c r="AM47" i="10"/>
  <c r="AL47" i="10"/>
  <c r="AI47" i="10"/>
  <c r="AH47" i="10"/>
  <c r="AG47" i="10"/>
  <c r="Q47" i="10" s="1"/>
  <c r="AF47" i="10"/>
  <c r="AE47" i="10"/>
  <c r="AD47" i="10"/>
  <c r="AD37" i="10" s="1"/>
  <c r="AA47" i="10"/>
  <c r="Z47" i="10"/>
  <c r="R47" i="10" s="1"/>
  <c r="Y47" i="10"/>
  <c r="X47" i="10"/>
  <c r="W47" i="10"/>
  <c r="V47" i="10"/>
  <c r="S47" i="10"/>
  <c r="P47" i="10"/>
  <c r="N47" i="10"/>
  <c r="AS46" i="10"/>
  <c r="AR46" i="10"/>
  <c r="AK46" i="10"/>
  <c r="AJ46" i="10"/>
  <c r="AC46" i="10"/>
  <c r="AB46" i="10"/>
  <c r="U46" i="10"/>
  <c r="T46" i="10"/>
  <c r="S46" i="10"/>
  <c r="R46" i="10"/>
  <c r="Q46" i="10"/>
  <c r="P46" i="10"/>
  <c r="O46" i="10"/>
  <c r="N46" i="10"/>
  <c r="H46" i="10"/>
  <c r="AS45" i="10"/>
  <c r="AR45" i="10"/>
  <c r="AK45" i="10"/>
  <c r="AJ45" i="10"/>
  <c r="AC45" i="10"/>
  <c r="AB45" i="10"/>
  <c r="U45" i="10"/>
  <c r="T45" i="10"/>
  <c r="S45" i="10"/>
  <c r="R45" i="10"/>
  <c r="Q45" i="10"/>
  <c r="P45" i="10"/>
  <c r="O45" i="10"/>
  <c r="N45" i="10"/>
  <c r="H45" i="10"/>
  <c r="AS44" i="10"/>
  <c r="AR44" i="10"/>
  <c r="AK44" i="10"/>
  <c r="AJ44" i="10"/>
  <c r="AC44" i="10"/>
  <c r="AB44" i="10"/>
  <c r="U44" i="10"/>
  <c r="T44" i="10"/>
  <c r="S44" i="10"/>
  <c r="R44" i="10"/>
  <c r="Q44" i="10"/>
  <c r="P44" i="10"/>
  <c r="O44" i="10"/>
  <c r="N44" i="10"/>
  <c r="H44" i="10"/>
  <c r="AS43" i="10"/>
  <c r="AR43" i="10"/>
  <c r="AK43" i="10"/>
  <c r="AJ43" i="10"/>
  <c r="AC43" i="10"/>
  <c r="AB43" i="10"/>
  <c r="U43" i="10"/>
  <c r="T43" i="10"/>
  <c r="S43" i="10"/>
  <c r="R43" i="10"/>
  <c r="Q43" i="10"/>
  <c r="P43" i="10"/>
  <c r="O43" i="10"/>
  <c r="N43" i="10"/>
  <c r="H43" i="10"/>
  <c r="AS42" i="10"/>
  <c r="AR42" i="10"/>
  <c r="AK42" i="10"/>
  <c r="AJ42" i="10"/>
  <c r="AC42" i="10"/>
  <c r="AB42" i="10"/>
  <c r="U42" i="10"/>
  <c r="U38" i="10" s="1"/>
  <c r="T42" i="10"/>
  <c r="S42" i="10"/>
  <c r="R42" i="10"/>
  <c r="Q42" i="10"/>
  <c r="P42" i="10"/>
  <c r="O42" i="10"/>
  <c r="N42" i="10"/>
  <c r="H42" i="10"/>
  <c r="AS41" i="10"/>
  <c r="AR41" i="10"/>
  <c r="AK41" i="10"/>
  <c r="AJ41" i="10"/>
  <c r="AC41" i="10"/>
  <c r="AB41" i="10"/>
  <c r="U41" i="10"/>
  <c r="T41" i="10"/>
  <c r="S41" i="10"/>
  <c r="R41" i="10"/>
  <c r="Q41" i="10"/>
  <c r="P41" i="10"/>
  <c r="O41" i="10"/>
  <c r="N41" i="10"/>
  <c r="H41" i="10"/>
  <c r="AS40" i="10"/>
  <c r="AR40" i="10"/>
  <c r="AK40" i="10"/>
  <c r="AJ40" i="10"/>
  <c r="AC40" i="10"/>
  <c r="AC38" i="10" s="1"/>
  <c r="AC37" i="10" s="1"/>
  <c r="AB40" i="10"/>
  <c r="U40" i="10"/>
  <c r="T40" i="10"/>
  <c r="S40" i="10"/>
  <c r="R40" i="10"/>
  <c r="Q40" i="10"/>
  <c r="P40" i="10"/>
  <c r="O40" i="10"/>
  <c r="N40" i="10"/>
  <c r="H40" i="10"/>
  <c r="AS39" i="10"/>
  <c r="AR39" i="10"/>
  <c r="AK39" i="10"/>
  <c r="AK38" i="10" s="1"/>
  <c r="AJ39" i="10"/>
  <c r="AC39" i="10"/>
  <c r="AB39" i="10"/>
  <c r="U39" i="10"/>
  <c r="T39" i="10"/>
  <c r="S39" i="10"/>
  <c r="R39" i="10"/>
  <c r="Q39" i="10"/>
  <c r="P39" i="10"/>
  <c r="O39" i="10"/>
  <c r="N39" i="10"/>
  <c r="H39" i="10"/>
  <c r="AY38" i="10"/>
  <c r="AX38" i="10"/>
  <c r="AW38" i="10"/>
  <c r="AV38" i="10"/>
  <c r="AV37" i="10" s="1"/>
  <c r="AU38" i="10"/>
  <c r="AT38" i="10"/>
  <c r="AS38" i="10"/>
  <c r="AQ38" i="10"/>
  <c r="AP38" i="10"/>
  <c r="AO38" i="10"/>
  <c r="AO37" i="10" s="1"/>
  <c r="AN38" i="10"/>
  <c r="AN37" i="10" s="1"/>
  <c r="AM38" i="10"/>
  <c r="AM37" i="10" s="1"/>
  <c r="AL38" i="10"/>
  <c r="AI38" i="10"/>
  <c r="AH38" i="10"/>
  <c r="AH37" i="10" s="1"/>
  <c r="AG38" i="10"/>
  <c r="AF38" i="10"/>
  <c r="AE38" i="10"/>
  <c r="O38" i="10" s="1"/>
  <c r="O37" i="10" s="1"/>
  <c r="AD38" i="10"/>
  <c r="AA38" i="10"/>
  <c r="AA37" i="10" s="1"/>
  <c r="Z38" i="10"/>
  <c r="Z37" i="10" s="1"/>
  <c r="Y38" i="10"/>
  <c r="Y37" i="10" s="1"/>
  <c r="X38" i="10"/>
  <c r="P38" i="10" s="1"/>
  <c r="W38" i="10"/>
  <c r="V38" i="10"/>
  <c r="Q38" i="10"/>
  <c r="N38" i="10"/>
  <c r="AY37" i="10"/>
  <c r="AX37" i="10"/>
  <c r="AW37" i="10"/>
  <c r="AP37" i="10"/>
  <c r="AL37" i="10"/>
  <c r="AI37" i="10"/>
  <c r="X37" i="10"/>
  <c r="W37" i="10"/>
  <c r="V37" i="10"/>
  <c r="M37" i="10"/>
  <c r="AS36" i="10"/>
  <c r="AR36" i="10"/>
  <c r="AK36" i="10"/>
  <c r="AJ36" i="10"/>
  <c r="AC36" i="10"/>
  <c r="AB36" i="10"/>
  <c r="U36" i="10"/>
  <c r="T36" i="10"/>
  <c r="S36" i="10"/>
  <c r="R36" i="10"/>
  <c r="Q36" i="10"/>
  <c r="P36" i="10"/>
  <c r="O36" i="10"/>
  <c r="N36" i="10"/>
  <c r="H36" i="10"/>
  <c r="AS35" i="10"/>
  <c r="AR35" i="10"/>
  <c r="AK35" i="10"/>
  <c r="AJ35" i="10"/>
  <c r="AC35" i="10"/>
  <c r="AB35" i="10"/>
  <c r="U35" i="10"/>
  <c r="T35" i="10"/>
  <c r="S35" i="10"/>
  <c r="R35" i="10"/>
  <c r="Q35" i="10"/>
  <c r="P35" i="10"/>
  <c r="O35" i="10"/>
  <c r="N35" i="10"/>
  <c r="H35" i="10"/>
  <c r="AS34" i="10"/>
  <c r="AR34" i="10"/>
  <c r="AK34" i="10"/>
  <c r="AJ34" i="10"/>
  <c r="AC34" i="10"/>
  <c r="AB34" i="10"/>
  <c r="U34" i="10"/>
  <c r="U32" i="10" s="1"/>
  <c r="T34" i="10"/>
  <c r="S34" i="10"/>
  <c r="R34" i="10"/>
  <c r="Q34" i="10"/>
  <c r="P34" i="10"/>
  <c r="O34" i="10"/>
  <c r="N34" i="10"/>
  <c r="H34" i="10"/>
  <c r="AS33" i="10"/>
  <c r="AS32" i="10" s="1"/>
  <c r="AR33" i="10"/>
  <c r="AK33" i="10"/>
  <c r="AJ33" i="10"/>
  <c r="AC33" i="10"/>
  <c r="AC32" i="10" s="1"/>
  <c r="AB33" i="10"/>
  <c r="U33" i="10"/>
  <c r="T33" i="10"/>
  <c r="S33" i="10"/>
  <c r="R33" i="10"/>
  <c r="Q33" i="10"/>
  <c r="P33" i="10"/>
  <c r="O33" i="10"/>
  <c r="N33" i="10"/>
  <c r="H33" i="10"/>
  <c r="AY32" i="10"/>
  <c r="AX32" i="10"/>
  <c r="AW32" i="10"/>
  <c r="AV32" i="10"/>
  <c r="AU32" i="10"/>
  <c r="AT32" i="10"/>
  <c r="AQ32" i="10"/>
  <c r="AP32" i="10"/>
  <c r="AO32" i="10"/>
  <c r="Q32" i="10" s="1"/>
  <c r="AN32" i="10"/>
  <c r="AM32" i="10"/>
  <c r="AL32" i="10"/>
  <c r="AK32" i="10"/>
  <c r="AI32" i="10"/>
  <c r="AH32" i="10"/>
  <c r="R32" i="10" s="1"/>
  <c r="AG32" i="10"/>
  <c r="AF32" i="10"/>
  <c r="AE32" i="10"/>
  <c r="AD32" i="10"/>
  <c r="AA32" i="10"/>
  <c r="S32" i="10" s="1"/>
  <c r="Z32" i="10"/>
  <c r="Y32" i="10"/>
  <c r="X32" i="10"/>
  <c r="P32" i="10" s="1"/>
  <c r="W32" i="10"/>
  <c r="O32" i="10" s="1"/>
  <c r="V32" i="10"/>
  <c r="N32" i="10"/>
  <c r="AS31" i="10"/>
  <c r="AR31" i="10"/>
  <c r="AK31" i="10"/>
  <c r="AJ31" i="10"/>
  <c r="AC31" i="10"/>
  <c r="AB31" i="10"/>
  <c r="U31" i="10"/>
  <c r="T31" i="10"/>
  <c r="S31" i="10"/>
  <c r="R31" i="10"/>
  <c r="Q31" i="10"/>
  <c r="P31" i="10"/>
  <c r="O31" i="10"/>
  <c r="N31" i="10"/>
  <c r="H31" i="10"/>
  <c r="AS30" i="10"/>
  <c r="AS26" i="10" s="1"/>
  <c r="AR30" i="10"/>
  <c r="AK30" i="10"/>
  <c r="AJ30" i="10"/>
  <c r="AC30" i="10"/>
  <c r="AB30" i="10"/>
  <c r="U30" i="10"/>
  <c r="T30" i="10"/>
  <c r="S30" i="10"/>
  <c r="R30" i="10"/>
  <c r="Q30" i="10"/>
  <c r="P30" i="10"/>
  <c r="O30" i="10"/>
  <c r="N30" i="10"/>
  <c r="H30" i="10"/>
  <c r="AS29" i="10"/>
  <c r="AR29" i="10"/>
  <c r="AK29" i="10"/>
  <c r="AJ29" i="10"/>
  <c r="AC29" i="10"/>
  <c r="AB29" i="10"/>
  <c r="U29" i="10"/>
  <c r="T29" i="10"/>
  <c r="S29" i="10"/>
  <c r="R29" i="10"/>
  <c r="Q29" i="10"/>
  <c r="P29" i="10"/>
  <c r="O29" i="10"/>
  <c r="N29" i="10"/>
  <c r="H29" i="10"/>
  <c r="AS28" i="10"/>
  <c r="AR28" i="10"/>
  <c r="AK28" i="10"/>
  <c r="AK26" i="10" s="1"/>
  <c r="AJ28" i="10"/>
  <c r="AC28" i="10"/>
  <c r="AB28" i="10"/>
  <c r="U28" i="10"/>
  <c r="U26" i="10" s="1"/>
  <c r="T28" i="10"/>
  <c r="S28" i="10"/>
  <c r="R28" i="10"/>
  <c r="Q28" i="10"/>
  <c r="P28" i="10"/>
  <c r="O28" i="10"/>
  <c r="N28" i="10"/>
  <c r="H28" i="10"/>
  <c r="AS27" i="10"/>
  <c r="AR27" i="10"/>
  <c r="AK27" i="10"/>
  <c r="AJ27" i="10"/>
  <c r="AC27" i="10"/>
  <c r="AC26" i="10" s="1"/>
  <c r="AB27" i="10"/>
  <c r="U27" i="10"/>
  <c r="T27" i="10"/>
  <c r="S27" i="10"/>
  <c r="R27" i="10"/>
  <c r="Q27" i="10"/>
  <c r="P27" i="10"/>
  <c r="O27" i="10"/>
  <c r="N27" i="10"/>
  <c r="AY26" i="10"/>
  <c r="AY21" i="10" s="1"/>
  <c r="AX26" i="10"/>
  <c r="AX21" i="10" s="1"/>
  <c r="AW26" i="10"/>
  <c r="AV26" i="10"/>
  <c r="AV21" i="10" s="1"/>
  <c r="AU26" i="10"/>
  <c r="AT26" i="10"/>
  <c r="AQ26" i="10"/>
  <c r="AP26" i="10"/>
  <c r="AO26" i="10"/>
  <c r="AO21" i="10" s="1"/>
  <c r="AN26" i="10"/>
  <c r="AM26" i="10"/>
  <c r="AL26" i="10"/>
  <c r="AL21" i="10" s="1"/>
  <c r="AI26" i="10"/>
  <c r="AH26" i="10"/>
  <c r="R26" i="10" s="1"/>
  <c r="AG26" i="10"/>
  <c r="AF26" i="10"/>
  <c r="AE26" i="10"/>
  <c r="AD26" i="10"/>
  <c r="AA26" i="10"/>
  <c r="AA21" i="10" s="1"/>
  <c r="Z26" i="10"/>
  <c r="Y26" i="10"/>
  <c r="X26" i="10"/>
  <c r="X21" i="10" s="1"/>
  <c r="W26" i="10"/>
  <c r="W21" i="10" s="1"/>
  <c r="V26" i="10"/>
  <c r="N26" i="10"/>
  <c r="AS25" i="10"/>
  <c r="AR25" i="10"/>
  <c r="AK25" i="10"/>
  <c r="AJ25" i="10"/>
  <c r="AC25" i="10"/>
  <c r="AC22" i="10" s="1"/>
  <c r="AB25" i="10"/>
  <c r="U25" i="10"/>
  <c r="T25" i="10"/>
  <c r="S25" i="10"/>
  <c r="R25" i="10"/>
  <c r="Q25" i="10"/>
  <c r="P25" i="10"/>
  <c r="O25" i="10"/>
  <c r="N25" i="10"/>
  <c r="H25" i="10"/>
  <c r="AS24" i="10"/>
  <c r="AR24" i="10"/>
  <c r="AK24" i="10"/>
  <c r="AJ24" i="10"/>
  <c r="AC24" i="10"/>
  <c r="AB24" i="10"/>
  <c r="U24" i="10"/>
  <c r="U22" i="10" s="1"/>
  <c r="U21" i="10" s="1"/>
  <c r="T24" i="10"/>
  <c r="S24" i="10"/>
  <c r="R24" i="10"/>
  <c r="Q24" i="10"/>
  <c r="P24" i="10"/>
  <c r="O24" i="10"/>
  <c r="N24" i="10"/>
  <c r="H24" i="10"/>
  <c r="AS23" i="10"/>
  <c r="AR23" i="10"/>
  <c r="AK23" i="10"/>
  <c r="AK22" i="10" s="1"/>
  <c r="AK21" i="10" s="1"/>
  <c r="AJ23" i="10"/>
  <c r="AC23" i="10"/>
  <c r="AB23" i="10"/>
  <c r="U23" i="10"/>
  <c r="T23" i="10"/>
  <c r="S23" i="10"/>
  <c r="R23" i="10"/>
  <c r="Q23" i="10"/>
  <c r="P23" i="10"/>
  <c r="O23" i="10"/>
  <c r="N23" i="10"/>
  <c r="H23" i="10"/>
  <c r="AY22" i="10"/>
  <c r="AX22" i="10"/>
  <c r="AW22" i="10"/>
  <c r="Q22" i="10" s="1"/>
  <c r="AV22" i="10"/>
  <c r="AU22" i="10"/>
  <c r="AT22" i="10"/>
  <c r="AT21" i="10" s="1"/>
  <c r="AS22" i="10"/>
  <c r="AS21" i="10" s="1"/>
  <c r="AQ22" i="10"/>
  <c r="AQ21" i="10" s="1"/>
  <c r="AQ5" i="10" s="1"/>
  <c r="AP22" i="10"/>
  <c r="AO22" i="10"/>
  <c r="AN22" i="10"/>
  <c r="AM22" i="10"/>
  <c r="AM21" i="10" s="1"/>
  <c r="AL22" i="10"/>
  <c r="AI22" i="10"/>
  <c r="S22" i="10" s="1"/>
  <c r="AH22" i="10"/>
  <c r="AG22" i="10"/>
  <c r="AF22" i="10"/>
  <c r="AF21" i="10" s="1"/>
  <c r="AE22" i="10"/>
  <c r="AE21" i="10" s="1"/>
  <c r="AD22" i="10"/>
  <c r="AD21" i="10" s="1"/>
  <c r="AD5" i="10" s="1"/>
  <c r="AA22" i="10"/>
  <c r="Z22" i="10"/>
  <c r="Y22" i="10"/>
  <c r="Y21" i="10" s="1"/>
  <c r="X22" i="10"/>
  <c r="W22" i="10"/>
  <c r="V22" i="10"/>
  <c r="N22" i="10" s="1"/>
  <c r="N21" i="10" s="1"/>
  <c r="R22" i="10"/>
  <c r="R21" i="10" s="1"/>
  <c r="P22" i="10"/>
  <c r="AU21" i="10"/>
  <c r="AP21" i="10"/>
  <c r="AN21" i="10"/>
  <c r="AG21" i="10"/>
  <c r="Z21" i="10"/>
  <c r="M21" i="10"/>
  <c r="AS20" i="10"/>
  <c r="AR20" i="10"/>
  <c r="AK20" i="10"/>
  <c r="AJ20" i="10"/>
  <c r="AC20" i="10"/>
  <c r="AB20" i="10"/>
  <c r="U20" i="10"/>
  <c r="T20" i="10"/>
  <c r="S20" i="10"/>
  <c r="R20" i="10"/>
  <c r="Q20" i="10"/>
  <c r="P20" i="10"/>
  <c r="O20" i="10"/>
  <c r="N20" i="10"/>
  <c r="H20" i="10"/>
  <c r="AS19" i="10"/>
  <c r="AR19" i="10"/>
  <c r="AK19" i="10"/>
  <c r="AK17" i="10" s="1"/>
  <c r="AJ19" i="10"/>
  <c r="AC19" i="10"/>
  <c r="AB19" i="10"/>
  <c r="U19" i="10"/>
  <c r="U17" i="10" s="1"/>
  <c r="T19" i="10"/>
  <c r="S19" i="10"/>
  <c r="R19" i="10"/>
  <c r="Q19" i="10"/>
  <c r="P19" i="10"/>
  <c r="O19" i="10"/>
  <c r="N19" i="10"/>
  <c r="H19" i="10"/>
  <c r="AS18" i="10"/>
  <c r="AR18" i="10"/>
  <c r="AK18" i="10"/>
  <c r="AJ18" i="10"/>
  <c r="AC18" i="10"/>
  <c r="AB18" i="10"/>
  <c r="U18" i="10"/>
  <c r="T18" i="10"/>
  <c r="S18" i="10"/>
  <c r="R18" i="10"/>
  <c r="Q18" i="10"/>
  <c r="P18" i="10"/>
  <c r="O18" i="10"/>
  <c r="N18" i="10"/>
  <c r="H18" i="10"/>
  <c r="AY17" i="10"/>
  <c r="AX17" i="10"/>
  <c r="AW17" i="10"/>
  <c r="AV17" i="10"/>
  <c r="AU17" i="10"/>
  <c r="AT17" i="10"/>
  <c r="AS17" i="10"/>
  <c r="AQ17" i="10"/>
  <c r="AP17" i="10"/>
  <c r="AP6" i="10" s="1"/>
  <c r="AP5" i="10" s="1"/>
  <c r="AO17" i="10"/>
  <c r="AN17" i="10"/>
  <c r="AM17" i="10"/>
  <c r="AL17" i="10"/>
  <c r="AI17" i="10"/>
  <c r="S17" i="10" s="1"/>
  <c r="AH17" i="10"/>
  <c r="AG17" i="10"/>
  <c r="AF17" i="10"/>
  <c r="AE17" i="10"/>
  <c r="AD17" i="10"/>
  <c r="AC17" i="10"/>
  <c r="AA17" i="10"/>
  <c r="Z17" i="10"/>
  <c r="Y17" i="10"/>
  <c r="Q17" i="10" s="1"/>
  <c r="X17" i="10"/>
  <c r="P17" i="10" s="1"/>
  <c r="W17" i="10"/>
  <c r="V17" i="10"/>
  <c r="N17" i="10" s="1"/>
  <c r="O17" i="10"/>
  <c r="AS16" i="10"/>
  <c r="AR16" i="10"/>
  <c r="AK16" i="10"/>
  <c r="AJ16" i="10"/>
  <c r="AC16" i="10"/>
  <c r="AB16" i="10"/>
  <c r="U16" i="10"/>
  <c r="T16" i="10"/>
  <c r="S16" i="10"/>
  <c r="R16" i="10"/>
  <c r="Q16" i="10"/>
  <c r="P16" i="10"/>
  <c r="O16" i="10"/>
  <c r="N16" i="10"/>
  <c r="H16" i="10"/>
  <c r="AS15" i="10"/>
  <c r="AR15" i="10"/>
  <c r="AK15" i="10"/>
  <c r="AJ15" i="10"/>
  <c r="AC15" i="10"/>
  <c r="AB15" i="10"/>
  <c r="U15" i="10"/>
  <c r="T15" i="10"/>
  <c r="S15" i="10"/>
  <c r="R15" i="10"/>
  <c r="Q15" i="10"/>
  <c r="P15" i="10"/>
  <c r="O15" i="10"/>
  <c r="N15" i="10"/>
  <c r="H15" i="10"/>
  <c r="AS14" i="10"/>
  <c r="AR14" i="10"/>
  <c r="AK14" i="10"/>
  <c r="AJ14" i="10"/>
  <c r="AC14" i="10"/>
  <c r="AC13" i="10" s="1"/>
  <c r="AB14" i="10"/>
  <c r="U14" i="10"/>
  <c r="T14" i="10"/>
  <c r="S14" i="10"/>
  <c r="R14" i="10"/>
  <c r="Q14" i="10"/>
  <c r="P14" i="10"/>
  <c r="O14" i="10"/>
  <c r="N14" i="10"/>
  <c r="H14" i="10"/>
  <c r="AY13" i="10"/>
  <c r="AX13" i="10"/>
  <c r="R13" i="10" s="1"/>
  <c r="AW13" i="10"/>
  <c r="AV13" i="10"/>
  <c r="AU13" i="10"/>
  <c r="AT13" i="10"/>
  <c r="AS13" i="10"/>
  <c r="AQ13" i="10"/>
  <c r="AP13" i="10"/>
  <c r="AO13" i="10"/>
  <c r="AN13" i="10"/>
  <c r="AN6" i="10" s="1"/>
  <c r="AN5" i="10" s="1"/>
  <c r="AM13" i="10"/>
  <c r="AL13" i="10"/>
  <c r="AK13" i="10"/>
  <c r="AI13" i="10"/>
  <c r="AH13" i="10"/>
  <c r="AG13" i="10"/>
  <c r="AF13" i="10"/>
  <c r="P13" i="10" s="1"/>
  <c r="AE13" i="10"/>
  <c r="AD13" i="10"/>
  <c r="N13" i="10" s="1"/>
  <c r="AA13" i="10"/>
  <c r="Z13" i="10"/>
  <c r="Z6" i="10" s="1"/>
  <c r="Y13" i="10"/>
  <c r="X13" i="10"/>
  <c r="W13" i="10"/>
  <c r="O13" i="10" s="1"/>
  <c r="V13" i="10"/>
  <c r="U13" i="10"/>
  <c r="S13" i="10"/>
  <c r="Q13" i="10"/>
  <c r="AS12" i="10"/>
  <c r="AR12" i="10"/>
  <c r="AK12" i="10"/>
  <c r="AJ12" i="10"/>
  <c r="AC12" i="10"/>
  <c r="AB12" i="10"/>
  <c r="U12" i="10"/>
  <c r="T12" i="10"/>
  <c r="S12" i="10"/>
  <c r="R12" i="10"/>
  <c r="Q12" i="10"/>
  <c r="P12" i="10"/>
  <c r="O12" i="10"/>
  <c r="N12" i="10"/>
  <c r="H12" i="10"/>
  <c r="AS11" i="10"/>
  <c r="AR11" i="10"/>
  <c r="AK11" i="10"/>
  <c r="AJ11" i="10"/>
  <c r="AC11" i="10"/>
  <c r="AC7" i="10" s="1"/>
  <c r="AB11" i="10"/>
  <c r="U11" i="10"/>
  <c r="T11" i="10"/>
  <c r="S11" i="10"/>
  <c r="R11" i="10"/>
  <c r="Q11" i="10"/>
  <c r="P11" i="10"/>
  <c r="O11" i="10"/>
  <c r="N11" i="10"/>
  <c r="H11" i="10"/>
  <c r="AS10" i="10"/>
  <c r="AR10" i="10"/>
  <c r="AK10" i="10"/>
  <c r="AJ10" i="10"/>
  <c r="AC10" i="10"/>
  <c r="AB10" i="10"/>
  <c r="U10" i="10"/>
  <c r="T10" i="10"/>
  <c r="S10" i="10"/>
  <c r="R10" i="10"/>
  <c r="Q10" i="10"/>
  <c r="P10" i="10"/>
  <c r="O10" i="10"/>
  <c r="N10" i="10"/>
  <c r="H10" i="10"/>
  <c r="AS9" i="10"/>
  <c r="AR9" i="10"/>
  <c r="AK9" i="10"/>
  <c r="AJ9" i="10"/>
  <c r="AC9" i="10"/>
  <c r="AB9" i="10"/>
  <c r="U9" i="10"/>
  <c r="U7" i="10" s="1"/>
  <c r="U6" i="10" s="1"/>
  <c r="T9" i="10"/>
  <c r="S9" i="10"/>
  <c r="R9" i="10"/>
  <c r="Q9" i="10"/>
  <c r="P9" i="10"/>
  <c r="O9" i="10"/>
  <c r="N9" i="10"/>
  <c r="H9" i="10"/>
  <c r="AS8" i="10"/>
  <c r="AS7" i="10" s="1"/>
  <c r="AS6" i="10" s="1"/>
  <c r="AR8" i="10"/>
  <c r="AK8" i="10"/>
  <c r="AK7" i="10" s="1"/>
  <c r="AK6" i="10" s="1"/>
  <c r="AJ8" i="10"/>
  <c r="AC8" i="10"/>
  <c r="AB8" i="10"/>
  <c r="U8" i="10"/>
  <c r="T8" i="10"/>
  <c r="S8" i="10"/>
  <c r="R8" i="10"/>
  <c r="Q8" i="10"/>
  <c r="P8" i="10"/>
  <c r="O8" i="10"/>
  <c r="N8" i="10"/>
  <c r="H8" i="10"/>
  <c r="AY7" i="10"/>
  <c r="S7" i="10" s="1"/>
  <c r="S6" i="10" s="1"/>
  <c r="AX7" i="10"/>
  <c r="AW7" i="10"/>
  <c r="AV7" i="10"/>
  <c r="AV6" i="10" s="1"/>
  <c r="AU7" i="10"/>
  <c r="AU6" i="10" s="1"/>
  <c r="AT7" i="10"/>
  <c r="AT6" i="10" s="1"/>
  <c r="AQ7" i="10"/>
  <c r="AP7" i="10"/>
  <c r="AO7" i="10"/>
  <c r="AO6" i="10" s="1"/>
  <c r="AN7" i="10"/>
  <c r="AM7" i="10"/>
  <c r="AL7" i="10"/>
  <c r="N7" i="10" s="1"/>
  <c r="N6" i="10" s="1"/>
  <c r="AI7" i="10"/>
  <c r="AH7" i="10"/>
  <c r="AH6" i="10" s="1"/>
  <c r="AG7" i="10"/>
  <c r="AG6" i="10" s="1"/>
  <c r="AF7" i="10"/>
  <c r="AF6" i="10" s="1"/>
  <c r="AE7" i="10"/>
  <c r="O7" i="10" s="1"/>
  <c r="O6" i="10" s="1"/>
  <c r="AD7" i="10"/>
  <c r="AA7" i="10"/>
  <c r="AA6" i="10" s="1"/>
  <c r="Z7" i="10"/>
  <c r="Y7" i="10"/>
  <c r="X7" i="10"/>
  <c r="P7" i="10" s="1"/>
  <c r="W7" i="10"/>
  <c r="V7" i="10"/>
  <c r="R7" i="10"/>
  <c r="AW6" i="10"/>
  <c r="AQ6" i="10"/>
  <c r="AM6" i="10"/>
  <c r="AI6" i="10"/>
  <c r="AE6" i="10"/>
  <c r="AD6" i="10"/>
  <c r="Y6" i="10"/>
  <c r="V6" i="10"/>
  <c r="M6" i="10"/>
  <c r="M5" i="10" s="1"/>
  <c r="AS118" i="46"/>
  <c r="AR118" i="46"/>
  <c r="AK118" i="46"/>
  <c r="AJ118" i="46"/>
  <c r="AC118" i="46"/>
  <c r="AB118" i="46"/>
  <c r="U118" i="46"/>
  <c r="T118" i="46"/>
  <c r="S118" i="46"/>
  <c r="R118" i="46"/>
  <c r="Q118" i="46"/>
  <c r="P118" i="46"/>
  <c r="O118" i="46"/>
  <c r="N118" i="46"/>
  <c r="M118" i="46"/>
  <c r="H118" i="46"/>
  <c r="AS117" i="46"/>
  <c r="AR117" i="46"/>
  <c r="AK117" i="46"/>
  <c r="AJ117" i="46"/>
  <c r="AC117" i="46"/>
  <c r="AB117" i="46"/>
  <c r="U117" i="46"/>
  <c r="M117" i="46" s="1"/>
  <c r="T117" i="46"/>
  <c r="S117" i="46"/>
  <c r="R117" i="46"/>
  <c r="Q117" i="46"/>
  <c r="P117" i="46"/>
  <c r="O117" i="46"/>
  <c r="N117" i="46"/>
  <c r="H117" i="46"/>
  <c r="AS116" i="46"/>
  <c r="AR116" i="46"/>
  <c r="AK116" i="46"/>
  <c r="AJ116" i="46"/>
  <c r="AC116" i="46"/>
  <c r="AB116" i="46"/>
  <c r="U116" i="46"/>
  <c r="M116" i="46" s="1"/>
  <c r="T116" i="46"/>
  <c r="S116" i="46"/>
  <c r="R116" i="46"/>
  <c r="Q116" i="46"/>
  <c r="P116" i="46"/>
  <c r="O116" i="46"/>
  <c r="N116" i="46"/>
  <c r="H116" i="46"/>
  <c r="AS115" i="46"/>
  <c r="AR115" i="46"/>
  <c r="AK115" i="46"/>
  <c r="AJ115" i="46"/>
  <c r="AC115" i="46"/>
  <c r="AB115" i="46"/>
  <c r="U115" i="46"/>
  <c r="T115" i="46"/>
  <c r="S115" i="46"/>
  <c r="R115" i="46"/>
  <c r="Q115" i="46"/>
  <c r="P115" i="46"/>
  <c r="O115" i="46"/>
  <c r="N115" i="46"/>
  <c r="M115" i="46"/>
  <c r="H115" i="46"/>
  <c r="AS114" i="46"/>
  <c r="AR114" i="46"/>
  <c r="AK114" i="46"/>
  <c r="AJ114" i="46"/>
  <c r="AC114" i="46"/>
  <c r="AB114" i="46"/>
  <c r="U114" i="46"/>
  <c r="M114" i="46" s="1"/>
  <c r="T114" i="46"/>
  <c r="S114" i="46"/>
  <c r="R114" i="46"/>
  <c r="Q114" i="46"/>
  <c r="P114" i="46"/>
  <c r="O114" i="46"/>
  <c r="N114" i="46"/>
  <c r="H114" i="46"/>
  <c r="AY113" i="46"/>
  <c r="AX113" i="46"/>
  <c r="AW113" i="46"/>
  <c r="AV113" i="46"/>
  <c r="AV99" i="46" s="1"/>
  <c r="AU113" i="46"/>
  <c r="AT113" i="46"/>
  <c r="AS113" i="46"/>
  <c r="AQ113" i="46"/>
  <c r="S113" i="46" s="1"/>
  <c r="AP113" i="46"/>
  <c r="AO113" i="46"/>
  <c r="AN113" i="46"/>
  <c r="AM113" i="46"/>
  <c r="AL113" i="46"/>
  <c r="AK113" i="46"/>
  <c r="AI113" i="46"/>
  <c r="AH113" i="46"/>
  <c r="R113" i="46" s="1"/>
  <c r="AG113" i="46"/>
  <c r="AF113" i="46"/>
  <c r="AE113" i="46"/>
  <c r="O113" i="46" s="1"/>
  <c r="AD113" i="46"/>
  <c r="AC113" i="46"/>
  <c r="AA113" i="46"/>
  <c r="Z113" i="46"/>
  <c r="Y113" i="46"/>
  <c r="X113" i="46"/>
  <c r="P113" i="46" s="1"/>
  <c r="W113" i="46"/>
  <c r="V113" i="46"/>
  <c r="N113" i="46" s="1"/>
  <c r="U113" i="46"/>
  <c r="M113" i="46" s="1"/>
  <c r="Q113" i="46"/>
  <c r="AS112" i="46"/>
  <c r="AS111" i="46" s="1"/>
  <c r="AR112" i="46"/>
  <c r="AK112" i="46"/>
  <c r="AK111" i="46" s="1"/>
  <c r="AJ112" i="46"/>
  <c r="AC112" i="46"/>
  <c r="AC111" i="46" s="1"/>
  <c r="M111" i="46" s="1"/>
  <c r="AB112" i="46"/>
  <c r="U112" i="46"/>
  <c r="T112" i="46"/>
  <c r="S112" i="46"/>
  <c r="R112" i="46"/>
  <c r="Q112" i="46"/>
  <c r="P112" i="46"/>
  <c r="O112" i="46"/>
  <c r="N112" i="46"/>
  <c r="H112" i="46"/>
  <c r="AY111" i="46"/>
  <c r="S111" i="46" s="1"/>
  <c r="AX111" i="46"/>
  <c r="AW111" i="46"/>
  <c r="AV111" i="46"/>
  <c r="AU111" i="46"/>
  <c r="AT111" i="46"/>
  <c r="AQ111" i="46"/>
  <c r="AP111" i="46"/>
  <c r="AO111" i="46"/>
  <c r="AN111" i="46"/>
  <c r="AM111" i="46"/>
  <c r="AL111" i="46"/>
  <c r="AI111" i="46"/>
  <c r="AH111" i="46"/>
  <c r="AG111" i="46"/>
  <c r="AF111" i="46"/>
  <c r="AE111" i="46"/>
  <c r="AD111" i="46"/>
  <c r="AA111" i="46"/>
  <c r="Z111" i="46"/>
  <c r="Y111" i="46"/>
  <c r="Q111" i="46" s="1"/>
  <c r="X111" i="46"/>
  <c r="P111" i="46" s="1"/>
  <c r="W111" i="46"/>
  <c r="O111" i="46" s="1"/>
  <c r="V111" i="46"/>
  <c r="N111" i="46" s="1"/>
  <c r="U111" i="46"/>
  <c r="R111" i="46"/>
  <c r="AS110" i="46"/>
  <c r="AR110" i="46"/>
  <c r="AK110" i="46"/>
  <c r="AJ110" i="46"/>
  <c r="AC110" i="46"/>
  <c r="AB110" i="46"/>
  <c r="U110" i="46"/>
  <c r="M110" i="46" s="1"/>
  <c r="T110" i="46"/>
  <c r="S110" i="46"/>
  <c r="R110" i="46"/>
  <c r="Q110" i="46"/>
  <c r="P110" i="46"/>
  <c r="O110" i="46"/>
  <c r="N110" i="46"/>
  <c r="H110" i="46"/>
  <c r="AS109" i="46"/>
  <c r="AS108" i="46" s="1"/>
  <c r="AR109" i="46"/>
  <c r="AK109" i="46"/>
  <c r="AK108" i="46" s="1"/>
  <c r="M108" i="46" s="1"/>
  <c r="AJ109" i="46"/>
  <c r="AC109" i="46"/>
  <c r="AB109" i="46"/>
  <c r="U109" i="46"/>
  <c r="T109" i="46"/>
  <c r="S109" i="46"/>
  <c r="R109" i="46"/>
  <c r="Q109" i="46"/>
  <c r="P109" i="46"/>
  <c r="O109" i="46"/>
  <c r="N109" i="46"/>
  <c r="M109" i="46"/>
  <c r="H109" i="46"/>
  <c r="AY108" i="46"/>
  <c r="AX108" i="46"/>
  <c r="AW108" i="46"/>
  <c r="AV108" i="46"/>
  <c r="AU108" i="46"/>
  <c r="AT108" i="46"/>
  <c r="N108" i="46" s="1"/>
  <c r="AQ108" i="46"/>
  <c r="AP108" i="46"/>
  <c r="AO108" i="46"/>
  <c r="Q108" i="46" s="1"/>
  <c r="AN108" i="46"/>
  <c r="AM108" i="46"/>
  <c r="AL108" i="46"/>
  <c r="AI108" i="46"/>
  <c r="AH108" i="46"/>
  <c r="AG108" i="46"/>
  <c r="AF108" i="46"/>
  <c r="P108" i="46" s="1"/>
  <c r="AE108" i="46"/>
  <c r="AD108" i="46"/>
  <c r="AC108" i="46"/>
  <c r="AA108" i="46"/>
  <c r="S108" i="46" s="1"/>
  <c r="Z108" i="46"/>
  <c r="Y108" i="46"/>
  <c r="X108" i="46"/>
  <c r="W108" i="46"/>
  <c r="V108" i="46"/>
  <c r="U108" i="46"/>
  <c r="R108" i="46"/>
  <c r="O108" i="46"/>
  <c r="AS107" i="46"/>
  <c r="AR107" i="46"/>
  <c r="AK107" i="46"/>
  <c r="AK106" i="46" s="1"/>
  <c r="AJ107" i="46"/>
  <c r="AC107" i="46"/>
  <c r="AC106" i="46" s="1"/>
  <c r="AB107" i="46"/>
  <c r="U107" i="46"/>
  <c r="U106" i="46" s="1"/>
  <c r="M106" i="46" s="1"/>
  <c r="T107" i="46"/>
  <c r="S107" i="46"/>
  <c r="R107" i="46"/>
  <c r="Q107" i="46"/>
  <c r="P107" i="46"/>
  <c r="O107" i="46"/>
  <c r="N107" i="46"/>
  <c r="H107" i="46"/>
  <c r="AY106" i="46"/>
  <c r="AX106" i="46"/>
  <c r="AW106" i="46"/>
  <c r="Q106" i="46" s="1"/>
  <c r="AV106" i="46"/>
  <c r="AU106" i="46"/>
  <c r="AT106" i="46"/>
  <c r="AS106" i="46"/>
  <c r="AQ106" i="46"/>
  <c r="AP106" i="46"/>
  <c r="AO106" i="46"/>
  <c r="AN106" i="46"/>
  <c r="AM106" i="46"/>
  <c r="AL106" i="46"/>
  <c r="AI106" i="46"/>
  <c r="S106" i="46" s="1"/>
  <c r="AH106" i="46"/>
  <c r="AG106" i="46"/>
  <c r="AF106" i="46"/>
  <c r="AE106" i="46"/>
  <c r="AD106" i="46"/>
  <c r="AA106" i="46"/>
  <c r="Z106" i="46"/>
  <c r="Y106" i="46"/>
  <c r="X106" i="46"/>
  <c r="W106" i="46"/>
  <c r="O106" i="46" s="1"/>
  <c r="V106" i="46"/>
  <c r="N106" i="46" s="1"/>
  <c r="R106" i="46"/>
  <c r="P106" i="46"/>
  <c r="AS105" i="46"/>
  <c r="AR105" i="46"/>
  <c r="AK105" i="46"/>
  <c r="AJ105" i="46"/>
  <c r="AC105" i="46"/>
  <c r="AB105" i="46"/>
  <c r="U105" i="46"/>
  <c r="U103" i="46" s="1"/>
  <c r="T105" i="46"/>
  <c r="S105" i="46"/>
  <c r="R105" i="46"/>
  <c r="Q105" i="46"/>
  <c r="P105" i="46"/>
  <c r="O105" i="46"/>
  <c r="N105" i="46"/>
  <c r="H105" i="46"/>
  <c r="AS104" i="46"/>
  <c r="AS103" i="46" s="1"/>
  <c r="AR104" i="46"/>
  <c r="AK104" i="46"/>
  <c r="AK103" i="46" s="1"/>
  <c r="AJ104" i="46"/>
  <c r="AC104" i="46"/>
  <c r="AC103" i="46" s="1"/>
  <c r="AB104" i="46"/>
  <c r="U104" i="46"/>
  <c r="T104" i="46"/>
  <c r="S104" i="46"/>
  <c r="R104" i="46"/>
  <c r="Q104" i="46"/>
  <c r="P104" i="46"/>
  <c r="O104" i="46"/>
  <c r="N104" i="46"/>
  <c r="M104" i="46"/>
  <c r="H104" i="46"/>
  <c r="AY103" i="46"/>
  <c r="AX103" i="46"/>
  <c r="AW103" i="46"/>
  <c r="AV103" i="46"/>
  <c r="AU103" i="46"/>
  <c r="AT103" i="46"/>
  <c r="AQ103" i="46"/>
  <c r="S103" i="46" s="1"/>
  <c r="AP103" i="46"/>
  <c r="AO103" i="46"/>
  <c r="AN103" i="46"/>
  <c r="AM103" i="46"/>
  <c r="O103" i="46" s="1"/>
  <c r="AL103" i="46"/>
  <c r="AI103" i="46"/>
  <c r="AH103" i="46"/>
  <c r="AG103" i="46"/>
  <c r="AF103" i="46"/>
  <c r="AE103" i="46"/>
  <c r="AD103" i="46"/>
  <c r="N103" i="46" s="1"/>
  <c r="AA103" i="46"/>
  <c r="Z103" i="46"/>
  <c r="R103" i="46" s="1"/>
  <c r="Y103" i="46"/>
  <c r="Q103" i="46" s="1"/>
  <c r="X103" i="46"/>
  <c r="W103" i="46"/>
  <c r="V103" i="46"/>
  <c r="P103" i="46"/>
  <c r="AS102" i="46"/>
  <c r="AR102" i="46"/>
  <c r="AK102" i="46"/>
  <c r="AJ102" i="46"/>
  <c r="AC102" i="46"/>
  <c r="AB102" i="46"/>
  <c r="U102" i="46"/>
  <c r="M102" i="46" s="1"/>
  <c r="T102" i="46"/>
  <c r="S102" i="46"/>
  <c r="R102" i="46"/>
  <c r="Q102" i="46"/>
  <c r="P102" i="46"/>
  <c r="O102" i="46"/>
  <c r="N102" i="46"/>
  <c r="H102" i="46"/>
  <c r="AS101" i="46"/>
  <c r="AS100" i="46" s="1"/>
  <c r="AR101" i="46"/>
  <c r="AK101" i="46"/>
  <c r="AK100" i="46" s="1"/>
  <c r="AJ101" i="46"/>
  <c r="AC101" i="46"/>
  <c r="AC100" i="46" s="1"/>
  <c r="AC99" i="46" s="1"/>
  <c r="AB101" i="46"/>
  <c r="U101" i="46"/>
  <c r="M101" i="46" s="1"/>
  <c r="T101" i="46"/>
  <c r="S101" i="46"/>
  <c r="R101" i="46"/>
  <c r="Q101" i="46"/>
  <c r="P101" i="46"/>
  <c r="O101" i="46"/>
  <c r="N101" i="46"/>
  <c r="H101" i="46"/>
  <c r="AY100" i="46"/>
  <c r="S100" i="46" s="1"/>
  <c r="AX100" i="46"/>
  <c r="AW100" i="46"/>
  <c r="AW99" i="46" s="1"/>
  <c r="AV100" i="46"/>
  <c r="AU100" i="46"/>
  <c r="AT100" i="46"/>
  <c r="AQ100" i="46"/>
  <c r="AQ99" i="46" s="1"/>
  <c r="AP100" i="46"/>
  <c r="AP99" i="46" s="1"/>
  <c r="AO100" i="46"/>
  <c r="AO99" i="46" s="1"/>
  <c r="AN100" i="46"/>
  <c r="AM100" i="46"/>
  <c r="AL100" i="46"/>
  <c r="AL99" i="46" s="1"/>
  <c r="AI100" i="46"/>
  <c r="AI99" i="46" s="1"/>
  <c r="AH100" i="46"/>
  <c r="AG100" i="46"/>
  <c r="AF100" i="46"/>
  <c r="AE100" i="46"/>
  <c r="AD100" i="46"/>
  <c r="AD99" i="46" s="1"/>
  <c r="AA100" i="46"/>
  <c r="AA99" i="46" s="1"/>
  <c r="Z100" i="46"/>
  <c r="Y100" i="46"/>
  <c r="Q100" i="46" s="1"/>
  <c r="X100" i="46"/>
  <c r="P100" i="46" s="1"/>
  <c r="W100" i="46"/>
  <c r="O100" i="46" s="1"/>
  <c r="V100" i="46"/>
  <c r="V99" i="46" s="1"/>
  <c r="U100" i="46"/>
  <c r="R100" i="46"/>
  <c r="AX99" i="46"/>
  <c r="AU99" i="46"/>
  <c r="AN99" i="46"/>
  <c r="AM99" i="46"/>
  <c r="AG99" i="46"/>
  <c r="AE99" i="46"/>
  <c r="Z99" i="46"/>
  <c r="Y99" i="46"/>
  <c r="W99" i="46"/>
  <c r="AS98" i="46"/>
  <c r="AR98" i="46"/>
  <c r="AK98" i="46"/>
  <c r="AJ98" i="46"/>
  <c r="AC98" i="46"/>
  <c r="AB98" i="46"/>
  <c r="U98" i="46"/>
  <c r="T98" i="46"/>
  <c r="S98" i="46"/>
  <c r="R98" i="46"/>
  <c r="Q98" i="46"/>
  <c r="P98" i="46"/>
  <c r="O98" i="46"/>
  <c r="N98" i="46"/>
  <c r="M98" i="46"/>
  <c r="H98" i="46"/>
  <c r="AS97" i="46"/>
  <c r="AR97" i="46"/>
  <c r="AK97" i="46"/>
  <c r="AJ97" i="46"/>
  <c r="AC97" i="46"/>
  <c r="AB97" i="46"/>
  <c r="U97" i="46"/>
  <c r="T97" i="46"/>
  <c r="S97" i="46"/>
  <c r="R97" i="46"/>
  <c r="Q97" i="46"/>
  <c r="P97" i="46"/>
  <c r="O97" i="46"/>
  <c r="N97" i="46"/>
  <c r="M97" i="46"/>
  <c r="H97" i="46"/>
  <c r="AS96" i="46"/>
  <c r="AR96" i="46"/>
  <c r="AK96" i="46"/>
  <c r="AK95" i="46" s="1"/>
  <c r="AJ96" i="46"/>
  <c r="AC96" i="46"/>
  <c r="AC95" i="46" s="1"/>
  <c r="AB96" i="46"/>
  <c r="U96" i="46"/>
  <c r="U95" i="46" s="1"/>
  <c r="M95" i="46" s="1"/>
  <c r="T96" i="46"/>
  <c r="S96" i="46"/>
  <c r="R96" i="46"/>
  <c r="Q96" i="46"/>
  <c r="P96" i="46"/>
  <c r="O96" i="46"/>
  <c r="N96" i="46"/>
  <c r="H96" i="46"/>
  <c r="AY95" i="46"/>
  <c r="AX95" i="46"/>
  <c r="AW95" i="46"/>
  <c r="Q95" i="46" s="1"/>
  <c r="AV95" i="46"/>
  <c r="AU95" i="46"/>
  <c r="AT95" i="46"/>
  <c r="AS95" i="46"/>
  <c r="AQ95" i="46"/>
  <c r="AP95" i="46"/>
  <c r="AO95" i="46"/>
  <c r="AN95" i="46"/>
  <c r="AM95" i="46"/>
  <c r="AL95" i="46"/>
  <c r="AI95" i="46"/>
  <c r="S95" i="46" s="1"/>
  <c r="AH95" i="46"/>
  <c r="AG95" i="46"/>
  <c r="AF95" i="46"/>
  <c r="P95" i="46" s="1"/>
  <c r="AE95" i="46"/>
  <c r="AD95" i="46"/>
  <c r="AA95" i="46"/>
  <c r="Z95" i="46"/>
  <c r="Y95" i="46"/>
  <c r="X95" i="46"/>
  <c r="W95" i="46"/>
  <c r="O95" i="46" s="1"/>
  <c r="V95" i="46"/>
  <c r="N95" i="46" s="1"/>
  <c r="R95" i="46"/>
  <c r="AS94" i="46"/>
  <c r="AR94" i="46"/>
  <c r="AK94" i="46"/>
  <c r="AJ94" i="46"/>
  <c r="AC94" i="46"/>
  <c r="AB94" i="46"/>
  <c r="U94" i="46"/>
  <c r="U92" i="46" s="1"/>
  <c r="T94" i="46"/>
  <c r="S94" i="46"/>
  <c r="R94" i="46"/>
  <c r="Q94" i="46"/>
  <c r="P94" i="46"/>
  <c r="O94" i="46"/>
  <c r="N94" i="46"/>
  <c r="H94" i="46"/>
  <c r="AS93" i="46"/>
  <c r="AS92" i="46" s="1"/>
  <c r="AR93" i="46"/>
  <c r="AK93" i="46"/>
  <c r="AK92" i="46" s="1"/>
  <c r="AJ93" i="46"/>
  <c r="AC93" i="46"/>
  <c r="AC92" i="46" s="1"/>
  <c r="AB93" i="46"/>
  <c r="U93" i="46"/>
  <c r="T93" i="46"/>
  <c r="S93" i="46"/>
  <c r="R93" i="46"/>
  <c r="Q93" i="46"/>
  <c r="P93" i="46"/>
  <c r="O93" i="46"/>
  <c r="N93" i="46"/>
  <c r="M93" i="46"/>
  <c r="H93" i="46"/>
  <c r="AY92" i="46"/>
  <c r="AX92" i="46"/>
  <c r="AW92" i="46"/>
  <c r="AV92" i="46"/>
  <c r="AU92" i="46"/>
  <c r="AT92" i="46"/>
  <c r="AQ92" i="46"/>
  <c r="AP92" i="46"/>
  <c r="AO92" i="46"/>
  <c r="AN92" i="46"/>
  <c r="AM92" i="46"/>
  <c r="O92" i="46" s="1"/>
  <c r="AL92" i="46"/>
  <c r="AI92" i="46"/>
  <c r="AH92" i="46"/>
  <c r="AG92" i="46"/>
  <c r="AF92" i="46"/>
  <c r="AE92" i="46"/>
  <c r="AD92" i="46"/>
  <c r="N92" i="46" s="1"/>
  <c r="AA92" i="46"/>
  <c r="S92" i="46" s="1"/>
  <c r="Z92" i="46"/>
  <c r="R92" i="46" s="1"/>
  <c r="Y92" i="46"/>
  <c r="Q92" i="46" s="1"/>
  <c r="X92" i="46"/>
  <c r="W92" i="46"/>
  <c r="V92" i="46"/>
  <c r="P92" i="46"/>
  <c r="AS91" i="46"/>
  <c r="AR91" i="46"/>
  <c r="AK91" i="46"/>
  <c r="AJ91" i="46"/>
  <c r="AC91" i="46"/>
  <c r="AB91" i="46"/>
  <c r="U91" i="46"/>
  <c r="M91" i="46" s="1"/>
  <c r="T91" i="46"/>
  <c r="S91" i="46"/>
  <c r="R91" i="46"/>
  <c r="Q91" i="46"/>
  <c r="P91" i="46"/>
  <c r="O91" i="46"/>
  <c r="N91" i="46"/>
  <c r="H91" i="46"/>
  <c r="AS90" i="46"/>
  <c r="AR90" i="46"/>
  <c r="AK90" i="46"/>
  <c r="AJ90" i="46"/>
  <c r="AC90" i="46"/>
  <c r="M90" i="46" s="1"/>
  <c r="AB90" i="46"/>
  <c r="U90" i="46"/>
  <c r="U88" i="46" s="1"/>
  <c r="M88" i="46" s="1"/>
  <c r="T90" i="46"/>
  <c r="S90" i="46"/>
  <c r="R90" i="46"/>
  <c r="Q90" i="46"/>
  <c r="P90" i="46"/>
  <c r="O90" i="46"/>
  <c r="N90" i="46"/>
  <c r="H90" i="46"/>
  <c r="AS89" i="46"/>
  <c r="AS88" i="46" s="1"/>
  <c r="AR89" i="46"/>
  <c r="AK89" i="46"/>
  <c r="AJ89" i="46"/>
  <c r="AC89" i="46"/>
  <c r="M89" i="46" s="1"/>
  <c r="AB89" i="46"/>
  <c r="U89" i="46"/>
  <c r="T89" i="46"/>
  <c r="S89" i="46"/>
  <c r="R89" i="46"/>
  <c r="Q89" i="46"/>
  <c r="P89" i="46"/>
  <c r="O89" i="46"/>
  <c r="N89" i="46"/>
  <c r="H89" i="46"/>
  <c r="AY88" i="46"/>
  <c r="S88" i="46" s="1"/>
  <c r="AX88" i="46"/>
  <c r="AW88" i="46"/>
  <c r="AV88" i="46"/>
  <c r="AU88" i="46"/>
  <c r="AT88" i="46"/>
  <c r="AQ88" i="46"/>
  <c r="AP88" i="46"/>
  <c r="AO88" i="46"/>
  <c r="AN88" i="46"/>
  <c r="AM88" i="46"/>
  <c r="AL88" i="46"/>
  <c r="N88" i="46" s="1"/>
  <c r="AK88" i="46"/>
  <c r="AI88" i="46"/>
  <c r="AH88" i="46"/>
  <c r="AG88" i="46"/>
  <c r="AF88" i="46"/>
  <c r="AE88" i="46"/>
  <c r="AD88" i="46"/>
  <c r="AC88" i="46"/>
  <c r="AA88" i="46"/>
  <c r="Z88" i="46"/>
  <c r="R88" i="46" s="1"/>
  <c r="Y88" i="46"/>
  <c r="Q88" i="46" s="1"/>
  <c r="X88" i="46"/>
  <c r="P88" i="46" s="1"/>
  <c r="W88" i="46"/>
  <c r="V88" i="46"/>
  <c r="O88" i="46"/>
  <c r="AS87" i="46"/>
  <c r="M87" i="46" s="1"/>
  <c r="AR87" i="46"/>
  <c r="AK87" i="46"/>
  <c r="AJ87" i="46"/>
  <c r="AC87" i="46"/>
  <c r="AB87" i="46"/>
  <c r="U87" i="46"/>
  <c r="T87" i="46"/>
  <c r="S87" i="46"/>
  <c r="R87" i="46"/>
  <c r="Q87" i="46"/>
  <c r="P87" i="46"/>
  <c r="O87" i="46"/>
  <c r="N87" i="46"/>
  <c r="H87" i="46"/>
  <c r="AS86" i="46"/>
  <c r="AR86" i="46"/>
  <c r="AK86" i="46"/>
  <c r="AJ86" i="46"/>
  <c r="AC86" i="46"/>
  <c r="AB86" i="46"/>
  <c r="U86" i="46"/>
  <c r="T86" i="46"/>
  <c r="S86" i="46"/>
  <c r="R86" i="46"/>
  <c r="Q86" i="46"/>
  <c r="P86" i="46"/>
  <c r="O86" i="46"/>
  <c r="N86" i="46"/>
  <c r="M86" i="46"/>
  <c r="H86" i="46"/>
  <c r="AS85" i="46"/>
  <c r="AR85" i="46"/>
  <c r="AK85" i="46"/>
  <c r="AJ85" i="46"/>
  <c r="AC85" i="46"/>
  <c r="AC84" i="46" s="1"/>
  <c r="AB85" i="46"/>
  <c r="U85" i="46"/>
  <c r="M85" i="46" s="1"/>
  <c r="T85" i="46"/>
  <c r="S85" i="46"/>
  <c r="R85" i="46"/>
  <c r="Q85" i="46"/>
  <c r="P85" i="46"/>
  <c r="O85" i="46"/>
  <c r="N85" i="46"/>
  <c r="H85" i="46"/>
  <c r="AY84" i="46"/>
  <c r="AX84" i="46"/>
  <c r="R84" i="46" s="1"/>
  <c r="AW84" i="46"/>
  <c r="AV84" i="46"/>
  <c r="AU84" i="46"/>
  <c r="AT84" i="46"/>
  <c r="AQ84" i="46"/>
  <c r="AP84" i="46"/>
  <c r="AO84" i="46"/>
  <c r="Q84" i="46" s="1"/>
  <c r="AN84" i="46"/>
  <c r="AM84" i="46"/>
  <c r="AL84" i="46"/>
  <c r="AK84" i="46"/>
  <c r="AI84" i="46"/>
  <c r="AH84" i="46"/>
  <c r="AG84" i="46"/>
  <c r="AF84" i="46"/>
  <c r="AE84" i="46"/>
  <c r="AD84" i="46"/>
  <c r="AA84" i="46"/>
  <c r="S84" i="46" s="1"/>
  <c r="Z84" i="46"/>
  <c r="Y84" i="46"/>
  <c r="X84" i="46"/>
  <c r="P84" i="46" s="1"/>
  <c r="W84" i="46"/>
  <c r="O84" i="46" s="1"/>
  <c r="V84" i="46"/>
  <c r="N84" i="46"/>
  <c r="AS83" i="46"/>
  <c r="AR83" i="46"/>
  <c r="AK83" i="46"/>
  <c r="AJ83" i="46"/>
  <c r="AC83" i="46"/>
  <c r="AB83" i="46"/>
  <c r="U83" i="46"/>
  <c r="T83" i="46"/>
  <c r="S83" i="46"/>
  <c r="R83" i="46"/>
  <c r="Q83" i="46"/>
  <c r="P83" i="46"/>
  <c r="O83" i="46"/>
  <c r="N83" i="46"/>
  <c r="M83" i="46"/>
  <c r="H83" i="46"/>
  <c r="AS82" i="46"/>
  <c r="AR82" i="46"/>
  <c r="AK82" i="46"/>
  <c r="AJ82" i="46"/>
  <c r="AC82" i="46"/>
  <c r="AB82" i="46"/>
  <c r="U82" i="46"/>
  <c r="M82" i="46" s="1"/>
  <c r="T82" i="46"/>
  <c r="S82" i="46"/>
  <c r="R82" i="46"/>
  <c r="Q82" i="46"/>
  <c r="P82" i="46"/>
  <c r="O82" i="46"/>
  <c r="N82" i="46"/>
  <c r="H82" i="46"/>
  <c r="AS81" i="46"/>
  <c r="AR81" i="46"/>
  <c r="AK81" i="46"/>
  <c r="M81" i="46" s="1"/>
  <c r="AJ81" i="46"/>
  <c r="AC81" i="46"/>
  <c r="AB81" i="46"/>
  <c r="U81" i="46"/>
  <c r="T81" i="46"/>
  <c r="S81" i="46"/>
  <c r="R81" i="46"/>
  <c r="Q81" i="46"/>
  <c r="P81" i="46"/>
  <c r="O81" i="46"/>
  <c r="N81" i="46"/>
  <c r="H81" i="46"/>
  <c r="AS80" i="46"/>
  <c r="AR80" i="46"/>
  <c r="AK80" i="46"/>
  <c r="AJ80" i="46"/>
  <c r="AC80" i="46"/>
  <c r="AB80" i="46"/>
  <c r="U80" i="46"/>
  <c r="T80" i="46"/>
  <c r="S80" i="46"/>
  <c r="R80" i="46"/>
  <c r="Q80" i="46"/>
  <c r="P80" i="46"/>
  <c r="O80" i="46"/>
  <c r="N80" i="46"/>
  <c r="M80" i="46"/>
  <c r="H80" i="46"/>
  <c r="AS79" i="46"/>
  <c r="AR79" i="46"/>
  <c r="AK79" i="46"/>
  <c r="AJ79" i="46"/>
  <c r="AC79" i="46"/>
  <c r="AB79" i="46"/>
  <c r="U79" i="46"/>
  <c r="M79" i="46" s="1"/>
  <c r="T79" i="46"/>
  <c r="S79" i="46"/>
  <c r="R79" i="46"/>
  <c r="Q79" i="46"/>
  <c r="P79" i="46"/>
  <c r="O79" i="46"/>
  <c r="N79" i="46"/>
  <c r="H79" i="46"/>
  <c r="AS78" i="46"/>
  <c r="AR78" i="46"/>
  <c r="AK78" i="46"/>
  <c r="M78" i="46" s="1"/>
  <c r="AJ78" i="46"/>
  <c r="AC78" i="46"/>
  <c r="AB78" i="46"/>
  <c r="U78" i="46"/>
  <c r="T78" i="46"/>
  <c r="S78" i="46"/>
  <c r="R78" i="46"/>
  <c r="Q78" i="46"/>
  <c r="P78" i="46"/>
  <c r="O78" i="46"/>
  <c r="N78" i="46"/>
  <c r="H78" i="46"/>
  <c r="AS77" i="46"/>
  <c r="AR77" i="46"/>
  <c r="AK77" i="46"/>
  <c r="AJ77" i="46"/>
  <c r="AC77" i="46"/>
  <c r="AB77" i="46"/>
  <c r="U77" i="46"/>
  <c r="T77" i="46"/>
  <c r="S77" i="46"/>
  <c r="R77" i="46"/>
  <c r="Q77" i="46"/>
  <c r="P77" i="46"/>
  <c r="O77" i="46"/>
  <c r="N77" i="46"/>
  <c r="M77" i="46"/>
  <c r="H77" i="46"/>
  <c r="AS76" i="46"/>
  <c r="AR76" i="46"/>
  <c r="AK76" i="46"/>
  <c r="AJ76" i="46"/>
  <c r="AC76" i="46"/>
  <c r="AB76" i="46"/>
  <c r="U76" i="46"/>
  <c r="M76" i="46" s="1"/>
  <c r="T76" i="46"/>
  <c r="S76" i="46"/>
  <c r="R76" i="46"/>
  <c r="Q76" i="46"/>
  <c r="P76" i="46"/>
  <c r="O76" i="46"/>
  <c r="N76" i="46"/>
  <c r="H76" i="46"/>
  <c r="AS75" i="46"/>
  <c r="AR75" i="46"/>
  <c r="AK75" i="46"/>
  <c r="M75" i="46" s="1"/>
  <c r="AJ75" i="46"/>
  <c r="AC75" i="46"/>
  <c r="AB75" i="46"/>
  <c r="U75" i="46"/>
  <c r="T75" i="46"/>
  <c r="S75" i="46"/>
  <c r="R75" i="46"/>
  <c r="Q75" i="46"/>
  <c r="P75" i="46"/>
  <c r="O75" i="46"/>
  <c r="N75" i="46"/>
  <c r="H75" i="46"/>
  <c r="AS74" i="46"/>
  <c r="AR74" i="46"/>
  <c r="AK74" i="46"/>
  <c r="AJ74" i="46"/>
  <c r="AC74" i="46"/>
  <c r="AB74" i="46"/>
  <c r="U74" i="46"/>
  <c r="T74" i="46"/>
  <c r="S74" i="46"/>
  <c r="R74" i="46"/>
  <c r="Q74" i="46"/>
  <c r="P74" i="46"/>
  <c r="O74" i="46"/>
  <c r="N74" i="46"/>
  <c r="M74" i="46"/>
  <c r="H74" i="46"/>
  <c r="AS73" i="46"/>
  <c r="AR73" i="46"/>
  <c r="AK73" i="46"/>
  <c r="AK72" i="46" s="1"/>
  <c r="AJ73" i="46"/>
  <c r="AC73" i="46"/>
  <c r="AC72" i="46" s="1"/>
  <c r="AB73" i="46"/>
  <c r="U73" i="46"/>
  <c r="U72" i="46" s="1"/>
  <c r="T73" i="46"/>
  <c r="S73" i="46"/>
  <c r="R73" i="46"/>
  <c r="Q73" i="46"/>
  <c r="P73" i="46"/>
  <c r="O73" i="46"/>
  <c r="N73" i="46"/>
  <c r="H73" i="46"/>
  <c r="AY72" i="46"/>
  <c r="AX72" i="46"/>
  <c r="AW72" i="46"/>
  <c r="Q72" i="46" s="1"/>
  <c r="AV72" i="46"/>
  <c r="AU72" i="46"/>
  <c r="AT72" i="46"/>
  <c r="AS72" i="46"/>
  <c r="AQ72" i="46"/>
  <c r="AP72" i="46"/>
  <c r="AO72" i="46"/>
  <c r="AN72" i="46"/>
  <c r="AM72" i="46"/>
  <c r="AL72" i="46"/>
  <c r="AI72" i="46"/>
  <c r="S72" i="46" s="1"/>
  <c r="AH72" i="46"/>
  <c r="AG72" i="46"/>
  <c r="AF72" i="46"/>
  <c r="P72" i="46" s="1"/>
  <c r="AE72" i="46"/>
  <c r="O72" i="46" s="1"/>
  <c r="AD72" i="46"/>
  <c r="AA72" i="46"/>
  <c r="Z72" i="46"/>
  <c r="Y72" i="46"/>
  <c r="X72" i="46"/>
  <c r="W72" i="46"/>
  <c r="V72" i="46"/>
  <c r="N72" i="46" s="1"/>
  <c r="R72" i="46"/>
  <c r="AS71" i="46"/>
  <c r="AR71" i="46"/>
  <c r="AK71" i="46"/>
  <c r="AJ71" i="46"/>
  <c r="AC71" i="46"/>
  <c r="AB71" i="46"/>
  <c r="U71" i="46"/>
  <c r="U69" i="46" s="1"/>
  <c r="M69" i="46" s="1"/>
  <c r="T71" i="46"/>
  <c r="S71" i="46"/>
  <c r="R71" i="46"/>
  <c r="Q71" i="46"/>
  <c r="P71" i="46"/>
  <c r="O71" i="46"/>
  <c r="N71" i="46"/>
  <c r="H71" i="46"/>
  <c r="AS70" i="46"/>
  <c r="AS69" i="46" s="1"/>
  <c r="AR70" i="46"/>
  <c r="AK70" i="46"/>
  <c r="AK69" i="46" s="1"/>
  <c r="AJ70" i="46"/>
  <c r="AC70" i="46"/>
  <c r="AC69" i="46" s="1"/>
  <c r="AB70" i="46"/>
  <c r="U70" i="46"/>
  <c r="T70" i="46"/>
  <c r="S70" i="46"/>
  <c r="R70" i="46"/>
  <c r="Q70" i="46"/>
  <c r="P70" i="46"/>
  <c r="O70" i="46"/>
  <c r="N70" i="46"/>
  <c r="M70" i="46"/>
  <c r="H70" i="46"/>
  <c r="AY69" i="46"/>
  <c r="AX69" i="46"/>
  <c r="AW69" i="46"/>
  <c r="AV69" i="46"/>
  <c r="AU69" i="46"/>
  <c r="AT69" i="46"/>
  <c r="AQ69" i="46"/>
  <c r="AP69" i="46"/>
  <c r="AO69" i="46"/>
  <c r="AN69" i="46"/>
  <c r="AM69" i="46"/>
  <c r="O69" i="46" s="1"/>
  <c r="AL69" i="46"/>
  <c r="AI69" i="46"/>
  <c r="AH69" i="46"/>
  <c r="AG69" i="46"/>
  <c r="AF69" i="46"/>
  <c r="AE69" i="46"/>
  <c r="AD69" i="46"/>
  <c r="N69" i="46" s="1"/>
  <c r="AA69" i="46"/>
  <c r="S69" i="46" s="1"/>
  <c r="Z69" i="46"/>
  <c r="R69" i="46" s="1"/>
  <c r="Y69" i="46"/>
  <c r="Q69" i="46" s="1"/>
  <c r="X69" i="46"/>
  <c r="W69" i="46"/>
  <c r="V69" i="46"/>
  <c r="P69" i="46"/>
  <c r="AS68" i="46"/>
  <c r="AR68" i="46"/>
  <c r="AK68" i="46"/>
  <c r="AJ68" i="46"/>
  <c r="AC68" i="46"/>
  <c r="AB68" i="46"/>
  <c r="U68" i="46"/>
  <c r="M68" i="46" s="1"/>
  <c r="T68" i="46"/>
  <c r="S68" i="46"/>
  <c r="R68" i="46"/>
  <c r="Q68" i="46"/>
  <c r="P68" i="46"/>
  <c r="O68" i="46"/>
  <c r="N68" i="46"/>
  <c r="H68" i="46"/>
  <c r="AS67" i="46"/>
  <c r="AS66" i="46" s="1"/>
  <c r="AR67" i="46"/>
  <c r="AK67" i="46"/>
  <c r="AK66" i="46" s="1"/>
  <c r="AJ67" i="46"/>
  <c r="AC67" i="46"/>
  <c r="AC66" i="46" s="1"/>
  <c r="AB67" i="46"/>
  <c r="U67" i="46"/>
  <c r="T67" i="46"/>
  <c r="S67" i="46"/>
  <c r="R67" i="46"/>
  <c r="Q67" i="46"/>
  <c r="P67" i="46"/>
  <c r="O67" i="46"/>
  <c r="N67" i="46"/>
  <c r="H67" i="46"/>
  <c r="AY66" i="46"/>
  <c r="S66" i="46" s="1"/>
  <c r="AX66" i="46"/>
  <c r="AW66" i="46"/>
  <c r="AV66" i="46"/>
  <c r="AU66" i="46"/>
  <c r="O66" i="46" s="1"/>
  <c r="AT66" i="46"/>
  <c r="AQ66" i="46"/>
  <c r="AP66" i="46"/>
  <c r="AO66" i="46"/>
  <c r="AN66" i="46"/>
  <c r="AM66" i="46"/>
  <c r="AL66" i="46"/>
  <c r="AI66" i="46"/>
  <c r="AH66" i="46"/>
  <c r="AG66" i="46"/>
  <c r="Q66" i="46" s="1"/>
  <c r="AF66" i="46"/>
  <c r="AE66" i="46"/>
  <c r="AD66" i="46"/>
  <c r="AA66" i="46"/>
  <c r="Z66" i="46"/>
  <c r="Y66" i="46"/>
  <c r="X66" i="46"/>
  <c r="P66" i="46" s="1"/>
  <c r="W66" i="46"/>
  <c r="V66" i="46"/>
  <c r="N66" i="46" s="1"/>
  <c r="U66" i="46"/>
  <c r="M66" i="46" s="1"/>
  <c r="R66" i="46"/>
  <c r="AS65" i="46"/>
  <c r="AR65" i="46"/>
  <c r="AK65" i="46"/>
  <c r="AJ65" i="46"/>
  <c r="AC65" i="46"/>
  <c r="AC64" i="46" s="1"/>
  <c r="AB65" i="46"/>
  <c r="U65" i="46"/>
  <c r="M65" i="46" s="1"/>
  <c r="T65" i="46"/>
  <c r="S65" i="46"/>
  <c r="R65" i="46"/>
  <c r="Q65" i="46"/>
  <c r="P65" i="46"/>
  <c r="O65" i="46"/>
  <c r="N65" i="46"/>
  <c r="H65" i="46"/>
  <c r="AY64" i="46"/>
  <c r="AX64" i="46"/>
  <c r="R64" i="46" s="1"/>
  <c r="AW64" i="46"/>
  <c r="AV64" i="46"/>
  <c r="AU64" i="46"/>
  <c r="AT64" i="46"/>
  <c r="AS64" i="46"/>
  <c r="AQ64" i="46"/>
  <c r="AP64" i="46"/>
  <c r="AO64" i="46"/>
  <c r="AN64" i="46"/>
  <c r="AM64" i="46"/>
  <c r="AL64" i="46"/>
  <c r="AK64" i="46"/>
  <c r="AI64" i="46"/>
  <c r="AH64" i="46"/>
  <c r="AG64" i="46"/>
  <c r="AF64" i="46"/>
  <c r="AE64" i="46"/>
  <c r="AD64" i="46"/>
  <c r="AA64" i="46"/>
  <c r="S64" i="46" s="1"/>
  <c r="Z64" i="46"/>
  <c r="Y64" i="46"/>
  <c r="Q64" i="46" s="1"/>
  <c r="X64" i="46"/>
  <c r="P64" i="46" s="1"/>
  <c r="W64" i="46"/>
  <c r="O64" i="46" s="1"/>
  <c r="V64" i="46"/>
  <c r="N64" i="46"/>
  <c r="AS63" i="46"/>
  <c r="AR63" i="46"/>
  <c r="AK63" i="46"/>
  <c r="AJ63" i="46"/>
  <c r="AC63" i="46"/>
  <c r="AB63" i="46"/>
  <c r="U63" i="46"/>
  <c r="T63" i="46"/>
  <c r="S63" i="46"/>
  <c r="R63" i="46"/>
  <c r="Q63" i="46"/>
  <c r="P63" i="46"/>
  <c r="O63" i="46"/>
  <c r="N63" i="46"/>
  <c r="M63" i="46"/>
  <c r="H63" i="46"/>
  <c r="AS62" i="46"/>
  <c r="AR62" i="46"/>
  <c r="AK62" i="46"/>
  <c r="AK61" i="46" s="1"/>
  <c r="AJ62" i="46"/>
  <c r="AC62" i="46"/>
  <c r="AC61" i="46" s="1"/>
  <c r="AB62" i="46"/>
  <c r="U62" i="46"/>
  <c r="U61" i="46" s="1"/>
  <c r="T62" i="46"/>
  <c r="S62" i="46"/>
  <c r="R62" i="46"/>
  <c r="Q62" i="46"/>
  <c r="P62" i="46"/>
  <c r="O62" i="46"/>
  <c r="N62" i="46"/>
  <c r="H62" i="46"/>
  <c r="AY61" i="46"/>
  <c r="AX61" i="46"/>
  <c r="AW61" i="46"/>
  <c r="Q61" i="46" s="1"/>
  <c r="AV61" i="46"/>
  <c r="AU61" i="46"/>
  <c r="AT61" i="46"/>
  <c r="AS61" i="46"/>
  <c r="AQ61" i="46"/>
  <c r="AP61" i="46"/>
  <c r="AO61" i="46"/>
  <c r="AN61" i="46"/>
  <c r="AM61" i="46"/>
  <c r="AL61" i="46"/>
  <c r="AI61" i="46"/>
  <c r="S61" i="46" s="1"/>
  <c r="AH61" i="46"/>
  <c r="AG61" i="46"/>
  <c r="AF61" i="46"/>
  <c r="AE61" i="46"/>
  <c r="O61" i="46" s="1"/>
  <c r="AD61" i="46"/>
  <c r="AA61" i="46"/>
  <c r="Z61" i="46"/>
  <c r="Y61" i="46"/>
  <c r="X61" i="46"/>
  <c r="W61" i="46"/>
  <c r="V61" i="46"/>
  <c r="N61" i="46" s="1"/>
  <c r="R61" i="46"/>
  <c r="P61" i="46"/>
  <c r="AS60" i="46"/>
  <c r="AS59" i="46" s="1"/>
  <c r="AR60" i="46"/>
  <c r="AK60" i="46"/>
  <c r="AJ60" i="46"/>
  <c r="AC60" i="46"/>
  <c r="AB60" i="46"/>
  <c r="U60" i="46"/>
  <c r="M60" i="46" s="1"/>
  <c r="T60" i="46"/>
  <c r="S60" i="46"/>
  <c r="R60" i="46"/>
  <c r="Q60" i="46"/>
  <c r="P60" i="46"/>
  <c r="O60" i="46"/>
  <c r="N60" i="46"/>
  <c r="H60" i="46"/>
  <c r="AY59" i="46"/>
  <c r="AX59" i="46"/>
  <c r="AX58" i="46" s="1"/>
  <c r="AW59" i="46"/>
  <c r="AW58" i="46" s="1"/>
  <c r="AV59" i="46"/>
  <c r="AV58" i="46" s="1"/>
  <c r="AU59" i="46"/>
  <c r="AT59" i="46"/>
  <c r="AQ59" i="46"/>
  <c r="AQ58" i="46" s="1"/>
  <c r="AP59" i="46"/>
  <c r="AP58" i="46" s="1"/>
  <c r="AO59" i="46"/>
  <c r="AO58" i="46" s="1"/>
  <c r="AN59" i="46"/>
  <c r="AM59" i="46"/>
  <c r="AM58" i="46" s="1"/>
  <c r="AL59" i="46"/>
  <c r="AK59" i="46"/>
  <c r="AK58" i="46" s="1"/>
  <c r="AI59" i="46"/>
  <c r="AI58" i="46" s="1"/>
  <c r="AH59" i="46"/>
  <c r="AH58" i="46" s="1"/>
  <c r="AG59" i="46"/>
  <c r="AF59" i="46"/>
  <c r="AE59" i="46"/>
  <c r="AD59" i="46"/>
  <c r="AD58" i="46" s="1"/>
  <c r="AC59" i="46"/>
  <c r="AC58" i="46" s="1"/>
  <c r="AA59" i="46"/>
  <c r="AA58" i="46" s="1"/>
  <c r="Z59" i="46"/>
  <c r="Y59" i="46"/>
  <c r="Q59" i="46" s="1"/>
  <c r="X59" i="46"/>
  <c r="W59" i="46"/>
  <c r="W58" i="46" s="1"/>
  <c r="V59" i="46"/>
  <c r="V58" i="46" s="1"/>
  <c r="U59" i="46"/>
  <c r="S59" i="46"/>
  <c r="AU58" i="46"/>
  <c r="AT58" i="46"/>
  <c r="AN58" i="46"/>
  <c r="AL58" i="46"/>
  <c r="AG58" i="46"/>
  <c r="AF58" i="46"/>
  <c r="Z58" i="46"/>
  <c r="X58" i="46"/>
  <c r="AS57" i="46"/>
  <c r="AR57" i="46"/>
  <c r="AK57" i="46"/>
  <c r="AJ57" i="46"/>
  <c r="AC57" i="46"/>
  <c r="AC54" i="46" s="1"/>
  <c r="AB57" i="46"/>
  <c r="U57" i="46"/>
  <c r="M57" i="46" s="1"/>
  <c r="T57" i="46"/>
  <c r="S57" i="46"/>
  <c r="R57" i="46"/>
  <c r="Q57" i="46"/>
  <c r="P57" i="46"/>
  <c r="O57" i="46"/>
  <c r="N57" i="46"/>
  <c r="H57" i="46"/>
  <c r="AS56" i="46"/>
  <c r="AR56" i="46"/>
  <c r="AK56" i="46"/>
  <c r="AJ56" i="46"/>
  <c r="AC56" i="46"/>
  <c r="AB56" i="46"/>
  <c r="U56" i="46"/>
  <c r="T56" i="46"/>
  <c r="S56" i="46"/>
  <c r="R56" i="46"/>
  <c r="Q56" i="46"/>
  <c r="P56" i="46"/>
  <c r="O56" i="46"/>
  <c r="N56" i="46"/>
  <c r="M56" i="46"/>
  <c r="H56" i="46"/>
  <c r="AS55" i="46"/>
  <c r="AR55" i="46"/>
  <c r="AK55" i="46"/>
  <c r="AJ55" i="46"/>
  <c r="AC55" i="46"/>
  <c r="AB55" i="46"/>
  <c r="U55" i="46"/>
  <c r="T55" i="46"/>
  <c r="S55" i="46"/>
  <c r="R55" i="46"/>
  <c r="Q55" i="46"/>
  <c r="P55" i="46"/>
  <c r="O55" i="46"/>
  <c r="N55" i="46"/>
  <c r="M55" i="46"/>
  <c r="H55" i="46"/>
  <c r="AY54" i="46"/>
  <c r="AX54" i="46"/>
  <c r="R54" i="46" s="1"/>
  <c r="AW54" i="46"/>
  <c r="AV54" i="46"/>
  <c r="AU54" i="46"/>
  <c r="AT54" i="46"/>
  <c r="AS54" i="46"/>
  <c r="AQ54" i="46"/>
  <c r="AP54" i="46"/>
  <c r="AO54" i="46"/>
  <c r="AN54" i="46"/>
  <c r="AM54" i="46"/>
  <c r="AL54" i="46"/>
  <c r="AK54" i="46"/>
  <c r="AI54" i="46"/>
  <c r="AH54" i="46"/>
  <c r="AG54" i="46"/>
  <c r="AF54" i="46"/>
  <c r="P54" i="46" s="1"/>
  <c r="AE54" i="46"/>
  <c r="AD54" i="46"/>
  <c r="AA54" i="46"/>
  <c r="Z54" i="46"/>
  <c r="Y54" i="46"/>
  <c r="X54" i="46"/>
  <c r="W54" i="46"/>
  <c r="O54" i="46" s="1"/>
  <c r="V54" i="46"/>
  <c r="N54" i="46" s="1"/>
  <c r="S54" i="46"/>
  <c r="Q54" i="46"/>
  <c r="AS53" i="46"/>
  <c r="AS52" i="46" s="1"/>
  <c r="AR53" i="46"/>
  <c r="AK53" i="46"/>
  <c r="AK52" i="46" s="1"/>
  <c r="AJ53" i="46"/>
  <c r="AC53" i="46"/>
  <c r="AB53" i="46"/>
  <c r="U53" i="46"/>
  <c r="U52" i="46" s="1"/>
  <c r="T53" i="46"/>
  <c r="S53" i="46"/>
  <c r="R53" i="46"/>
  <c r="Q53" i="46"/>
  <c r="P53" i="46"/>
  <c r="O53" i="46"/>
  <c r="N53" i="46"/>
  <c r="M53" i="46"/>
  <c r="H53" i="46"/>
  <c r="AY52" i="46"/>
  <c r="AX52" i="46"/>
  <c r="AW52" i="46"/>
  <c r="Q52" i="46" s="1"/>
  <c r="AV52" i="46"/>
  <c r="AU52" i="46"/>
  <c r="AT52" i="46"/>
  <c r="AQ52" i="46"/>
  <c r="AP52" i="46"/>
  <c r="AO52" i="46"/>
  <c r="AN52" i="46"/>
  <c r="AM52" i="46"/>
  <c r="AL52" i="46"/>
  <c r="AI52" i="46"/>
  <c r="S52" i="46" s="1"/>
  <c r="AH52" i="46"/>
  <c r="AG52" i="46"/>
  <c r="AF52" i="46"/>
  <c r="AE52" i="46"/>
  <c r="AD52" i="46"/>
  <c r="AC52" i="46"/>
  <c r="AA52" i="46"/>
  <c r="Z52" i="46"/>
  <c r="R52" i="46" s="1"/>
  <c r="Y52" i="46"/>
  <c r="X52" i="46"/>
  <c r="P52" i="46" s="1"/>
  <c r="W52" i="46"/>
  <c r="O52" i="46" s="1"/>
  <c r="V52" i="46"/>
  <c r="N52" i="46" s="1"/>
  <c r="AS51" i="46"/>
  <c r="AS50" i="46" s="1"/>
  <c r="AR51" i="46"/>
  <c r="AK51" i="46"/>
  <c r="AK50" i="46" s="1"/>
  <c r="AJ51" i="46"/>
  <c r="AC51" i="46"/>
  <c r="AC50" i="46" s="1"/>
  <c r="M50" i="46" s="1"/>
  <c r="AB51" i="46"/>
  <c r="U51" i="46"/>
  <c r="T51" i="46"/>
  <c r="S51" i="46"/>
  <c r="R51" i="46"/>
  <c r="Q51" i="46"/>
  <c r="P51" i="46"/>
  <c r="O51" i="46"/>
  <c r="N51" i="46"/>
  <c r="H51" i="46"/>
  <c r="AY50" i="46"/>
  <c r="AX50" i="46"/>
  <c r="AW50" i="46"/>
  <c r="AV50" i="46"/>
  <c r="AU50" i="46"/>
  <c r="AT50" i="46"/>
  <c r="AQ50" i="46"/>
  <c r="AP50" i="46"/>
  <c r="AO50" i="46"/>
  <c r="AN50" i="46"/>
  <c r="AM50" i="46"/>
  <c r="O50" i="46" s="1"/>
  <c r="AL50" i="46"/>
  <c r="AI50" i="46"/>
  <c r="AH50" i="46"/>
  <c r="AG50" i="46"/>
  <c r="AF50" i="46"/>
  <c r="AE50" i="46"/>
  <c r="AD50" i="46"/>
  <c r="N50" i="46" s="1"/>
  <c r="AA50" i="46"/>
  <c r="S50" i="46" s="1"/>
  <c r="Z50" i="46"/>
  <c r="R50" i="46" s="1"/>
  <c r="Y50" i="46"/>
  <c r="Q50" i="46" s="1"/>
  <c r="X50" i="46"/>
  <c r="W50" i="46"/>
  <c r="V50" i="46"/>
  <c r="U50" i="46"/>
  <c r="P50" i="46"/>
  <c r="AS49" i="46"/>
  <c r="AS48" i="46" s="1"/>
  <c r="AR49" i="46"/>
  <c r="AK49" i="46"/>
  <c r="AJ49" i="46"/>
  <c r="AC49" i="46"/>
  <c r="AB49" i="46"/>
  <c r="U49" i="46"/>
  <c r="M49" i="46" s="1"/>
  <c r="T49" i="46"/>
  <c r="S49" i="46"/>
  <c r="R49" i="46"/>
  <c r="Q49" i="46"/>
  <c r="P49" i="46"/>
  <c r="O49" i="46"/>
  <c r="N49" i="46"/>
  <c r="H49" i="46"/>
  <c r="AY48" i="46"/>
  <c r="AX48" i="46"/>
  <c r="AW48" i="46"/>
  <c r="AV48" i="46"/>
  <c r="AU48" i="46"/>
  <c r="O48" i="46" s="1"/>
  <c r="AT48" i="46"/>
  <c r="AQ48" i="46"/>
  <c r="AP48" i="46"/>
  <c r="R48" i="46" s="1"/>
  <c r="AO48" i="46"/>
  <c r="AN48" i="46"/>
  <c r="AM48" i="46"/>
  <c r="AL48" i="46"/>
  <c r="AK48" i="46"/>
  <c r="AI48" i="46"/>
  <c r="AH48" i="46"/>
  <c r="AG48" i="46"/>
  <c r="Q48" i="46" s="1"/>
  <c r="AF48" i="46"/>
  <c r="AE48" i="46"/>
  <c r="AD48" i="46"/>
  <c r="AC48" i="46"/>
  <c r="AA48" i="46"/>
  <c r="Z48" i="46"/>
  <c r="Y48" i="46"/>
  <c r="X48" i="46"/>
  <c r="W48" i="46"/>
  <c r="V48" i="46"/>
  <c r="S48" i="46"/>
  <c r="P48" i="46"/>
  <c r="N48" i="46"/>
  <c r="AS47" i="46"/>
  <c r="AR47" i="46"/>
  <c r="AK47" i="46"/>
  <c r="AJ47" i="46"/>
  <c r="AC47" i="46"/>
  <c r="AB47" i="46"/>
  <c r="U47" i="46"/>
  <c r="T47" i="46"/>
  <c r="S47" i="46"/>
  <c r="R47" i="46"/>
  <c r="Q47" i="46"/>
  <c r="P47" i="46"/>
  <c r="O47" i="46"/>
  <c r="N47" i="46"/>
  <c r="M47" i="46"/>
  <c r="H47" i="46"/>
  <c r="AS46" i="46"/>
  <c r="AR46" i="46"/>
  <c r="AK46" i="46"/>
  <c r="AJ46" i="46"/>
  <c r="AC46" i="46"/>
  <c r="AB46" i="46"/>
  <c r="U46" i="46"/>
  <c r="M46" i="46" s="1"/>
  <c r="T46" i="46"/>
  <c r="S46" i="46"/>
  <c r="R46" i="46"/>
  <c r="Q46" i="46"/>
  <c r="P46" i="46"/>
  <c r="O46" i="46"/>
  <c r="N46" i="46"/>
  <c r="H46" i="46"/>
  <c r="AS45" i="46"/>
  <c r="AR45" i="46"/>
  <c r="AK45" i="46"/>
  <c r="AJ45" i="46"/>
  <c r="AC45" i="46"/>
  <c r="AB45" i="46"/>
  <c r="U45" i="46"/>
  <c r="T45" i="46"/>
  <c r="S45" i="46"/>
  <c r="R45" i="46"/>
  <c r="Q45" i="46"/>
  <c r="P45" i="46"/>
  <c r="O45" i="46"/>
  <c r="N45" i="46"/>
  <c r="M45" i="46"/>
  <c r="H45" i="46"/>
  <c r="AS44" i="46"/>
  <c r="AR44" i="46"/>
  <c r="AK44" i="46"/>
  <c r="AJ44" i="46"/>
  <c r="AC44" i="46"/>
  <c r="AB44" i="46"/>
  <c r="U44" i="46"/>
  <c r="T44" i="46"/>
  <c r="S44" i="46"/>
  <c r="R44" i="46"/>
  <c r="Q44" i="46"/>
  <c r="P44" i="46"/>
  <c r="O44" i="46"/>
  <c r="N44" i="46"/>
  <c r="M44" i="46"/>
  <c r="H44" i="46"/>
  <c r="AS43" i="46"/>
  <c r="AR43" i="46"/>
  <c r="AK43" i="46"/>
  <c r="AJ43" i="46"/>
  <c r="AC43" i="46"/>
  <c r="AB43" i="46"/>
  <c r="U43" i="46"/>
  <c r="M43" i="46" s="1"/>
  <c r="T43" i="46"/>
  <c r="S43" i="46"/>
  <c r="R43" i="46"/>
  <c r="Q43" i="46"/>
  <c r="P43" i="46"/>
  <c r="O43" i="46"/>
  <c r="N43" i="46"/>
  <c r="H43" i="46"/>
  <c r="AS42" i="46"/>
  <c r="AS39" i="46" s="1"/>
  <c r="AR42" i="46"/>
  <c r="AK42" i="46"/>
  <c r="AJ42" i="46"/>
  <c r="AC42" i="46"/>
  <c r="AB42" i="46"/>
  <c r="U42" i="46"/>
  <c r="T42" i="46"/>
  <c r="S42" i="46"/>
  <c r="R42" i="46"/>
  <c r="Q42" i="46"/>
  <c r="P42" i="46"/>
  <c r="O42" i="46"/>
  <c r="N42" i="46"/>
  <c r="M42" i="46"/>
  <c r="H42" i="46"/>
  <c r="AS41" i="46"/>
  <c r="AR41" i="46"/>
  <c r="AK41" i="46"/>
  <c r="AJ41" i="46"/>
  <c r="AC41" i="46"/>
  <c r="AB41" i="46"/>
  <c r="U41" i="46"/>
  <c r="T41" i="46"/>
  <c r="S41" i="46"/>
  <c r="R41" i="46"/>
  <c r="Q41" i="46"/>
  <c r="P41" i="46"/>
  <c r="O41" i="46"/>
  <c r="N41" i="46"/>
  <c r="M41" i="46"/>
  <c r="H41" i="46"/>
  <c r="AS40" i="46"/>
  <c r="AR40" i="46"/>
  <c r="AK40" i="46"/>
  <c r="AJ40" i="46"/>
  <c r="AC40" i="46"/>
  <c r="AC39" i="46" s="1"/>
  <c r="AB40" i="46"/>
  <c r="U40" i="46"/>
  <c r="M40" i="46" s="1"/>
  <c r="T40" i="46"/>
  <c r="S40" i="46"/>
  <c r="R40" i="46"/>
  <c r="Q40" i="46"/>
  <c r="P40" i="46"/>
  <c r="O40" i="46"/>
  <c r="N40" i="46"/>
  <c r="H40" i="46"/>
  <c r="AY39" i="46"/>
  <c r="AX39" i="46"/>
  <c r="AX36" i="46" s="1"/>
  <c r="AW39" i="46"/>
  <c r="AV39" i="46"/>
  <c r="AU39" i="46"/>
  <c r="AT39" i="46"/>
  <c r="AQ39" i="46"/>
  <c r="AP39" i="46"/>
  <c r="AO39" i="46"/>
  <c r="AN39" i="46"/>
  <c r="AM39" i="46"/>
  <c r="AL39" i="46"/>
  <c r="AK39" i="46"/>
  <c r="AI39" i="46"/>
  <c r="AH39" i="46"/>
  <c r="AG39" i="46"/>
  <c r="AF39" i="46"/>
  <c r="AE39" i="46"/>
  <c r="AD39" i="46"/>
  <c r="AA39" i="46"/>
  <c r="S39" i="46" s="1"/>
  <c r="Z39" i="46"/>
  <c r="R39" i="46" s="1"/>
  <c r="Y39" i="46"/>
  <c r="Q39" i="46" s="1"/>
  <c r="X39" i="46"/>
  <c r="W39" i="46"/>
  <c r="W36" i="46" s="1"/>
  <c r="V39" i="46"/>
  <c r="P39" i="46"/>
  <c r="N39" i="46"/>
  <c r="AS38" i="46"/>
  <c r="AR38" i="46"/>
  <c r="AK38" i="46"/>
  <c r="AK37" i="46" s="1"/>
  <c r="AJ38" i="46"/>
  <c r="AC38" i="46"/>
  <c r="AB38" i="46"/>
  <c r="U38" i="46"/>
  <c r="T38" i="46"/>
  <c r="S38" i="46"/>
  <c r="R38" i="46"/>
  <c r="Q38" i="46"/>
  <c r="P38" i="46"/>
  <c r="O38" i="46"/>
  <c r="N38" i="46"/>
  <c r="M38" i="46"/>
  <c r="H38" i="46"/>
  <c r="AY37" i="46"/>
  <c r="AX37" i="46"/>
  <c r="AW37" i="46"/>
  <c r="AW36" i="46" s="1"/>
  <c r="AW5" i="46" s="1"/>
  <c r="AV37" i="46"/>
  <c r="AV36" i="46" s="1"/>
  <c r="AU37" i="46"/>
  <c r="AU36" i="46" s="1"/>
  <c r="AT37" i="46"/>
  <c r="AS37" i="46"/>
  <c r="AS36" i="46" s="1"/>
  <c r="AQ37" i="46"/>
  <c r="AP37" i="46"/>
  <c r="AP36" i="46" s="1"/>
  <c r="AO37" i="46"/>
  <c r="AO36" i="46" s="1"/>
  <c r="AN37" i="46"/>
  <c r="P37" i="46" s="1"/>
  <c r="P36" i="46" s="1"/>
  <c r="AM37" i="46"/>
  <c r="AL37" i="46"/>
  <c r="AI37" i="46"/>
  <c r="AI36" i="46" s="1"/>
  <c r="AH37" i="46"/>
  <c r="AH36" i="46" s="1"/>
  <c r="AG37" i="46"/>
  <c r="AG36" i="46" s="1"/>
  <c r="AF37" i="46"/>
  <c r="AE37" i="46"/>
  <c r="O37" i="46" s="1"/>
  <c r="AD37" i="46"/>
  <c r="AC37" i="46"/>
  <c r="AA37" i="46"/>
  <c r="AA36" i="46" s="1"/>
  <c r="Z37" i="46"/>
  <c r="Z36" i="46" s="1"/>
  <c r="Y37" i="46"/>
  <c r="X37" i="46"/>
  <c r="W37" i="46"/>
  <c r="V37" i="46"/>
  <c r="V36" i="46" s="1"/>
  <c r="U37" i="46"/>
  <c r="S37" i="46"/>
  <c r="S36" i="46" s="1"/>
  <c r="Q37" i="46"/>
  <c r="Q36" i="46" s="1"/>
  <c r="N37" i="46"/>
  <c r="AY36" i="46"/>
  <c r="AT36" i="46"/>
  <c r="AQ36" i="46"/>
  <c r="AM36" i="46"/>
  <c r="AL36" i="46"/>
  <c r="AF36" i="46"/>
  <c r="AD36" i="46"/>
  <c r="Y36" i="46"/>
  <c r="X36" i="46"/>
  <c r="AS35" i="46"/>
  <c r="AS34" i="46" s="1"/>
  <c r="AR35" i="46"/>
  <c r="AK35" i="46"/>
  <c r="AJ35" i="46"/>
  <c r="AC35" i="46"/>
  <c r="AB35" i="46"/>
  <c r="U35" i="46"/>
  <c r="M35" i="46" s="1"/>
  <c r="T35" i="46"/>
  <c r="S35" i="46"/>
  <c r="R35" i="46"/>
  <c r="Q35" i="46"/>
  <c r="P35" i="46"/>
  <c r="O35" i="46"/>
  <c r="N35" i="46"/>
  <c r="H35" i="46"/>
  <c r="AY34" i="46"/>
  <c r="AX34" i="46"/>
  <c r="AW34" i="46"/>
  <c r="AV34" i="46"/>
  <c r="AU34" i="46"/>
  <c r="O34" i="46" s="1"/>
  <c r="AT34" i="46"/>
  <c r="AQ34" i="46"/>
  <c r="AP34" i="46"/>
  <c r="R34" i="46" s="1"/>
  <c r="AO34" i="46"/>
  <c r="AN34" i="46"/>
  <c r="AM34" i="46"/>
  <c r="AL34" i="46"/>
  <c r="AK34" i="46"/>
  <c r="AI34" i="46"/>
  <c r="AH34" i="46"/>
  <c r="AG34" i="46"/>
  <c r="Q34" i="46" s="1"/>
  <c r="AF34" i="46"/>
  <c r="AE34" i="46"/>
  <c r="AD34" i="46"/>
  <c r="AC34" i="46"/>
  <c r="AA34" i="46"/>
  <c r="Z34" i="46"/>
  <c r="Y34" i="46"/>
  <c r="X34" i="46"/>
  <c r="W34" i="46"/>
  <c r="V34" i="46"/>
  <c r="N34" i="46" s="1"/>
  <c r="S34" i="46"/>
  <c r="P34" i="46"/>
  <c r="AS33" i="46"/>
  <c r="AR33" i="46"/>
  <c r="AK33" i="46"/>
  <c r="AJ33" i="46"/>
  <c r="AC33" i="46"/>
  <c r="AB33" i="46"/>
  <c r="U33" i="46"/>
  <c r="T33" i="46"/>
  <c r="S33" i="46"/>
  <c r="R33" i="46"/>
  <c r="Q33" i="46"/>
  <c r="P33" i="46"/>
  <c r="O33" i="46"/>
  <c r="N33" i="46"/>
  <c r="M33" i="46"/>
  <c r="H33" i="46"/>
  <c r="AS32" i="46"/>
  <c r="AR32" i="46"/>
  <c r="AK32" i="46"/>
  <c r="AJ32" i="46"/>
  <c r="AC32" i="46"/>
  <c r="AB32" i="46"/>
  <c r="U32" i="46"/>
  <c r="M32" i="46" s="1"/>
  <c r="T32" i="46"/>
  <c r="S32" i="46"/>
  <c r="R32" i="46"/>
  <c r="Q32" i="46"/>
  <c r="P32" i="46"/>
  <c r="O32" i="46"/>
  <c r="N32" i="46"/>
  <c r="H32" i="46"/>
  <c r="AS31" i="46"/>
  <c r="AR31" i="46"/>
  <c r="AK31" i="46"/>
  <c r="AJ31" i="46"/>
  <c r="AC31" i="46"/>
  <c r="AB31" i="46"/>
  <c r="U31" i="46"/>
  <c r="T31" i="46"/>
  <c r="S31" i="46"/>
  <c r="R31" i="46"/>
  <c r="Q31" i="46"/>
  <c r="P31" i="46"/>
  <c r="O31" i="46"/>
  <c r="N31" i="46"/>
  <c r="M31" i="46"/>
  <c r="H31" i="46"/>
  <c r="AS30" i="46"/>
  <c r="AR30" i="46"/>
  <c r="AK30" i="46"/>
  <c r="AJ30" i="46"/>
  <c r="AC30" i="46"/>
  <c r="AB30" i="46"/>
  <c r="U30" i="46"/>
  <c r="T30" i="46"/>
  <c r="S30" i="46"/>
  <c r="R30" i="46"/>
  <c r="Q30" i="46"/>
  <c r="P30" i="46"/>
  <c r="O30" i="46"/>
  <c r="N30" i="46"/>
  <c r="M30" i="46"/>
  <c r="H30" i="46"/>
  <c r="AS29" i="46"/>
  <c r="AR29" i="46"/>
  <c r="AK29" i="46"/>
  <c r="AJ29" i="46"/>
  <c r="AC29" i="46"/>
  <c r="AC26" i="46" s="1"/>
  <c r="AB29" i="46"/>
  <c r="U29" i="46"/>
  <c r="M29" i="46" s="1"/>
  <c r="T29" i="46"/>
  <c r="S29" i="46"/>
  <c r="R29" i="46"/>
  <c r="Q29" i="46"/>
  <c r="P29" i="46"/>
  <c r="O29" i="46"/>
  <c r="N29" i="46"/>
  <c r="H29" i="46"/>
  <c r="AS28" i="46"/>
  <c r="AR28" i="46"/>
  <c r="AK28" i="46"/>
  <c r="AJ28" i="46"/>
  <c r="AC28" i="46"/>
  <c r="AB28" i="46"/>
  <c r="U28" i="46"/>
  <c r="T28" i="46"/>
  <c r="S28" i="46"/>
  <c r="R28" i="46"/>
  <c r="Q28" i="46"/>
  <c r="P28" i="46"/>
  <c r="O28" i="46"/>
  <c r="N28" i="46"/>
  <c r="M28" i="46"/>
  <c r="H28" i="46"/>
  <c r="AS27" i="46"/>
  <c r="AR27" i="46"/>
  <c r="AK27" i="46"/>
  <c r="AJ27" i="46"/>
  <c r="AC27" i="46"/>
  <c r="AB27" i="46"/>
  <c r="U27" i="46"/>
  <c r="T27" i="46"/>
  <c r="S27" i="46"/>
  <c r="R27" i="46"/>
  <c r="Q27" i="46"/>
  <c r="P27" i="46"/>
  <c r="O27" i="46"/>
  <c r="N27" i="46"/>
  <c r="M27" i="46"/>
  <c r="H27" i="46"/>
  <c r="AY26" i="46"/>
  <c r="AX26" i="46"/>
  <c r="AX16" i="46" s="1"/>
  <c r="AW26" i="46"/>
  <c r="AV26" i="46"/>
  <c r="AU26" i="46"/>
  <c r="AT26" i="46"/>
  <c r="AS26" i="46"/>
  <c r="AQ26" i="46"/>
  <c r="AP26" i="46"/>
  <c r="AO26" i="46"/>
  <c r="AN26" i="46"/>
  <c r="AM26" i="46"/>
  <c r="AL26" i="46"/>
  <c r="AK26" i="46"/>
  <c r="AI26" i="46"/>
  <c r="AH26" i="46"/>
  <c r="AG26" i="46"/>
  <c r="AF26" i="46"/>
  <c r="P26" i="46" s="1"/>
  <c r="AE26" i="46"/>
  <c r="AD26" i="46"/>
  <c r="AA26" i="46"/>
  <c r="Z26" i="46"/>
  <c r="Y26" i="46"/>
  <c r="Q26" i="46" s="1"/>
  <c r="X26" i="46"/>
  <c r="W26" i="46"/>
  <c r="W16" i="46" s="1"/>
  <c r="V26" i="46"/>
  <c r="N26" i="46" s="1"/>
  <c r="S26" i="46"/>
  <c r="AS25" i="46"/>
  <c r="AS24" i="46" s="1"/>
  <c r="AR25" i="46"/>
  <c r="AK25" i="46"/>
  <c r="AK24" i="46" s="1"/>
  <c r="AJ25" i="46"/>
  <c r="AC25" i="46"/>
  <c r="AB25" i="46"/>
  <c r="U25" i="46"/>
  <c r="T25" i="46"/>
  <c r="S25" i="46"/>
  <c r="R25" i="46"/>
  <c r="Q25" i="46"/>
  <c r="P25" i="46"/>
  <c r="O25" i="46"/>
  <c r="N25" i="46"/>
  <c r="M25" i="46"/>
  <c r="H25" i="46"/>
  <c r="AY24" i="46"/>
  <c r="AX24" i="46"/>
  <c r="AW24" i="46"/>
  <c r="Q24" i="46" s="1"/>
  <c r="AV24" i="46"/>
  <c r="AU24" i="46"/>
  <c r="AT24" i="46"/>
  <c r="AQ24" i="46"/>
  <c r="AP24" i="46"/>
  <c r="AO24" i="46"/>
  <c r="AN24" i="46"/>
  <c r="AM24" i="46"/>
  <c r="AL24" i="46"/>
  <c r="AI24" i="46"/>
  <c r="S24" i="46" s="1"/>
  <c r="AH24" i="46"/>
  <c r="AG24" i="46"/>
  <c r="AF24" i="46"/>
  <c r="AE24" i="46"/>
  <c r="AD24" i="46"/>
  <c r="AC24" i="46"/>
  <c r="AA24" i="46"/>
  <c r="Z24" i="46"/>
  <c r="R24" i="46" s="1"/>
  <c r="Y24" i="46"/>
  <c r="X24" i="46"/>
  <c r="P24" i="46" s="1"/>
  <c r="W24" i="46"/>
  <c r="V24" i="46"/>
  <c r="N24" i="46" s="1"/>
  <c r="U24" i="46"/>
  <c r="O24" i="46"/>
  <c r="AS23" i="46"/>
  <c r="AR23" i="46"/>
  <c r="AK23" i="46"/>
  <c r="AJ23" i="46"/>
  <c r="AC23" i="46"/>
  <c r="AB23" i="46"/>
  <c r="U23" i="46"/>
  <c r="T23" i="46"/>
  <c r="S23" i="46"/>
  <c r="R23" i="46"/>
  <c r="Q23" i="46"/>
  <c r="P23" i="46"/>
  <c r="O23" i="46"/>
  <c r="N23" i="46"/>
  <c r="M23" i="46"/>
  <c r="H23" i="46"/>
  <c r="AS22" i="46"/>
  <c r="AR22" i="46"/>
  <c r="AK22" i="46"/>
  <c r="AJ22" i="46"/>
  <c r="AC22" i="46"/>
  <c r="M22" i="46" s="1"/>
  <c r="AB22" i="46"/>
  <c r="U22" i="46"/>
  <c r="T22" i="46"/>
  <c r="S22" i="46"/>
  <c r="R22" i="46"/>
  <c r="Q22" i="46"/>
  <c r="P22" i="46"/>
  <c r="O22" i="46"/>
  <c r="N22" i="46"/>
  <c r="H22" i="46"/>
  <c r="AY21" i="46"/>
  <c r="AX21" i="46"/>
  <c r="AW21" i="46"/>
  <c r="AV21" i="46"/>
  <c r="P21" i="46" s="1"/>
  <c r="AU21" i="46"/>
  <c r="AT21" i="46"/>
  <c r="AS21" i="46"/>
  <c r="AQ21" i="46"/>
  <c r="S21" i="46" s="1"/>
  <c r="AP21" i="46"/>
  <c r="AO21" i="46"/>
  <c r="AN21" i="46"/>
  <c r="AM21" i="46"/>
  <c r="AL21" i="46"/>
  <c r="AK21" i="46"/>
  <c r="AI21" i="46"/>
  <c r="AH21" i="46"/>
  <c r="R21" i="46" s="1"/>
  <c r="AG21" i="46"/>
  <c r="AF21" i="46"/>
  <c r="AE21" i="46"/>
  <c r="AD21" i="46"/>
  <c r="N21" i="46" s="1"/>
  <c r="AC21" i="46"/>
  <c r="AA21" i="46"/>
  <c r="Z21" i="46"/>
  <c r="Y21" i="46"/>
  <c r="X21" i="46"/>
  <c r="W21" i="46"/>
  <c r="O21" i="46" s="1"/>
  <c r="V21" i="46"/>
  <c r="U21" i="46"/>
  <c r="M21" i="46" s="1"/>
  <c r="Q21" i="46"/>
  <c r="AS20" i="46"/>
  <c r="AS19" i="46" s="1"/>
  <c r="AR20" i="46"/>
  <c r="AK20" i="46"/>
  <c r="AK19" i="46" s="1"/>
  <c r="AJ20" i="46"/>
  <c r="AC20" i="46"/>
  <c r="AC19" i="46" s="1"/>
  <c r="AB20" i="46"/>
  <c r="U20" i="46"/>
  <c r="T20" i="46"/>
  <c r="S20" i="46"/>
  <c r="R20" i="46"/>
  <c r="Q20" i="46"/>
  <c r="P20" i="46"/>
  <c r="O20" i="46"/>
  <c r="N20" i="46"/>
  <c r="H20" i="46"/>
  <c r="AY19" i="46"/>
  <c r="S19" i="46" s="1"/>
  <c r="AX19" i="46"/>
  <c r="AW19" i="46"/>
  <c r="AV19" i="46"/>
  <c r="AU19" i="46"/>
  <c r="AU16" i="46" s="1"/>
  <c r="AT19" i="46"/>
  <c r="AQ19" i="46"/>
  <c r="AP19" i="46"/>
  <c r="AO19" i="46"/>
  <c r="AN19" i="46"/>
  <c r="AM19" i="46"/>
  <c r="AL19" i="46"/>
  <c r="N19" i="46" s="1"/>
  <c r="AI19" i="46"/>
  <c r="AH19" i="46"/>
  <c r="AG19" i="46"/>
  <c r="Q19" i="46" s="1"/>
  <c r="AF19" i="46"/>
  <c r="AE19" i="46"/>
  <c r="AD19" i="46"/>
  <c r="AA19" i="46"/>
  <c r="Z19" i="46"/>
  <c r="R19" i="46" s="1"/>
  <c r="Y19" i="46"/>
  <c r="X19" i="46"/>
  <c r="P19" i="46" s="1"/>
  <c r="W19" i="46"/>
  <c r="V19" i="46"/>
  <c r="U19" i="46"/>
  <c r="AS18" i="46"/>
  <c r="AR18" i="46"/>
  <c r="AK18" i="46"/>
  <c r="AJ18" i="46"/>
  <c r="AC18" i="46"/>
  <c r="AC17" i="46" s="1"/>
  <c r="AC16" i="46" s="1"/>
  <c r="AB18" i="46"/>
  <c r="U18" i="46"/>
  <c r="M18" i="46" s="1"/>
  <c r="T18" i="46"/>
  <c r="S18" i="46"/>
  <c r="R18" i="46"/>
  <c r="Q18" i="46"/>
  <c r="P18" i="46"/>
  <c r="O18" i="46"/>
  <c r="N18" i="46"/>
  <c r="H18" i="46"/>
  <c r="AY17" i="46"/>
  <c r="AY16" i="46" s="1"/>
  <c r="AX17" i="46"/>
  <c r="R17" i="46" s="1"/>
  <c r="AW17" i="46"/>
  <c r="AV17" i="46"/>
  <c r="AU17" i="46"/>
  <c r="AT17" i="46"/>
  <c r="AT16" i="46" s="1"/>
  <c r="AS17" i="46"/>
  <c r="AQ17" i="46"/>
  <c r="AQ16" i="46" s="1"/>
  <c r="AP17" i="46"/>
  <c r="AO17" i="46"/>
  <c r="Q17" i="46" s="1"/>
  <c r="AN17" i="46"/>
  <c r="AM17" i="46"/>
  <c r="AM16" i="46" s="1"/>
  <c r="AL17" i="46"/>
  <c r="AL16" i="46" s="1"/>
  <c r="AK17" i="46"/>
  <c r="AI17" i="46"/>
  <c r="AH17" i="46"/>
  <c r="AG17" i="46"/>
  <c r="AF17" i="46"/>
  <c r="AF16" i="46" s="1"/>
  <c r="AE17" i="46"/>
  <c r="AE16" i="46" s="1"/>
  <c r="AD17" i="46"/>
  <c r="AD16" i="46" s="1"/>
  <c r="AA17" i="46"/>
  <c r="S17" i="46" s="1"/>
  <c r="S16" i="46" s="1"/>
  <c r="Z17" i="46"/>
  <c r="Y17" i="46"/>
  <c r="Y16" i="46" s="1"/>
  <c r="X17" i="46"/>
  <c r="X16" i="46" s="1"/>
  <c r="W17" i="46"/>
  <c r="O17" i="46" s="1"/>
  <c r="V17" i="46"/>
  <c r="P17" i="46"/>
  <c r="N17" i="46"/>
  <c r="N16" i="46" s="1"/>
  <c r="AW16" i="46"/>
  <c r="AP16" i="46"/>
  <c r="AN16" i="46"/>
  <c r="AI16" i="46"/>
  <c r="Z16" i="46"/>
  <c r="V16" i="46"/>
  <c r="AS15" i="46"/>
  <c r="AR15" i="46"/>
  <c r="AK15" i="46"/>
  <c r="AJ15" i="46"/>
  <c r="AC15" i="46"/>
  <c r="AB15" i="46"/>
  <c r="U15" i="46"/>
  <c r="T15" i="46"/>
  <c r="S15" i="46"/>
  <c r="R15" i="46"/>
  <c r="Q15" i="46"/>
  <c r="P15" i="46"/>
  <c r="O15" i="46"/>
  <c r="N15" i="46"/>
  <c r="M15" i="46"/>
  <c r="H15" i="46"/>
  <c r="AS14" i="46"/>
  <c r="AR14" i="46"/>
  <c r="AK14" i="46"/>
  <c r="AJ14" i="46"/>
  <c r="AC14" i="46"/>
  <c r="AB14" i="46"/>
  <c r="U14" i="46"/>
  <c r="M14" i="46" s="1"/>
  <c r="T14" i="46"/>
  <c r="S14" i="46"/>
  <c r="R14" i="46"/>
  <c r="Q14" i="46"/>
  <c r="P14" i="46"/>
  <c r="O14" i="46"/>
  <c r="N14" i="46"/>
  <c r="H14" i="46"/>
  <c r="AY13" i="46"/>
  <c r="AX13" i="46"/>
  <c r="AW13" i="46"/>
  <c r="AV13" i="46"/>
  <c r="P13" i="46" s="1"/>
  <c r="AU13" i="46"/>
  <c r="AT13" i="46"/>
  <c r="AS13" i="46"/>
  <c r="AQ13" i="46"/>
  <c r="S13" i="46" s="1"/>
  <c r="AP13" i="46"/>
  <c r="AO13" i="46"/>
  <c r="AN13" i="46"/>
  <c r="AM13" i="46"/>
  <c r="AL13" i="46"/>
  <c r="AK13" i="46"/>
  <c r="AI13" i="46"/>
  <c r="AH13" i="46"/>
  <c r="R13" i="46" s="1"/>
  <c r="AG13" i="46"/>
  <c r="AF13" i="46"/>
  <c r="AE13" i="46"/>
  <c r="AD13" i="46"/>
  <c r="N13" i="46" s="1"/>
  <c r="AC13" i="46"/>
  <c r="AA13" i="46"/>
  <c r="Z13" i="46"/>
  <c r="Y13" i="46"/>
  <c r="X13" i="46"/>
  <c r="W13" i="46"/>
  <c r="O13" i="46" s="1"/>
  <c r="V13" i="46"/>
  <c r="U13" i="46"/>
  <c r="M13" i="46" s="1"/>
  <c r="Q13" i="46"/>
  <c r="AS12" i="46"/>
  <c r="AR12" i="46"/>
  <c r="AK12" i="46"/>
  <c r="AJ12" i="46"/>
  <c r="AC12" i="46"/>
  <c r="M12" i="46" s="1"/>
  <c r="AB12" i="46"/>
  <c r="U12" i="46"/>
  <c r="T12" i="46"/>
  <c r="S12" i="46"/>
  <c r="R12" i="46"/>
  <c r="Q12" i="46"/>
  <c r="P12" i="46"/>
  <c r="O12" i="46"/>
  <c r="N12" i="46"/>
  <c r="H12" i="46"/>
  <c r="AS11" i="46"/>
  <c r="AR11" i="46"/>
  <c r="AK11" i="46"/>
  <c r="AJ11" i="46"/>
  <c r="AC11" i="46"/>
  <c r="M11" i="46" s="1"/>
  <c r="AB11" i="46"/>
  <c r="U11" i="46"/>
  <c r="T11" i="46"/>
  <c r="S11" i="46"/>
  <c r="R11" i="46"/>
  <c r="Q11" i="46"/>
  <c r="P11" i="46"/>
  <c r="O11" i="46"/>
  <c r="N11" i="46"/>
  <c r="H11" i="46"/>
  <c r="AS10" i="46"/>
  <c r="AR10" i="46"/>
  <c r="AK10" i="46"/>
  <c r="AJ10" i="46"/>
  <c r="AC10" i="46"/>
  <c r="AB10" i="46"/>
  <c r="U10" i="46"/>
  <c r="M10" i="46" s="1"/>
  <c r="T10" i="46"/>
  <c r="S10" i="46"/>
  <c r="R10" i="46"/>
  <c r="Q10" i="46"/>
  <c r="P10" i="46"/>
  <c r="O10" i="46"/>
  <c r="N10" i="46"/>
  <c r="H10" i="46"/>
  <c r="AS9" i="46"/>
  <c r="AR9" i="46"/>
  <c r="AK9" i="46"/>
  <c r="AK7" i="46" s="1"/>
  <c r="AK6" i="46" s="1"/>
  <c r="AJ9" i="46"/>
  <c r="AC9" i="46"/>
  <c r="AC7" i="46" s="1"/>
  <c r="AC6" i="46" s="1"/>
  <c r="AB9" i="46"/>
  <c r="U9" i="46"/>
  <c r="T9" i="46"/>
  <c r="S9" i="46"/>
  <c r="R9" i="46"/>
  <c r="Q9" i="46"/>
  <c r="P9" i="46"/>
  <c r="O9" i="46"/>
  <c r="N9" i="46"/>
  <c r="H9" i="46"/>
  <c r="AS8" i="46"/>
  <c r="AS7" i="46" s="1"/>
  <c r="AS6" i="46" s="1"/>
  <c r="AR8" i="46"/>
  <c r="AK8" i="46"/>
  <c r="AJ8" i="46"/>
  <c r="AC8" i="46"/>
  <c r="M8" i="46" s="1"/>
  <c r="AB8" i="46"/>
  <c r="U8" i="46"/>
  <c r="U7" i="46" s="1"/>
  <c r="T8" i="46"/>
  <c r="S8" i="46"/>
  <c r="R8" i="46"/>
  <c r="Q8" i="46"/>
  <c r="P8" i="46"/>
  <c r="O8" i="46"/>
  <c r="N8" i="46"/>
  <c r="H8" i="46"/>
  <c r="AY7" i="46"/>
  <c r="AY6" i="46" s="1"/>
  <c r="AX7" i="46"/>
  <c r="AW7" i="46"/>
  <c r="AV7" i="46"/>
  <c r="AU7" i="46"/>
  <c r="AU6" i="46" s="1"/>
  <c r="AU5" i="46" s="1"/>
  <c r="AT7" i="46"/>
  <c r="AT6" i="46" s="1"/>
  <c r="AQ7" i="46"/>
  <c r="AP7" i="46"/>
  <c r="R7" i="46" s="1"/>
  <c r="R6" i="46" s="1"/>
  <c r="AO7" i="46"/>
  <c r="AN7" i="46"/>
  <c r="AN6" i="46" s="1"/>
  <c r="AM7" i="46"/>
  <c r="AM6" i="46" s="1"/>
  <c r="AM5" i="46" s="1"/>
  <c r="AL7" i="46"/>
  <c r="N7" i="46" s="1"/>
  <c r="N6" i="46" s="1"/>
  <c r="AI7" i="46"/>
  <c r="AH7" i="46"/>
  <c r="AG7" i="46"/>
  <c r="AG6" i="46" s="1"/>
  <c r="AF7" i="46"/>
  <c r="AF6" i="46" s="1"/>
  <c r="AE7" i="46"/>
  <c r="AE6" i="46" s="1"/>
  <c r="AD7" i="46"/>
  <c r="AA7" i="46"/>
  <c r="Z7" i="46"/>
  <c r="Z6" i="46" s="1"/>
  <c r="Y7" i="46"/>
  <c r="Y6" i="46" s="1"/>
  <c r="X7" i="46"/>
  <c r="P7" i="46" s="1"/>
  <c r="P6" i="46" s="1"/>
  <c r="W7" i="46"/>
  <c r="V7" i="46"/>
  <c r="Q7" i="46"/>
  <c r="Q6" i="46" s="1"/>
  <c r="O7" i="46"/>
  <c r="AX6" i="46"/>
  <c r="AW6" i="46"/>
  <c r="AQ6" i="46"/>
  <c r="AQ5" i="46" s="1"/>
  <c r="AO6" i="46"/>
  <c r="AL6" i="46"/>
  <c r="AI6" i="46"/>
  <c r="AD6" i="46"/>
  <c r="AA6" i="46"/>
  <c r="X6" i="46"/>
  <c r="W6" i="46"/>
  <c r="V6" i="46"/>
  <c r="F10" i="46"/>
  <c r="H17" i="45"/>
  <c r="AS55" i="45"/>
  <c r="AR55" i="45"/>
  <c r="AK55" i="45"/>
  <c r="AK54" i="45" s="1"/>
  <c r="AJ55" i="45"/>
  <c r="AC55" i="45"/>
  <c r="AB55" i="45"/>
  <c r="U55" i="45"/>
  <c r="U54" i="45" s="1"/>
  <c r="T55" i="45"/>
  <c r="S55" i="45"/>
  <c r="R55" i="45"/>
  <c r="Q55" i="45"/>
  <c r="P55" i="45"/>
  <c r="O55" i="45"/>
  <c r="N55" i="45"/>
  <c r="M55" i="45"/>
  <c r="H55" i="45"/>
  <c r="AY54" i="45"/>
  <c r="AX54" i="45"/>
  <c r="AW54" i="45"/>
  <c r="AV54" i="45"/>
  <c r="AU54" i="45"/>
  <c r="AT54" i="45"/>
  <c r="AS54" i="45"/>
  <c r="AQ54" i="45"/>
  <c r="S54" i="45" s="1"/>
  <c r="AP54" i="45"/>
  <c r="AO54" i="45"/>
  <c r="AN54" i="45"/>
  <c r="AM54" i="45"/>
  <c r="AL54" i="45"/>
  <c r="AI54" i="45"/>
  <c r="AH54" i="45"/>
  <c r="AG54" i="45"/>
  <c r="AF54" i="45"/>
  <c r="AE54" i="45"/>
  <c r="O54" i="45" s="1"/>
  <c r="AD54" i="45"/>
  <c r="N54" i="45" s="1"/>
  <c r="AC54" i="45"/>
  <c r="AA54" i="45"/>
  <c r="Z54" i="45"/>
  <c r="R54" i="45" s="1"/>
  <c r="Y54" i="45"/>
  <c r="X54" i="45"/>
  <c r="W54" i="45"/>
  <c r="V54" i="45"/>
  <c r="Q54" i="45"/>
  <c r="P54" i="45"/>
  <c r="AS53" i="45"/>
  <c r="AR53" i="45"/>
  <c r="AK53" i="45"/>
  <c r="AJ53" i="45"/>
  <c r="AC53" i="45"/>
  <c r="AB53" i="45"/>
  <c r="U53" i="45"/>
  <c r="M53" i="45" s="1"/>
  <c r="T53" i="45"/>
  <c r="S53" i="45"/>
  <c r="R53" i="45"/>
  <c r="Q53" i="45"/>
  <c r="P53" i="45"/>
  <c r="O53" i="45"/>
  <c r="N53" i="45"/>
  <c r="H53" i="45"/>
  <c r="AS52" i="45"/>
  <c r="AR52" i="45"/>
  <c r="AK52" i="45"/>
  <c r="AJ52" i="45"/>
  <c r="AC52" i="45"/>
  <c r="AB52" i="45"/>
  <c r="U52" i="45"/>
  <c r="U50" i="45" s="1"/>
  <c r="T52" i="45"/>
  <c r="S52" i="45"/>
  <c r="R52" i="45"/>
  <c r="Q52" i="45"/>
  <c r="P52" i="45"/>
  <c r="O52" i="45"/>
  <c r="N52" i="45"/>
  <c r="H52" i="45"/>
  <c r="AS51" i="45"/>
  <c r="M51" i="45" s="1"/>
  <c r="AR51" i="45"/>
  <c r="AK51" i="45"/>
  <c r="AK50" i="45" s="1"/>
  <c r="AJ51" i="45"/>
  <c r="AC51" i="45"/>
  <c r="AB51" i="45"/>
  <c r="U51" i="45"/>
  <c r="T51" i="45"/>
  <c r="S51" i="45"/>
  <c r="R51" i="45"/>
  <c r="Q51" i="45"/>
  <c r="P51" i="45"/>
  <c r="O51" i="45"/>
  <c r="N51" i="45"/>
  <c r="H51" i="45"/>
  <c r="AY50" i="45"/>
  <c r="AX50" i="45"/>
  <c r="AW50" i="45"/>
  <c r="AV50" i="45"/>
  <c r="AU50" i="45"/>
  <c r="AT50" i="45"/>
  <c r="AQ50" i="45"/>
  <c r="AP50" i="45"/>
  <c r="AP47" i="45" s="1"/>
  <c r="AO50" i="45"/>
  <c r="AN50" i="45"/>
  <c r="AM50" i="45"/>
  <c r="AM47" i="45" s="1"/>
  <c r="AL50" i="45"/>
  <c r="AI50" i="45"/>
  <c r="AH50" i="45"/>
  <c r="AG50" i="45"/>
  <c r="AF50" i="45"/>
  <c r="AE50" i="45"/>
  <c r="AD50" i="45"/>
  <c r="N50" i="45" s="1"/>
  <c r="AC50" i="45"/>
  <c r="AC47" i="45" s="1"/>
  <c r="AA50" i="45"/>
  <c r="S50" i="45" s="1"/>
  <c r="Z50" i="45"/>
  <c r="R50" i="45" s="1"/>
  <c r="Y50" i="45"/>
  <c r="Y47" i="45" s="1"/>
  <c r="X50" i="45"/>
  <c r="W50" i="45"/>
  <c r="V50" i="45"/>
  <c r="P50" i="45"/>
  <c r="O50" i="45"/>
  <c r="AS49" i="45"/>
  <c r="AS48" i="45" s="1"/>
  <c r="AR49" i="45"/>
  <c r="AK49" i="45"/>
  <c r="AJ49" i="45"/>
  <c r="AC49" i="45"/>
  <c r="AB49" i="45"/>
  <c r="U49" i="45"/>
  <c r="M49" i="45" s="1"/>
  <c r="T49" i="45"/>
  <c r="S49" i="45"/>
  <c r="R49" i="45"/>
  <c r="Q49" i="45"/>
  <c r="P49" i="45"/>
  <c r="O49" i="45"/>
  <c r="N49" i="45"/>
  <c r="H49" i="45"/>
  <c r="AY48" i="45"/>
  <c r="AY47" i="45" s="1"/>
  <c r="AX48" i="45"/>
  <c r="AW48" i="45"/>
  <c r="AW47" i="45" s="1"/>
  <c r="AV48" i="45"/>
  <c r="AU48" i="45"/>
  <c r="O48" i="45" s="1"/>
  <c r="O47" i="45" s="1"/>
  <c r="AT48" i="45"/>
  <c r="AT47" i="45" s="1"/>
  <c r="AQ48" i="45"/>
  <c r="AQ47" i="45" s="1"/>
  <c r="AP48" i="45"/>
  <c r="AO48" i="45"/>
  <c r="AN48" i="45"/>
  <c r="AM48" i="45"/>
  <c r="AL48" i="45"/>
  <c r="AL47" i="45" s="1"/>
  <c r="AK48" i="45"/>
  <c r="AI48" i="45"/>
  <c r="AI47" i="45" s="1"/>
  <c r="AH48" i="45"/>
  <c r="AG48" i="45"/>
  <c r="Q48" i="45" s="1"/>
  <c r="AF48" i="45"/>
  <c r="P48" i="45" s="1"/>
  <c r="P47" i="45" s="1"/>
  <c r="AE48" i="45"/>
  <c r="AD48" i="45"/>
  <c r="AD47" i="45" s="1"/>
  <c r="AC48" i="45"/>
  <c r="AA48" i="45"/>
  <c r="Z48" i="45"/>
  <c r="Y48" i="45"/>
  <c r="X48" i="45"/>
  <c r="X47" i="45" s="1"/>
  <c r="W48" i="45"/>
  <c r="V48" i="45"/>
  <c r="N48" i="45" s="1"/>
  <c r="N47" i="45" s="1"/>
  <c r="S48" i="45"/>
  <c r="R48" i="45"/>
  <c r="R47" i="45" s="1"/>
  <c r="AX47" i="45"/>
  <c r="AV47" i="45"/>
  <c r="AO47" i="45"/>
  <c r="AN47" i="45"/>
  <c r="AH47" i="45"/>
  <c r="AE47" i="45"/>
  <c r="AA47" i="45"/>
  <c r="Z47" i="45"/>
  <c r="W47" i="45"/>
  <c r="AS46" i="45"/>
  <c r="AR46" i="45"/>
  <c r="AK46" i="45"/>
  <c r="AJ46" i="45"/>
  <c r="AC46" i="45"/>
  <c r="AC43" i="45" s="1"/>
  <c r="AB46" i="45"/>
  <c r="U46" i="45"/>
  <c r="M46" i="45" s="1"/>
  <c r="T46" i="45"/>
  <c r="S46" i="45"/>
  <c r="R46" i="45"/>
  <c r="Q46" i="45"/>
  <c r="P46" i="45"/>
  <c r="O46" i="45"/>
  <c r="N46" i="45"/>
  <c r="H46" i="45"/>
  <c r="AS45" i="45"/>
  <c r="AR45" i="45"/>
  <c r="AK45" i="45"/>
  <c r="AJ45" i="45"/>
  <c r="AC45" i="45"/>
  <c r="AB45" i="45"/>
  <c r="U45" i="45"/>
  <c r="T45" i="45"/>
  <c r="S45" i="45"/>
  <c r="R45" i="45"/>
  <c r="Q45" i="45"/>
  <c r="P45" i="45"/>
  <c r="O45" i="45"/>
  <c r="N45" i="45"/>
  <c r="M45" i="45"/>
  <c r="H45" i="45"/>
  <c r="AS44" i="45"/>
  <c r="AR44" i="45"/>
  <c r="AK44" i="45"/>
  <c r="AK43" i="45" s="1"/>
  <c r="AJ44" i="45"/>
  <c r="AC44" i="45"/>
  <c r="AB44" i="45"/>
  <c r="U44" i="45"/>
  <c r="U43" i="45" s="1"/>
  <c r="M43" i="45" s="1"/>
  <c r="T44" i="45"/>
  <c r="S44" i="45"/>
  <c r="R44" i="45"/>
  <c r="Q44" i="45"/>
  <c r="P44" i="45"/>
  <c r="O44" i="45"/>
  <c r="N44" i="45"/>
  <c r="M44" i="45"/>
  <c r="H44" i="45"/>
  <c r="AY43" i="45"/>
  <c r="AX43" i="45"/>
  <c r="AW43" i="45"/>
  <c r="AV43" i="45"/>
  <c r="AU43" i="45"/>
  <c r="AT43" i="45"/>
  <c r="AS43" i="45"/>
  <c r="AQ43" i="45"/>
  <c r="AQ35" i="45" s="1"/>
  <c r="AP43" i="45"/>
  <c r="AO43" i="45"/>
  <c r="AN43" i="45"/>
  <c r="AM43" i="45"/>
  <c r="AL43" i="45"/>
  <c r="AI43" i="45"/>
  <c r="AH43" i="45"/>
  <c r="AG43" i="45"/>
  <c r="AF43" i="45"/>
  <c r="AE43" i="45"/>
  <c r="O43" i="45" s="1"/>
  <c r="AD43" i="45"/>
  <c r="N43" i="45" s="1"/>
  <c r="AA43" i="45"/>
  <c r="S43" i="45" s="1"/>
  <c r="Z43" i="45"/>
  <c r="R43" i="45" s="1"/>
  <c r="Y43" i="45"/>
  <c r="X43" i="45"/>
  <c r="W43" i="45"/>
  <c r="V43" i="45"/>
  <c r="Q43" i="45"/>
  <c r="P43" i="45"/>
  <c r="AS42" i="45"/>
  <c r="AS40" i="45" s="1"/>
  <c r="AR42" i="45"/>
  <c r="AK42" i="45"/>
  <c r="AJ42" i="45"/>
  <c r="AC42" i="45"/>
  <c r="AB42" i="45"/>
  <c r="U42" i="45"/>
  <c r="M42" i="45" s="1"/>
  <c r="T42" i="45"/>
  <c r="S42" i="45"/>
  <c r="R42" i="45"/>
  <c r="Q42" i="45"/>
  <c r="P42" i="45"/>
  <c r="O42" i="45"/>
  <c r="N42" i="45"/>
  <c r="H42" i="45"/>
  <c r="AS41" i="45"/>
  <c r="AR41" i="45"/>
  <c r="AK41" i="45"/>
  <c r="AJ41" i="45"/>
  <c r="AC41" i="45"/>
  <c r="AC40" i="45" s="1"/>
  <c r="AB41" i="45"/>
  <c r="U41" i="45"/>
  <c r="M41" i="45" s="1"/>
  <c r="T41" i="45"/>
  <c r="S41" i="45"/>
  <c r="R41" i="45"/>
  <c r="Q41" i="45"/>
  <c r="P41" i="45"/>
  <c r="O41" i="45"/>
  <c r="N41" i="45"/>
  <c r="H41" i="45"/>
  <c r="AY40" i="45"/>
  <c r="AX40" i="45"/>
  <c r="AW40" i="45"/>
  <c r="AV40" i="45"/>
  <c r="AU40" i="45"/>
  <c r="AT40" i="45"/>
  <c r="AQ40" i="45"/>
  <c r="AP40" i="45"/>
  <c r="AO40" i="45"/>
  <c r="AO35" i="45" s="1"/>
  <c r="AN40" i="45"/>
  <c r="AM40" i="45"/>
  <c r="AM35" i="45" s="1"/>
  <c r="AL40" i="45"/>
  <c r="AK40" i="45"/>
  <c r="AI40" i="45"/>
  <c r="AH40" i="45"/>
  <c r="R40" i="45" s="1"/>
  <c r="AG40" i="45"/>
  <c r="AF40" i="45"/>
  <c r="AE40" i="45"/>
  <c r="AD40" i="45"/>
  <c r="AA40" i="45"/>
  <c r="S40" i="45" s="1"/>
  <c r="Z40" i="45"/>
  <c r="Y40" i="45"/>
  <c r="Q40" i="45" s="1"/>
  <c r="X40" i="45"/>
  <c r="P40" i="45" s="1"/>
  <c r="W40" i="45"/>
  <c r="O40" i="45" s="1"/>
  <c r="V40" i="45"/>
  <c r="N40" i="45" s="1"/>
  <c r="U40" i="45"/>
  <c r="AS39" i="45"/>
  <c r="AR39" i="45"/>
  <c r="AK39" i="45"/>
  <c r="AJ39" i="45"/>
  <c r="AC39" i="45"/>
  <c r="M39" i="45" s="1"/>
  <c r="AB39" i="45"/>
  <c r="U39" i="45"/>
  <c r="T39" i="45"/>
  <c r="S39" i="45"/>
  <c r="R39" i="45"/>
  <c r="Q39" i="45"/>
  <c r="P39" i="45"/>
  <c r="O39" i="45"/>
  <c r="N39" i="45"/>
  <c r="H39" i="45"/>
  <c r="AS38" i="45"/>
  <c r="AR38" i="45"/>
  <c r="AK38" i="45"/>
  <c r="AJ38" i="45"/>
  <c r="AC38" i="45"/>
  <c r="AB38" i="45"/>
  <c r="U38" i="45"/>
  <c r="M38" i="45" s="1"/>
  <c r="T38" i="45"/>
  <c r="S38" i="45"/>
  <c r="R38" i="45"/>
  <c r="Q38" i="45"/>
  <c r="P38" i="45"/>
  <c r="O38" i="45"/>
  <c r="N38" i="45"/>
  <c r="H38" i="45"/>
  <c r="AS37" i="45"/>
  <c r="AS36" i="45" s="1"/>
  <c r="AR37" i="45"/>
  <c r="AK37" i="45"/>
  <c r="AJ37" i="45"/>
  <c r="AC37" i="45"/>
  <c r="AC36" i="45" s="1"/>
  <c r="AC35" i="45" s="1"/>
  <c r="AB37" i="45"/>
  <c r="U37" i="45"/>
  <c r="T37" i="45"/>
  <c r="S37" i="45"/>
  <c r="R37" i="45"/>
  <c r="Q37" i="45"/>
  <c r="P37" i="45"/>
  <c r="O37" i="45"/>
  <c r="N37" i="45"/>
  <c r="H37" i="45"/>
  <c r="AY36" i="45"/>
  <c r="S36" i="45" s="1"/>
  <c r="AX36" i="45"/>
  <c r="AX35" i="45" s="1"/>
  <c r="AX5" i="45" s="1"/>
  <c r="AW36" i="45"/>
  <c r="AV36" i="45"/>
  <c r="AV35" i="45" s="1"/>
  <c r="AU36" i="45"/>
  <c r="AU35" i="45" s="1"/>
  <c r="AT36" i="45"/>
  <c r="AQ36" i="45"/>
  <c r="AP36" i="45"/>
  <c r="AP35" i="45" s="1"/>
  <c r="AO36" i="45"/>
  <c r="AN36" i="45"/>
  <c r="AN35" i="45" s="1"/>
  <c r="AM36" i="45"/>
  <c r="AL36" i="45"/>
  <c r="AL35" i="45" s="1"/>
  <c r="AK36" i="45"/>
  <c r="AK35" i="45" s="1"/>
  <c r="AI36" i="45"/>
  <c r="AH36" i="45"/>
  <c r="AH35" i="45" s="1"/>
  <c r="AG36" i="45"/>
  <c r="AG35" i="45" s="1"/>
  <c r="AF36" i="45"/>
  <c r="AE36" i="45"/>
  <c r="AD36" i="45"/>
  <c r="AA36" i="45"/>
  <c r="Z36" i="45"/>
  <c r="R36" i="45" s="1"/>
  <c r="R35" i="45" s="1"/>
  <c r="Y36" i="45"/>
  <c r="X36" i="45"/>
  <c r="P36" i="45" s="1"/>
  <c r="W36" i="45"/>
  <c r="W35" i="45" s="1"/>
  <c r="W5" i="45" s="1"/>
  <c r="V36" i="45"/>
  <c r="N36" i="45" s="1"/>
  <c r="U36" i="45"/>
  <c r="U35" i="45" s="1"/>
  <c r="AW35" i="45"/>
  <c r="AT35" i="45"/>
  <c r="AI35" i="45"/>
  <c r="AF35" i="45"/>
  <c r="V35" i="45"/>
  <c r="AS34" i="45"/>
  <c r="AR34" i="45"/>
  <c r="AK34" i="45"/>
  <c r="AJ34" i="45"/>
  <c r="AC34" i="45"/>
  <c r="AB34" i="45"/>
  <c r="U34" i="45"/>
  <c r="T34" i="45"/>
  <c r="S34" i="45"/>
  <c r="R34" i="45"/>
  <c r="Q34" i="45"/>
  <c r="P34" i="45"/>
  <c r="O34" i="45"/>
  <c r="N34" i="45"/>
  <c r="M34" i="45"/>
  <c r="H34" i="45"/>
  <c r="AS33" i="45"/>
  <c r="AR33" i="45"/>
  <c r="AK33" i="45"/>
  <c r="AK32" i="45" s="1"/>
  <c r="AJ33" i="45"/>
  <c r="AC33" i="45"/>
  <c r="AB33" i="45"/>
  <c r="U33" i="45"/>
  <c r="U32" i="45" s="1"/>
  <c r="T33" i="45"/>
  <c r="S33" i="45"/>
  <c r="R33" i="45"/>
  <c r="Q33" i="45"/>
  <c r="P33" i="45"/>
  <c r="O33" i="45"/>
  <c r="N33" i="45"/>
  <c r="M33" i="45"/>
  <c r="H33" i="45"/>
  <c r="AY32" i="45"/>
  <c r="AX32" i="45"/>
  <c r="AW32" i="45"/>
  <c r="AV32" i="45"/>
  <c r="AU32" i="45"/>
  <c r="AT32" i="45"/>
  <c r="AS32" i="45"/>
  <c r="AQ32" i="45"/>
  <c r="S32" i="45" s="1"/>
  <c r="AP32" i="45"/>
  <c r="AO32" i="45"/>
  <c r="AN32" i="45"/>
  <c r="AM32" i="45"/>
  <c r="AL32" i="45"/>
  <c r="AI32" i="45"/>
  <c r="AH32" i="45"/>
  <c r="AG32" i="45"/>
  <c r="AF32" i="45"/>
  <c r="AE32" i="45"/>
  <c r="O32" i="45" s="1"/>
  <c r="AD32" i="45"/>
  <c r="N32" i="45" s="1"/>
  <c r="AC32" i="45"/>
  <c r="AA32" i="45"/>
  <c r="Z32" i="45"/>
  <c r="R32" i="45" s="1"/>
  <c r="Y32" i="45"/>
  <c r="X32" i="45"/>
  <c r="W32" i="45"/>
  <c r="V32" i="45"/>
  <c r="Q32" i="45"/>
  <c r="P32" i="45"/>
  <c r="AS31" i="45"/>
  <c r="M31" i="45" s="1"/>
  <c r="AR31" i="45"/>
  <c r="AK31" i="45"/>
  <c r="AJ31" i="45"/>
  <c r="AC31" i="45"/>
  <c r="AB31" i="45"/>
  <c r="U31" i="45"/>
  <c r="T31" i="45"/>
  <c r="S31" i="45"/>
  <c r="R31" i="45"/>
  <c r="Q31" i="45"/>
  <c r="P31" i="45"/>
  <c r="O31" i="45"/>
  <c r="N31" i="45"/>
  <c r="H31" i="45"/>
  <c r="AS30" i="45"/>
  <c r="AR30" i="45"/>
  <c r="AK30" i="45"/>
  <c r="AJ30" i="45"/>
  <c r="AC30" i="45"/>
  <c r="AC29" i="45" s="1"/>
  <c r="AB30" i="45"/>
  <c r="U30" i="45"/>
  <c r="M30" i="45" s="1"/>
  <c r="T30" i="45"/>
  <c r="S30" i="45"/>
  <c r="R30" i="45"/>
  <c r="Q30" i="45"/>
  <c r="P30" i="45"/>
  <c r="O30" i="45"/>
  <c r="N30" i="45"/>
  <c r="H30" i="45"/>
  <c r="AY29" i="45"/>
  <c r="AY25" i="45" s="1"/>
  <c r="AX29" i="45"/>
  <c r="AW29" i="45"/>
  <c r="AV29" i="45"/>
  <c r="AV25" i="45" s="1"/>
  <c r="AU29" i="45"/>
  <c r="AT29" i="45"/>
  <c r="AQ29" i="45"/>
  <c r="AP29" i="45"/>
  <c r="AO29" i="45"/>
  <c r="AN29" i="45"/>
  <c r="AM29" i="45"/>
  <c r="AM25" i="45" s="1"/>
  <c r="AL29" i="45"/>
  <c r="AL25" i="45" s="1"/>
  <c r="AK29" i="45"/>
  <c r="AI29" i="45"/>
  <c r="AH29" i="45"/>
  <c r="R29" i="45" s="1"/>
  <c r="AG29" i="45"/>
  <c r="AF29" i="45"/>
  <c r="AE29" i="45"/>
  <c r="AD29" i="45"/>
  <c r="AA29" i="45"/>
  <c r="S29" i="45" s="1"/>
  <c r="Z29" i="45"/>
  <c r="Y29" i="45"/>
  <c r="Y25" i="45" s="1"/>
  <c r="X29" i="45"/>
  <c r="X25" i="45" s="1"/>
  <c r="W29" i="45"/>
  <c r="O29" i="45" s="1"/>
  <c r="V29" i="45"/>
  <c r="U29" i="45"/>
  <c r="AS28" i="45"/>
  <c r="AR28" i="45"/>
  <c r="AK28" i="45"/>
  <c r="AJ28" i="45"/>
  <c r="AC28" i="45"/>
  <c r="M28" i="45" s="1"/>
  <c r="AB28" i="45"/>
  <c r="U28" i="45"/>
  <c r="T28" i="45"/>
  <c r="S28" i="45"/>
  <c r="R28" i="45"/>
  <c r="Q28" i="45"/>
  <c r="P28" i="45"/>
  <c r="O28" i="45"/>
  <c r="N28" i="45"/>
  <c r="H28" i="45"/>
  <c r="AS27" i="45"/>
  <c r="AR27" i="45"/>
  <c r="AK27" i="45"/>
  <c r="AK26" i="45" s="1"/>
  <c r="AK25" i="45" s="1"/>
  <c r="AC27" i="45"/>
  <c r="U27" i="45"/>
  <c r="U26" i="45" s="1"/>
  <c r="T27" i="45"/>
  <c r="S27" i="45"/>
  <c r="R27" i="45"/>
  <c r="Q27" i="45"/>
  <c r="P27" i="45"/>
  <c r="O27" i="45"/>
  <c r="N27" i="45"/>
  <c r="M27" i="45"/>
  <c r="H27" i="45"/>
  <c r="AY26" i="45"/>
  <c r="AX26" i="45"/>
  <c r="AW26" i="45"/>
  <c r="AW25" i="45" s="1"/>
  <c r="AV26" i="45"/>
  <c r="AU26" i="45"/>
  <c r="AU25" i="45" s="1"/>
  <c r="AT26" i="45"/>
  <c r="AS26" i="45"/>
  <c r="AQ26" i="45"/>
  <c r="AQ25" i="45" s="1"/>
  <c r="AP26" i="45"/>
  <c r="AO26" i="45"/>
  <c r="AO25" i="45" s="1"/>
  <c r="AN26" i="45"/>
  <c r="AN25" i="45" s="1"/>
  <c r="AM26" i="45"/>
  <c r="AL26" i="45"/>
  <c r="AI26" i="45"/>
  <c r="AI25" i="45" s="1"/>
  <c r="AH26" i="45"/>
  <c r="AG26" i="45"/>
  <c r="AG25" i="45" s="1"/>
  <c r="AF26" i="45"/>
  <c r="AE26" i="45"/>
  <c r="O26" i="45" s="1"/>
  <c r="O25" i="45" s="1"/>
  <c r="AD26" i="45"/>
  <c r="AD25" i="45" s="1"/>
  <c r="AA26" i="45"/>
  <c r="AA25" i="45" s="1"/>
  <c r="Z26" i="45"/>
  <c r="Z25" i="45" s="1"/>
  <c r="Y26" i="45"/>
  <c r="X26" i="45"/>
  <c r="W26" i="45"/>
  <c r="V26" i="45"/>
  <c r="V25" i="45" s="1"/>
  <c r="Q26" i="45"/>
  <c r="P26" i="45"/>
  <c r="AX25" i="45"/>
  <c r="AT25" i="45"/>
  <c r="AP25" i="45"/>
  <c r="AF25" i="45"/>
  <c r="W25" i="45"/>
  <c r="AS24" i="45"/>
  <c r="M24" i="45" s="1"/>
  <c r="AR24" i="45"/>
  <c r="AJ24" i="45"/>
  <c r="AB24" i="45"/>
  <c r="T24" i="45"/>
  <c r="S24" i="45"/>
  <c r="R24" i="45"/>
  <c r="Q24" i="45"/>
  <c r="P24" i="45"/>
  <c r="O24" i="45"/>
  <c r="N24" i="45"/>
  <c r="H24" i="45"/>
  <c r="AR23" i="45"/>
  <c r="AJ23" i="45"/>
  <c r="AC23" i="45"/>
  <c r="T23" i="45"/>
  <c r="S23" i="45"/>
  <c r="R23" i="45"/>
  <c r="Q23" i="45"/>
  <c r="P23" i="45"/>
  <c r="O23" i="45"/>
  <c r="N23" i="45"/>
  <c r="M23" i="45"/>
  <c r="H23" i="45"/>
  <c r="AY22" i="45"/>
  <c r="AX22" i="45"/>
  <c r="AW22" i="45"/>
  <c r="AV22" i="45"/>
  <c r="AU22" i="45"/>
  <c r="AT22" i="45"/>
  <c r="AQ22" i="45"/>
  <c r="AP22" i="45"/>
  <c r="R22" i="45" s="1"/>
  <c r="AO22" i="45"/>
  <c r="AN22" i="45"/>
  <c r="AM22" i="45"/>
  <c r="AL22" i="45"/>
  <c r="AK22" i="45"/>
  <c r="AI22" i="45"/>
  <c r="AH22" i="45"/>
  <c r="AG22" i="45"/>
  <c r="AF22" i="45"/>
  <c r="AE22" i="45"/>
  <c r="AD22" i="45"/>
  <c r="N22" i="45" s="1"/>
  <c r="AC22" i="45"/>
  <c r="AA22" i="45"/>
  <c r="S22" i="45" s="1"/>
  <c r="Z22" i="45"/>
  <c r="Y22" i="45"/>
  <c r="Q22" i="45" s="1"/>
  <c r="X22" i="45"/>
  <c r="W22" i="45"/>
  <c r="V22" i="45"/>
  <c r="U22" i="45"/>
  <c r="P22" i="45"/>
  <c r="O22" i="45"/>
  <c r="AR21" i="45"/>
  <c r="AJ21" i="45"/>
  <c r="AB21" i="45"/>
  <c r="U21" i="45"/>
  <c r="T21" i="45"/>
  <c r="S21" i="45"/>
  <c r="R21" i="45"/>
  <c r="Q21" i="45"/>
  <c r="P21" i="45"/>
  <c r="O21" i="45"/>
  <c r="N21" i="45"/>
  <c r="M21" i="45"/>
  <c r="H21" i="45"/>
  <c r="AR20" i="45"/>
  <c r="AJ20" i="45"/>
  <c r="AB20" i="45"/>
  <c r="U20" i="45"/>
  <c r="T20" i="45"/>
  <c r="S20" i="45"/>
  <c r="R20" i="45"/>
  <c r="Q20" i="45"/>
  <c r="P20" i="45"/>
  <c r="O20" i="45"/>
  <c r="N20" i="45"/>
  <c r="M20" i="45"/>
  <c r="H20" i="45"/>
  <c r="AR19" i="45"/>
  <c r="AJ19" i="45"/>
  <c r="AB19" i="45"/>
  <c r="U19" i="45"/>
  <c r="T19" i="45"/>
  <c r="S19" i="45"/>
  <c r="R19" i="45"/>
  <c r="Q19" i="45"/>
  <c r="P19" i="45"/>
  <c r="O19" i="45"/>
  <c r="N19" i="45"/>
  <c r="M19" i="45"/>
  <c r="H19" i="45"/>
  <c r="AY18" i="45"/>
  <c r="AX18" i="45"/>
  <c r="AW18" i="45"/>
  <c r="AV18" i="45"/>
  <c r="AV6" i="45" s="1"/>
  <c r="AU18" i="45"/>
  <c r="AT18" i="45"/>
  <c r="N18" i="45" s="1"/>
  <c r="AS18" i="45"/>
  <c r="AQ18" i="45"/>
  <c r="AP18" i="45"/>
  <c r="AO18" i="45"/>
  <c r="AN18" i="45"/>
  <c r="AM18" i="45"/>
  <c r="AL18" i="45"/>
  <c r="AK18" i="45"/>
  <c r="AI18" i="45"/>
  <c r="AH18" i="45"/>
  <c r="AH6" i="45" s="1"/>
  <c r="AG18" i="45"/>
  <c r="AF18" i="45"/>
  <c r="P18" i="45" s="1"/>
  <c r="AE18" i="45"/>
  <c r="O18" i="45" s="1"/>
  <c r="AD18" i="45"/>
  <c r="AC18" i="45"/>
  <c r="AA18" i="45"/>
  <c r="S18" i="45" s="1"/>
  <c r="Z18" i="45"/>
  <c r="Y18" i="45"/>
  <c r="X18" i="45"/>
  <c r="W18" i="45"/>
  <c r="V18" i="45"/>
  <c r="U18" i="45"/>
  <c r="M18" i="45" s="1"/>
  <c r="R18" i="45"/>
  <c r="Q18" i="45"/>
  <c r="AS17" i="45"/>
  <c r="AR17" i="45"/>
  <c r="AK17" i="45"/>
  <c r="AJ17" i="45"/>
  <c r="AC17" i="45"/>
  <c r="AC12" i="45" s="1"/>
  <c r="AB17" i="45"/>
  <c r="U17" i="45"/>
  <c r="M17" i="45" s="1"/>
  <c r="T17" i="45"/>
  <c r="S17" i="45"/>
  <c r="R17" i="45"/>
  <c r="Q17" i="45"/>
  <c r="P17" i="45"/>
  <c r="O17" i="45"/>
  <c r="N17" i="45"/>
  <c r="AR16" i="45"/>
  <c r="AJ16" i="45"/>
  <c r="AB16" i="45"/>
  <c r="T16" i="45"/>
  <c r="S16" i="45"/>
  <c r="R16" i="45"/>
  <c r="Q16" i="45"/>
  <c r="P16" i="45"/>
  <c r="O16" i="45"/>
  <c r="N16" i="45"/>
  <c r="H16" i="45"/>
  <c r="AR15" i="45"/>
  <c r="AJ15" i="45"/>
  <c r="AB15" i="45"/>
  <c r="T15" i="45"/>
  <c r="S15" i="45"/>
  <c r="R15" i="45"/>
  <c r="Q15" i="45"/>
  <c r="P15" i="45"/>
  <c r="O15" i="45"/>
  <c r="N15" i="45"/>
  <c r="H15" i="45"/>
  <c r="AR14" i="45"/>
  <c r="AJ14" i="45"/>
  <c r="AB14" i="45"/>
  <c r="T14" i="45"/>
  <c r="S14" i="45"/>
  <c r="R14" i="45"/>
  <c r="Q14" i="45"/>
  <c r="P14" i="45"/>
  <c r="O14" i="45"/>
  <c r="N14" i="45"/>
  <c r="H14" i="45"/>
  <c r="AR13" i="45"/>
  <c r="AJ13" i="45"/>
  <c r="AB13" i="45"/>
  <c r="T13" i="45"/>
  <c r="S13" i="45"/>
  <c r="R13" i="45"/>
  <c r="Q13" i="45"/>
  <c r="P13" i="45"/>
  <c r="O13" i="45"/>
  <c r="N13" i="45"/>
  <c r="H13" i="45"/>
  <c r="AY12" i="45"/>
  <c r="AX12" i="45"/>
  <c r="AW12" i="45"/>
  <c r="AV12" i="45"/>
  <c r="AU12" i="45"/>
  <c r="AU6" i="45" s="1"/>
  <c r="AT12" i="45"/>
  <c r="AS12" i="45"/>
  <c r="AQ12" i="45"/>
  <c r="AP12" i="45"/>
  <c r="AO12" i="45"/>
  <c r="AN12" i="45"/>
  <c r="AM12" i="45"/>
  <c r="AL12" i="45"/>
  <c r="AK12" i="45"/>
  <c r="AI12" i="45"/>
  <c r="AH12" i="45"/>
  <c r="AG12" i="45"/>
  <c r="AG6" i="45" s="1"/>
  <c r="AF12" i="45"/>
  <c r="AE12" i="45"/>
  <c r="O12" i="45" s="1"/>
  <c r="AD12" i="45"/>
  <c r="N12" i="45" s="1"/>
  <c r="AA12" i="45"/>
  <c r="S12" i="45" s="1"/>
  <c r="Z12" i="45"/>
  <c r="R12" i="45" s="1"/>
  <c r="Y12" i="45"/>
  <c r="X12" i="45"/>
  <c r="W12" i="45"/>
  <c r="V12" i="45"/>
  <c r="Q12" i="45"/>
  <c r="P12" i="45"/>
  <c r="AR11" i="45"/>
  <c r="AJ11" i="45"/>
  <c r="AB11" i="45"/>
  <c r="T11" i="45"/>
  <c r="S11" i="45"/>
  <c r="R11" i="45"/>
  <c r="Q11" i="45"/>
  <c r="P11" i="45"/>
  <c r="O11" i="45"/>
  <c r="N11" i="45"/>
  <c r="M11" i="45"/>
  <c r="H11" i="45"/>
  <c r="AR10" i="45"/>
  <c r="AJ10" i="45"/>
  <c r="AB10" i="45"/>
  <c r="T10" i="45"/>
  <c r="S10" i="45"/>
  <c r="R10" i="45"/>
  <c r="Q10" i="45"/>
  <c r="P10" i="45"/>
  <c r="O10" i="45"/>
  <c r="N10" i="45"/>
  <c r="M10" i="45"/>
  <c r="H10" i="45"/>
  <c r="AR9" i="45"/>
  <c r="AJ9" i="45"/>
  <c r="AB9" i="45"/>
  <c r="T9" i="45"/>
  <c r="S9" i="45"/>
  <c r="R9" i="45"/>
  <c r="Q9" i="45"/>
  <c r="P9" i="45"/>
  <c r="O9" i="45"/>
  <c r="N9" i="45"/>
  <c r="M9" i="45"/>
  <c r="H9" i="45"/>
  <c r="AR8" i="45"/>
  <c r="AJ8" i="45"/>
  <c r="AB8" i="45"/>
  <c r="T8" i="45"/>
  <c r="S8" i="45"/>
  <c r="R8" i="45"/>
  <c r="Q8" i="45"/>
  <c r="P8" i="45"/>
  <c r="O8" i="45"/>
  <c r="N8" i="45"/>
  <c r="M8" i="45"/>
  <c r="H8" i="45"/>
  <c r="AY7" i="45"/>
  <c r="AX7" i="45"/>
  <c r="AW7" i="45"/>
  <c r="AV7" i="45"/>
  <c r="AU7" i="45"/>
  <c r="AT7" i="45"/>
  <c r="AT6" i="45" s="1"/>
  <c r="AT5" i="45" s="1"/>
  <c r="AS7" i="45"/>
  <c r="AQ7" i="45"/>
  <c r="AQ6" i="45" s="1"/>
  <c r="AQ5" i="45" s="1"/>
  <c r="AP7" i="45"/>
  <c r="AP6" i="45" s="1"/>
  <c r="AO7" i="45"/>
  <c r="AN7" i="45"/>
  <c r="AN6" i="45" s="1"/>
  <c r="AN5" i="45" s="1"/>
  <c r="AM7" i="45"/>
  <c r="AM6" i="45" s="1"/>
  <c r="AM5" i="45" s="1"/>
  <c r="AL7" i="45"/>
  <c r="AK7" i="45"/>
  <c r="AI7" i="45"/>
  <c r="AH7" i="45"/>
  <c r="AG7" i="45"/>
  <c r="AF7" i="45"/>
  <c r="AF6" i="45" s="1"/>
  <c r="AE7" i="45"/>
  <c r="AD7" i="45"/>
  <c r="N7" i="45" s="1"/>
  <c r="N6" i="45" s="1"/>
  <c r="AC7" i="45"/>
  <c r="AC6" i="45" s="1"/>
  <c r="AA7" i="45"/>
  <c r="S7" i="45" s="1"/>
  <c r="Z7" i="45"/>
  <c r="Z6" i="45" s="1"/>
  <c r="Y7" i="45"/>
  <c r="Y6" i="45" s="1"/>
  <c r="X7" i="45"/>
  <c r="W7" i="45"/>
  <c r="V7" i="45"/>
  <c r="U7" i="45"/>
  <c r="P7" i="45"/>
  <c r="P6" i="45" s="1"/>
  <c r="O7" i="45"/>
  <c r="AY6" i="45"/>
  <c r="AX6" i="45"/>
  <c r="AW6" i="45"/>
  <c r="AO6" i="45"/>
  <c r="AO5" i="45" s="1"/>
  <c r="AL6" i="45"/>
  <c r="AL5" i="45" s="1"/>
  <c r="AK6" i="45"/>
  <c r="AI6" i="45"/>
  <c r="AA6" i="45"/>
  <c r="X6" i="45"/>
  <c r="W6" i="45"/>
  <c r="V6" i="45"/>
  <c r="AS162" i="44"/>
  <c r="AR162" i="44"/>
  <c r="AK162" i="44"/>
  <c r="AJ162" i="44"/>
  <c r="AC162" i="44"/>
  <c r="M162" i="44" s="1"/>
  <c r="AB162" i="44"/>
  <c r="U162" i="44"/>
  <c r="S162" i="44"/>
  <c r="R162" i="44"/>
  <c r="Q162" i="44"/>
  <c r="P162" i="44"/>
  <c r="O162" i="44"/>
  <c r="N162" i="44"/>
  <c r="H162" i="44"/>
  <c r="AS161" i="44"/>
  <c r="AR161" i="44"/>
  <c r="AK161" i="44"/>
  <c r="AJ161" i="44"/>
  <c r="AC161" i="44"/>
  <c r="AB161" i="44"/>
  <c r="U161" i="44"/>
  <c r="M161" i="44" s="1"/>
  <c r="T161" i="44"/>
  <c r="S161" i="44"/>
  <c r="R161" i="44"/>
  <c r="Q161" i="44"/>
  <c r="P161" i="44"/>
  <c r="O161" i="44"/>
  <c r="N161" i="44"/>
  <c r="H161" i="44"/>
  <c r="AY160" i="44"/>
  <c r="AX160" i="44"/>
  <c r="AW160" i="44"/>
  <c r="AV160" i="44"/>
  <c r="AU160" i="44"/>
  <c r="AT160" i="44"/>
  <c r="AS160" i="44"/>
  <c r="AQ160" i="44"/>
  <c r="AP160" i="44"/>
  <c r="R160" i="44" s="1"/>
  <c r="AO160" i="44"/>
  <c r="AN160" i="44"/>
  <c r="AM160" i="44"/>
  <c r="AL160" i="44"/>
  <c r="AK160" i="44"/>
  <c r="AI160" i="44"/>
  <c r="AH160" i="44"/>
  <c r="AG160" i="44"/>
  <c r="Q160" i="44" s="1"/>
  <c r="AF160" i="44"/>
  <c r="AE160" i="44"/>
  <c r="AD160" i="44"/>
  <c r="AC160" i="44"/>
  <c r="AA160" i="44"/>
  <c r="Z160" i="44"/>
  <c r="Y160" i="44"/>
  <c r="X160" i="44"/>
  <c r="W160" i="44"/>
  <c r="V160" i="44"/>
  <c r="N160" i="44" s="1"/>
  <c r="S160" i="44"/>
  <c r="P160" i="44"/>
  <c r="AS159" i="44"/>
  <c r="AR159" i="44"/>
  <c r="AK159" i="44"/>
  <c r="AJ159" i="44"/>
  <c r="AC159" i="44"/>
  <c r="AB159" i="44"/>
  <c r="U159" i="44"/>
  <c r="T159" i="44"/>
  <c r="S159" i="44"/>
  <c r="R159" i="44"/>
  <c r="Q159" i="44"/>
  <c r="P159" i="44"/>
  <c r="O159" i="44"/>
  <c r="N159" i="44"/>
  <c r="M159" i="44"/>
  <c r="H159" i="44"/>
  <c r="AS158" i="44"/>
  <c r="AR158" i="44"/>
  <c r="AK158" i="44"/>
  <c r="AJ158" i="44"/>
  <c r="AC158" i="44"/>
  <c r="AB158" i="44"/>
  <c r="U158" i="44"/>
  <c r="M158" i="44" s="1"/>
  <c r="T158" i="44"/>
  <c r="S158" i="44"/>
  <c r="R158" i="44"/>
  <c r="Q158" i="44"/>
  <c r="P158" i="44"/>
  <c r="O158" i="44"/>
  <c r="N158" i="44"/>
  <c r="H158" i="44"/>
  <c r="AS157" i="44"/>
  <c r="AR157" i="44"/>
  <c r="AK157" i="44"/>
  <c r="AJ157" i="44"/>
  <c r="AC157" i="44"/>
  <c r="AB157" i="44"/>
  <c r="U157" i="44"/>
  <c r="M157" i="44" s="1"/>
  <c r="T157" i="44"/>
  <c r="S157" i="44"/>
  <c r="R157" i="44"/>
  <c r="Q157" i="44"/>
  <c r="P157" i="44"/>
  <c r="O157" i="44"/>
  <c r="N157" i="44"/>
  <c r="H157" i="44"/>
  <c r="AS156" i="44"/>
  <c r="AR156" i="44"/>
  <c r="AK156" i="44"/>
  <c r="AK154" i="44" s="1"/>
  <c r="AJ156" i="44"/>
  <c r="AC156" i="44"/>
  <c r="AB156" i="44"/>
  <c r="U156" i="44"/>
  <c r="T156" i="44"/>
  <c r="S156" i="44"/>
  <c r="R156" i="44"/>
  <c r="Q156" i="44"/>
  <c r="P156" i="44"/>
  <c r="O156" i="44"/>
  <c r="N156" i="44"/>
  <c r="M156" i="44"/>
  <c r="H156" i="44"/>
  <c r="AS155" i="44"/>
  <c r="AR155" i="44"/>
  <c r="AK155" i="44"/>
  <c r="AJ155" i="44"/>
  <c r="AC155" i="44"/>
  <c r="AC154" i="44" s="1"/>
  <c r="AB155" i="44"/>
  <c r="U155" i="44"/>
  <c r="M155" i="44" s="1"/>
  <c r="T155" i="44"/>
  <c r="S155" i="44"/>
  <c r="R155" i="44"/>
  <c r="Q155" i="44"/>
  <c r="P155" i="44"/>
  <c r="O155" i="44"/>
  <c r="N155" i="44"/>
  <c r="H155" i="44"/>
  <c r="AY154" i="44"/>
  <c r="AX154" i="44"/>
  <c r="AW154" i="44"/>
  <c r="AV154" i="44"/>
  <c r="AU154" i="44"/>
  <c r="AT154" i="44"/>
  <c r="AS154" i="44"/>
  <c r="AQ154" i="44"/>
  <c r="AP154" i="44"/>
  <c r="AO154" i="44"/>
  <c r="Q154" i="44" s="1"/>
  <c r="AN154" i="44"/>
  <c r="AM154" i="44"/>
  <c r="AL154" i="44"/>
  <c r="AI154" i="44"/>
  <c r="AH154" i="44"/>
  <c r="AG154" i="44"/>
  <c r="AF154" i="44"/>
  <c r="AE154" i="44"/>
  <c r="AD154" i="44"/>
  <c r="AA154" i="44"/>
  <c r="S154" i="44" s="1"/>
  <c r="Z154" i="44"/>
  <c r="R154" i="44" s="1"/>
  <c r="R144" i="44" s="1"/>
  <c r="R143" i="44" s="1"/>
  <c r="Y154" i="44"/>
  <c r="X154" i="44"/>
  <c r="W154" i="44"/>
  <c r="O154" i="44" s="1"/>
  <c r="V154" i="44"/>
  <c r="P154" i="44"/>
  <c r="N154" i="44"/>
  <c r="AS153" i="44"/>
  <c r="M153" i="44" s="1"/>
  <c r="AR153" i="44"/>
  <c r="AK153" i="44"/>
  <c r="AJ153" i="44"/>
  <c r="AC153" i="44"/>
  <c r="AB153" i="44"/>
  <c r="U153" i="44"/>
  <c r="T153" i="44"/>
  <c r="S153" i="44"/>
  <c r="R153" i="44"/>
  <c r="Q153" i="44"/>
  <c r="P153" i="44"/>
  <c r="O153" i="44"/>
  <c r="N153" i="44"/>
  <c r="H153" i="44"/>
  <c r="AS152" i="44"/>
  <c r="AR152" i="44"/>
  <c r="AK152" i="44"/>
  <c r="AJ152" i="44"/>
  <c r="AC152" i="44"/>
  <c r="AB152" i="44"/>
  <c r="U152" i="44"/>
  <c r="M152" i="44" s="1"/>
  <c r="T152" i="44"/>
  <c r="S152" i="44"/>
  <c r="R152" i="44"/>
  <c r="Q152" i="44"/>
  <c r="P152" i="44"/>
  <c r="O152" i="44"/>
  <c r="N152" i="44"/>
  <c r="H152" i="44"/>
  <c r="AS151" i="44"/>
  <c r="AR151" i="44"/>
  <c r="AK151" i="44"/>
  <c r="AJ151" i="44"/>
  <c r="AC151" i="44"/>
  <c r="AB151" i="44"/>
  <c r="U151" i="44"/>
  <c r="T151" i="44"/>
  <c r="S151" i="44"/>
  <c r="R151" i="44"/>
  <c r="Q151" i="44"/>
  <c r="P151" i="44"/>
  <c r="O151" i="44"/>
  <c r="N151" i="44"/>
  <c r="M151" i="44"/>
  <c r="H151" i="44"/>
  <c r="AS150" i="44"/>
  <c r="M150" i="44" s="1"/>
  <c r="AR150" i="44"/>
  <c r="AK150" i="44"/>
  <c r="AJ150" i="44"/>
  <c r="AC150" i="44"/>
  <c r="AB150" i="44"/>
  <c r="U150" i="44"/>
  <c r="T150" i="44"/>
  <c r="S150" i="44"/>
  <c r="R150" i="44"/>
  <c r="Q150" i="44"/>
  <c r="P150" i="44"/>
  <c r="O150" i="44"/>
  <c r="N150" i="44"/>
  <c r="H150" i="44"/>
  <c r="AS149" i="44"/>
  <c r="AR149" i="44"/>
  <c r="AK149" i="44"/>
  <c r="AJ149" i="44"/>
  <c r="AC149" i="44"/>
  <c r="AB149" i="44"/>
  <c r="U149" i="44"/>
  <c r="M149" i="44" s="1"/>
  <c r="T149" i="44"/>
  <c r="S149" i="44"/>
  <c r="R149" i="44"/>
  <c r="Q149" i="44"/>
  <c r="P149" i="44"/>
  <c r="O149" i="44"/>
  <c r="N149" i="44"/>
  <c r="H149" i="44"/>
  <c r="AS148" i="44"/>
  <c r="AR148" i="44"/>
  <c r="AK148" i="44"/>
  <c r="AJ148" i="44"/>
  <c r="AC148" i="44"/>
  <c r="AB148" i="44"/>
  <c r="U148" i="44"/>
  <c r="T148" i="44"/>
  <c r="S148" i="44"/>
  <c r="R148" i="44"/>
  <c r="Q148" i="44"/>
  <c r="P148" i="44"/>
  <c r="O148" i="44"/>
  <c r="N148" i="44"/>
  <c r="M148" i="44"/>
  <c r="H148" i="44"/>
  <c r="AS147" i="44"/>
  <c r="M147" i="44" s="1"/>
  <c r="AR147" i="44"/>
  <c r="AK147" i="44"/>
  <c r="AJ147" i="44"/>
  <c r="AC147" i="44"/>
  <c r="AB147" i="44"/>
  <c r="U147" i="44"/>
  <c r="T147" i="44"/>
  <c r="S147" i="44"/>
  <c r="R147" i="44"/>
  <c r="Q147" i="44"/>
  <c r="P147" i="44"/>
  <c r="O147" i="44"/>
  <c r="N147" i="44"/>
  <c r="H147" i="44"/>
  <c r="AS146" i="44"/>
  <c r="AR146" i="44"/>
  <c r="AK146" i="44"/>
  <c r="AJ146" i="44"/>
  <c r="AC146" i="44"/>
  <c r="AC145" i="44" s="1"/>
  <c r="AC144" i="44" s="1"/>
  <c r="AB146" i="44"/>
  <c r="U146" i="44"/>
  <c r="T146" i="44"/>
  <c r="S146" i="44"/>
  <c r="R146" i="44"/>
  <c r="Q146" i="44"/>
  <c r="P146" i="44"/>
  <c r="O146" i="44"/>
  <c r="N146" i="44"/>
  <c r="H146" i="44"/>
  <c r="AY145" i="44"/>
  <c r="AY144" i="44" s="1"/>
  <c r="AX145" i="44"/>
  <c r="AW145" i="44"/>
  <c r="AW144" i="44" s="1"/>
  <c r="AV145" i="44"/>
  <c r="AU145" i="44"/>
  <c r="AT145" i="44"/>
  <c r="AQ145" i="44"/>
  <c r="AP145" i="44"/>
  <c r="AO145" i="44"/>
  <c r="AO144" i="44" s="1"/>
  <c r="AN145" i="44"/>
  <c r="AN144" i="44" s="1"/>
  <c r="AM145" i="44"/>
  <c r="AM144" i="44" s="1"/>
  <c r="AL145" i="44"/>
  <c r="AL144" i="44" s="1"/>
  <c r="AI145" i="44"/>
  <c r="AH145" i="44"/>
  <c r="AG145" i="44"/>
  <c r="AF145" i="44"/>
  <c r="AE145" i="44"/>
  <c r="AD145" i="44"/>
  <c r="AA145" i="44"/>
  <c r="AA144" i="44" s="1"/>
  <c r="Z145" i="44"/>
  <c r="Z144" i="44" s="1"/>
  <c r="Y145" i="44"/>
  <c r="Q145" i="44" s="1"/>
  <c r="Q144" i="44" s="1"/>
  <c r="Q143" i="44" s="1"/>
  <c r="X145" i="44"/>
  <c r="P145" i="44" s="1"/>
  <c r="P144" i="44" s="1"/>
  <c r="P143" i="44" s="1"/>
  <c r="W145" i="44"/>
  <c r="O145" i="44" s="1"/>
  <c r="V145" i="44"/>
  <c r="R145" i="44"/>
  <c r="AX144" i="44"/>
  <c r="AV144" i="44"/>
  <c r="AT144" i="44"/>
  <c r="AQ144" i="44"/>
  <c r="AP144" i="44"/>
  <c r="AH144" i="44"/>
  <c r="AF144" i="44"/>
  <c r="AE144" i="44"/>
  <c r="AD144" i="44"/>
  <c r="W144" i="44"/>
  <c r="AS135" i="44"/>
  <c r="AS132" i="44" s="1"/>
  <c r="AS131" i="44" s="1"/>
  <c r="AR135" i="44"/>
  <c r="AK135" i="44"/>
  <c r="AJ135" i="44"/>
  <c r="AC135" i="44"/>
  <c r="AB135" i="44"/>
  <c r="U135" i="44"/>
  <c r="M135" i="44" s="1"/>
  <c r="T135" i="44"/>
  <c r="S135" i="44"/>
  <c r="R135" i="44"/>
  <c r="Q135" i="44"/>
  <c r="P135" i="44"/>
  <c r="O135" i="44"/>
  <c r="N135" i="44"/>
  <c r="H135" i="44"/>
  <c r="AS134" i="44"/>
  <c r="AR134" i="44"/>
  <c r="AK134" i="44"/>
  <c r="AJ134" i="44"/>
  <c r="AC134" i="44"/>
  <c r="AB134" i="44"/>
  <c r="U134" i="44"/>
  <c r="T134" i="44"/>
  <c r="S134" i="44"/>
  <c r="R134" i="44"/>
  <c r="Q134" i="44"/>
  <c r="P134" i="44"/>
  <c r="O134" i="44"/>
  <c r="N134" i="44"/>
  <c r="M134" i="44"/>
  <c r="M131" i="44" s="1"/>
  <c r="H134" i="44"/>
  <c r="AR133" i="44"/>
  <c r="AJ133" i="44"/>
  <c r="AB133" i="44"/>
  <c r="U133" i="44"/>
  <c r="T133" i="44"/>
  <c r="S133" i="44"/>
  <c r="R133" i="44"/>
  <c r="Q133" i="44"/>
  <c r="P133" i="44"/>
  <c r="O133" i="44"/>
  <c r="N133" i="44"/>
  <c r="H133" i="44"/>
  <c r="AY132" i="44"/>
  <c r="AX132" i="44"/>
  <c r="AX131" i="44" s="1"/>
  <c r="AW132" i="44"/>
  <c r="AW131" i="44" s="1"/>
  <c r="AV132" i="44"/>
  <c r="AU132" i="44"/>
  <c r="AU131" i="44" s="1"/>
  <c r="AT132" i="44"/>
  <c r="N132" i="44" s="1"/>
  <c r="N131" i="44" s="1"/>
  <c r="AQ132" i="44"/>
  <c r="AP132" i="44"/>
  <c r="AO132" i="44"/>
  <c r="AO131" i="44" s="1"/>
  <c r="AN132" i="44"/>
  <c r="AN131" i="44" s="1"/>
  <c r="AM132" i="44"/>
  <c r="AM131" i="44" s="1"/>
  <c r="AL132" i="44"/>
  <c r="AK132" i="44"/>
  <c r="AK131" i="44" s="1"/>
  <c r="AI132" i="44"/>
  <c r="AI131" i="44" s="1"/>
  <c r="AH132" i="44"/>
  <c r="AG132" i="44"/>
  <c r="AG131" i="44" s="1"/>
  <c r="AF132" i="44"/>
  <c r="AE132" i="44"/>
  <c r="AD132" i="44"/>
  <c r="AC132" i="44"/>
  <c r="AA132" i="44"/>
  <c r="AA131" i="44" s="1"/>
  <c r="Z132" i="44"/>
  <c r="R132" i="44" s="1"/>
  <c r="R131" i="44" s="1"/>
  <c r="Y132" i="44"/>
  <c r="Q132" i="44" s="1"/>
  <c r="Q131" i="44" s="1"/>
  <c r="X132" i="44"/>
  <c r="P132" i="44" s="1"/>
  <c r="P131" i="44" s="1"/>
  <c r="W132" i="44"/>
  <c r="V132" i="44"/>
  <c r="V131" i="44" s="1"/>
  <c r="U132" i="44"/>
  <c r="S132" i="44"/>
  <c r="S131" i="44" s="1"/>
  <c r="AY131" i="44"/>
  <c r="AV131" i="44"/>
  <c r="AT131" i="44"/>
  <c r="AQ131" i="44"/>
  <c r="AP131" i="44"/>
  <c r="AL131" i="44"/>
  <c r="AH131" i="44"/>
  <c r="AF131" i="44"/>
  <c r="AE131" i="44"/>
  <c r="AD131" i="44"/>
  <c r="AC131" i="44"/>
  <c r="X131" i="44"/>
  <c r="U131" i="44"/>
  <c r="AS130" i="44"/>
  <c r="AS129" i="44" s="1"/>
  <c r="AR130" i="44"/>
  <c r="AK130" i="44"/>
  <c r="AK129" i="44" s="1"/>
  <c r="AJ130" i="44"/>
  <c r="AC130" i="44"/>
  <c r="AB130" i="44"/>
  <c r="U130" i="44"/>
  <c r="U129" i="44" s="1"/>
  <c r="T130" i="44"/>
  <c r="S130" i="44"/>
  <c r="R130" i="44"/>
  <c r="Q130" i="44"/>
  <c r="P130" i="44"/>
  <c r="O130" i="44"/>
  <c r="N130" i="44"/>
  <c r="H130" i="44"/>
  <c r="AY129" i="44"/>
  <c r="AY111" i="44" s="1"/>
  <c r="AY110" i="44" s="1"/>
  <c r="AX129" i="44"/>
  <c r="AW129" i="44"/>
  <c r="AV129" i="44"/>
  <c r="AU129" i="44"/>
  <c r="O129" i="44" s="1"/>
  <c r="AT129" i="44"/>
  <c r="AQ129" i="44"/>
  <c r="AP129" i="44"/>
  <c r="AO129" i="44"/>
  <c r="AN129" i="44"/>
  <c r="AM129" i="44"/>
  <c r="AL129" i="44"/>
  <c r="AI129" i="44"/>
  <c r="AH129" i="44"/>
  <c r="AG129" i="44"/>
  <c r="Q129" i="44" s="1"/>
  <c r="AF129" i="44"/>
  <c r="AE129" i="44"/>
  <c r="AD129" i="44"/>
  <c r="AA129" i="44"/>
  <c r="Z129" i="44"/>
  <c r="R129" i="44" s="1"/>
  <c r="Y129" i="44"/>
  <c r="X129" i="44"/>
  <c r="W129" i="44"/>
  <c r="V129" i="44"/>
  <c r="AS128" i="44"/>
  <c r="AR128" i="44"/>
  <c r="AK128" i="44"/>
  <c r="AJ128" i="44"/>
  <c r="AC128" i="44"/>
  <c r="AB128" i="44"/>
  <c r="U128" i="44"/>
  <c r="M128" i="44" s="1"/>
  <c r="T128" i="44"/>
  <c r="S128" i="44"/>
  <c r="R128" i="44"/>
  <c r="Q128" i="44"/>
  <c r="P128" i="44"/>
  <c r="O128" i="44"/>
  <c r="N128" i="44"/>
  <c r="H128" i="44"/>
  <c r="AS127" i="44"/>
  <c r="AR127" i="44"/>
  <c r="AK127" i="44"/>
  <c r="AJ127" i="44"/>
  <c r="AC127" i="44"/>
  <c r="AB127" i="44"/>
  <c r="U127" i="44"/>
  <c r="M127" i="44" s="1"/>
  <c r="T127" i="44"/>
  <c r="S127" i="44"/>
  <c r="R127" i="44"/>
  <c r="Q127" i="44"/>
  <c r="P127" i="44"/>
  <c r="O127" i="44"/>
  <c r="N127" i="44"/>
  <c r="H127" i="44"/>
  <c r="AS126" i="44"/>
  <c r="AR126" i="44"/>
  <c r="AK126" i="44"/>
  <c r="AJ126" i="44"/>
  <c r="AC126" i="44"/>
  <c r="AB126" i="44"/>
  <c r="U126" i="44"/>
  <c r="T126" i="44"/>
  <c r="S126" i="44"/>
  <c r="R126" i="44"/>
  <c r="Q126" i="44"/>
  <c r="P126" i="44"/>
  <c r="O126" i="44"/>
  <c r="N126" i="44"/>
  <c r="M126" i="44"/>
  <c r="H126" i="44"/>
  <c r="AS125" i="44"/>
  <c r="AR125" i="44"/>
  <c r="AK125" i="44"/>
  <c r="AJ125" i="44"/>
  <c r="AC125" i="44"/>
  <c r="AB125" i="44"/>
  <c r="T125" i="44"/>
  <c r="S125" i="44"/>
  <c r="R125" i="44"/>
  <c r="Q125" i="44"/>
  <c r="P125" i="44"/>
  <c r="O125" i="44"/>
  <c r="N125" i="44"/>
  <c r="M125" i="44"/>
  <c r="H125" i="44"/>
  <c r="AS124" i="44"/>
  <c r="M124" i="44" s="1"/>
  <c r="AR124" i="44"/>
  <c r="AK124" i="44"/>
  <c r="AK123" i="44" s="1"/>
  <c r="AJ124" i="44"/>
  <c r="AC124" i="44"/>
  <c r="AB124" i="44"/>
  <c r="U124" i="44"/>
  <c r="T124" i="44"/>
  <c r="S124" i="44"/>
  <c r="R124" i="44"/>
  <c r="Q124" i="44"/>
  <c r="P124" i="44"/>
  <c r="O124" i="44"/>
  <c r="N124" i="44"/>
  <c r="H124" i="44"/>
  <c r="AY123" i="44"/>
  <c r="AX123" i="44"/>
  <c r="AW123" i="44"/>
  <c r="AV123" i="44"/>
  <c r="AU123" i="44"/>
  <c r="AT123" i="44"/>
  <c r="AS123" i="44"/>
  <c r="AQ123" i="44"/>
  <c r="AP123" i="44"/>
  <c r="AO123" i="44"/>
  <c r="AN123" i="44"/>
  <c r="P123" i="44" s="1"/>
  <c r="AM123" i="44"/>
  <c r="AL123" i="44"/>
  <c r="AI123" i="44"/>
  <c r="AH123" i="44"/>
  <c r="AG123" i="44"/>
  <c r="AF123" i="44"/>
  <c r="AE123" i="44"/>
  <c r="O123" i="44" s="1"/>
  <c r="AD123" i="44"/>
  <c r="AC123" i="44"/>
  <c r="AA123" i="44"/>
  <c r="Z123" i="44"/>
  <c r="R123" i="44" s="1"/>
  <c r="Y123" i="44"/>
  <c r="X123" i="44"/>
  <c r="W123" i="44"/>
  <c r="V123" i="44"/>
  <c r="U123" i="44"/>
  <c r="S123" i="44"/>
  <c r="Q123" i="44"/>
  <c r="N123" i="44"/>
  <c r="AS122" i="44"/>
  <c r="AR122" i="44"/>
  <c r="AK122" i="44"/>
  <c r="AJ122" i="44"/>
  <c r="AC122" i="44"/>
  <c r="AB122" i="44"/>
  <c r="U122" i="44"/>
  <c r="M122" i="44" s="1"/>
  <c r="T122" i="44"/>
  <c r="S122" i="44"/>
  <c r="R122" i="44"/>
  <c r="Q122" i="44"/>
  <c r="P122" i="44"/>
  <c r="O122" i="44"/>
  <c r="N122" i="44"/>
  <c r="H122" i="44"/>
  <c r="AS121" i="44"/>
  <c r="AR121" i="44"/>
  <c r="AK121" i="44"/>
  <c r="AJ121" i="44"/>
  <c r="AC121" i="44"/>
  <c r="AB121" i="44"/>
  <c r="U121" i="44"/>
  <c r="U119" i="44" s="1"/>
  <c r="T121" i="44"/>
  <c r="S121" i="44"/>
  <c r="R121" i="44"/>
  <c r="Q121" i="44"/>
  <c r="P121" i="44"/>
  <c r="O121" i="44"/>
  <c r="N121" i="44"/>
  <c r="H121" i="44"/>
  <c r="AS120" i="44"/>
  <c r="AS119" i="44" s="1"/>
  <c r="AR120" i="44"/>
  <c r="AK120" i="44"/>
  <c r="AK119" i="44" s="1"/>
  <c r="AJ120" i="44"/>
  <c r="AC120" i="44"/>
  <c r="AC119" i="44" s="1"/>
  <c r="AB120" i="44"/>
  <c r="U120" i="44"/>
  <c r="T120" i="44"/>
  <c r="S120" i="44"/>
  <c r="R120" i="44"/>
  <c r="Q120" i="44"/>
  <c r="P120" i="44"/>
  <c r="O120" i="44"/>
  <c r="N120" i="44"/>
  <c r="M120" i="44"/>
  <c r="H120" i="44"/>
  <c r="AY119" i="44"/>
  <c r="AX119" i="44"/>
  <c r="AW119" i="44"/>
  <c r="AV119" i="44"/>
  <c r="AU119" i="44"/>
  <c r="AT119" i="44"/>
  <c r="AQ119" i="44"/>
  <c r="AP119" i="44"/>
  <c r="AO119" i="44"/>
  <c r="AN119" i="44"/>
  <c r="AM119" i="44"/>
  <c r="O119" i="44" s="1"/>
  <c r="AL119" i="44"/>
  <c r="AI119" i="44"/>
  <c r="AH119" i="44"/>
  <c r="AG119" i="44"/>
  <c r="AF119" i="44"/>
  <c r="AE119" i="44"/>
  <c r="AD119" i="44"/>
  <c r="AA119" i="44"/>
  <c r="Z119" i="44"/>
  <c r="Y119" i="44"/>
  <c r="Q119" i="44" s="1"/>
  <c r="X119" i="44"/>
  <c r="W119" i="44"/>
  <c r="V119" i="44"/>
  <c r="R119" i="44"/>
  <c r="P119" i="44"/>
  <c r="AS118" i="44"/>
  <c r="AR118" i="44"/>
  <c r="AK118" i="44"/>
  <c r="AJ118" i="44"/>
  <c r="AC118" i="44"/>
  <c r="AB118" i="44"/>
  <c r="U118" i="44"/>
  <c r="M118" i="44" s="1"/>
  <c r="T118" i="44"/>
  <c r="S118" i="44"/>
  <c r="R118" i="44"/>
  <c r="Q118" i="44"/>
  <c r="P118" i="44"/>
  <c r="O118" i="44"/>
  <c r="N118" i="44"/>
  <c r="H118" i="44"/>
  <c r="AS117" i="44"/>
  <c r="AR117" i="44"/>
  <c r="AK117" i="44"/>
  <c r="AJ117" i="44"/>
  <c r="AC117" i="44"/>
  <c r="M117" i="44" s="1"/>
  <c r="AB117" i="44"/>
  <c r="U117" i="44"/>
  <c r="U115" i="44" s="1"/>
  <c r="T117" i="44"/>
  <c r="S117" i="44"/>
  <c r="R117" i="44"/>
  <c r="Q117" i="44"/>
  <c r="P117" i="44"/>
  <c r="O117" i="44"/>
  <c r="N117" i="44"/>
  <c r="H117" i="44"/>
  <c r="AS116" i="44"/>
  <c r="AR116" i="44"/>
  <c r="AK116" i="44"/>
  <c r="AK115" i="44" s="1"/>
  <c r="AJ116" i="44"/>
  <c r="AC116" i="44"/>
  <c r="AB116" i="44"/>
  <c r="U116" i="44"/>
  <c r="T116" i="44"/>
  <c r="S116" i="44"/>
  <c r="R116" i="44"/>
  <c r="Q116" i="44"/>
  <c r="P116" i="44"/>
  <c r="O116" i="44"/>
  <c r="N116" i="44"/>
  <c r="H116" i="44"/>
  <c r="AY115" i="44"/>
  <c r="S115" i="44" s="1"/>
  <c r="AX115" i="44"/>
  <c r="AW115" i="44"/>
  <c r="AV115" i="44"/>
  <c r="AU115" i="44"/>
  <c r="AT115" i="44"/>
  <c r="AT111" i="44" s="1"/>
  <c r="AT110" i="44" s="1"/>
  <c r="AQ115" i="44"/>
  <c r="AP115" i="44"/>
  <c r="AO115" i="44"/>
  <c r="AN115" i="44"/>
  <c r="AM115" i="44"/>
  <c r="AL115" i="44"/>
  <c r="N115" i="44" s="1"/>
  <c r="AI115" i="44"/>
  <c r="AH115" i="44"/>
  <c r="AG115" i="44"/>
  <c r="AF115" i="44"/>
  <c r="AF111" i="44" s="1"/>
  <c r="AF110" i="44" s="1"/>
  <c r="AE115" i="44"/>
  <c r="AE111" i="44" s="1"/>
  <c r="AE110" i="44" s="1"/>
  <c r="AD115" i="44"/>
  <c r="AC115" i="44"/>
  <c r="AA115" i="44"/>
  <c r="Z115" i="44"/>
  <c r="Y115" i="44"/>
  <c r="X115" i="44"/>
  <c r="P115" i="44" s="1"/>
  <c r="W115" i="44"/>
  <c r="V115" i="44"/>
  <c r="Q115" i="44"/>
  <c r="O115" i="44"/>
  <c r="AS114" i="44"/>
  <c r="AS112" i="44" s="1"/>
  <c r="AR114" i="44"/>
  <c r="AK114" i="44"/>
  <c r="AJ114" i="44"/>
  <c r="AC114" i="44"/>
  <c r="AB114" i="44"/>
  <c r="U114" i="44"/>
  <c r="M114" i="44" s="1"/>
  <c r="T114" i="44"/>
  <c r="S114" i="44"/>
  <c r="R114" i="44"/>
  <c r="Q114" i="44"/>
  <c r="P114" i="44"/>
  <c r="O114" i="44"/>
  <c r="N114" i="44"/>
  <c r="H114" i="44"/>
  <c r="AS113" i="44"/>
  <c r="AR113" i="44"/>
  <c r="AK113" i="44"/>
  <c r="AJ113" i="44"/>
  <c r="AC113" i="44"/>
  <c r="AB113" i="44"/>
  <c r="U113" i="44"/>
  <c r="T113" i="44"/>
  <c r="S113" i="44"/>
  <c r="R113" i="44"/>
  <c r="Q113" i="44"/>
  <c r="P113" i="44"/>
  <c r="O113" i="44"/>
  <c r="N113" i="44"/>
  <c r="M113" i="44"/>
  <c r="H113" i="44"/>
  <c r="AY112" i="44"/>
  <c r="AX112" i="44"/>
  <c r="AX111" i="44" s="1"/>
  <c r="AX110" i="44" s="1"/>
  <c r="AW112" i="44"/>
  <c r="AV112" i="44"/>
  <c r="AV111" i="44" s="1"/>
  <c r="AV110" i="44" s="1"/>
  <c r="AU112" i="44"/>
  <c r="AT112" i="44"/>
  <c r="AQ112" i="44"/>
  <c r="AP112" i="44"/>
  <c r="AO112" i="44"/>
  <c r="AO111" i="44" s="1"/>
  <c r="AO110" i="44" s="1"/>
  <c r="AN112" i="44"/>
  <c r="AN111" i="44" s="1"/>
  <c r="AN110" i="44" s="1"/>
  <c r="AM112" i="44"/>
  <c r="AL112" i="44"/>
  <c r="AK112" i="44"/>
  <c r="AI112" i="44"/>
  <c r="AH112" i="44"/>
  <c r="AH111" i="44" s="1"/>
  <c r="AH110" i="44" s="1"/>
  <c r="AG112" i="44"/>
  <c r="AF112" i="44"/>
  <c r="P112" i="44" s="1"/>
  <c r="AE112" i="44"/>
  <c r="AD112" i="44"/>
  <c r="AC112" i="44"/>
  <c r="AA112" i="44"/>
  <c r="AA111" i="44" s="1"/>
  <c r="AA110" i="44" s="1"/>
  <c r="Z112" i="44"/>
  <c r="R112" i="44" s="1"/>
  <c r="Y112" i="44"/>
  <c r="Q112" i="44" s="1"/>
  <c r="X112" i="44"/>
  <c r="W112" i="44"/>
  <c r="V112" i="44"/>
  <c r="N112" i="44" s="1"/>
  <c r="U112" i="44"/>
  <c r="S112" i="44"/>
  <c r="AW111" i="44"/>
  <c r="AW110" i="44" s="1"/>
  <c r="AU111" i="44"/>
  <c r="AM111" i="44"/>
  <c r="AM110" i="44" s="1"/>
  <c r="AI111" i="44"/>
  <c r="AI110" i="44" s="1"/>
  <c r="AG111" i="44"/>
  <c r="AG110" i="44" s="1"/>
  <c r="Y111" i="44"/>
  <c r="V111" i="44"/>
  <c r="V110" i="44" s="1"/>
  <c r="AS102" i="44"/>
  <c r="AS101" i="44" s="1"/>
  <c r="AR102" i="44"/>
  <c r="AK102" i="44"/>
  <c r="AK101" i="44" s="1"/>
  <c r="AJ102" i="44"/>
  <c r="AC102" i="44"/>
  <c r="AB102" i="44"/>
  <c r="U102" i="44"/>
  <c r="U101" i="44" s="1"/>
  <c r="T102" i="44"/>
  <c r="S102" i="44"/>
  <c r="R102" i="44"/>
  <c r="Q102" i="44"/>
  <c r="P102" i="44"/>
  <c r="O102" i="44"/>
  <c r="N102" i="44"/>
  <c r="H102" i="44"/>
  <c r="AY101" i="44"/>
  <c r="AY96" i="44" s="1"/>
  <c r="AX101" i="44"/>
  <c r="AW101" i="44"/>
  <c r="AV101" i="44"/>
  <c r="AU101" i="44"/>
  <c r="O101" i="44" s="1"/>
  <c r="AT101" i="44"/>
  <c r="AQ101" i="44"/>
  <c r="AP101" i="44"/>
  <c r="AO101" i="44"/>
  <c r="AN101" i="44"/>
  <c r="AM101" i="44"/>
  <c r="AL101" i="44"/>
  <c r="AI101" i="44"/>
  <c r="AH101" i="44"/>
  <c r="AG101" i="44"/>
  <c r="Q101" i="44" s="1"/>
  <c r="AF101" i="44"/>
  <c r="AE101" i="44"/>
  <c r="AD101" i="44"/>
  <c r="AA101" i="44"/>
  <c r="S101" i="44" s="1"/>
  <c r="S96" i="44" s="1"/>
  <c r="Z101" i="44"/>
  <c r="R101" i="44" s="1"/>
  <c r="Y101" i="44"/>
  <c r="X101" i="44"/>
  <c r="W101" i="44"/>
  <c r="V101" i="44"/>
  <c r="AS100" i="44"/>
  <c r="AR100" i="44"/>
  <c r="AK100" i="44"/>
  <c r="AJ100" i="44"/>
  <c r="AC100" i="44"/>
  <c r="AC97" i="44" s="1"/>
  <c r="AB100" i="44"/>
  <c r="U100" i="44"/>
  <c r="M100" i="44" s="1"/>
  <c r="T100" i="44"/>
  <c r="S100" i="44"/>
  <c r="R100" i="44"/>
  <c r="Q100" i="44"/>
  <c r="P100" i="44"/>
  <c r="O100" i="44"/>
  <c r="N100" i="44"/>
  <c r="H100" i="44"/>
  <c r="AS99" i="44"/>
  <c r="AS97" i="44" s="1"/>
  <c r="AS96" i="44" s="1"/>
  <c r="AR99" i="44"/>
  <c r="AK99" i="44"/>
  <c r="AJ99" i="44"/>
  <c r="AC99" i="44"/>
  <c r="AB99" i="44"/>
  <c r="U99" i="44"/>
  <c r="M99" i="44" s="1"/>
  <c r="T99" i="44"/>
  <c r="S99" i="44"/>
  <c r="R99" i="44"/>
  <c r="Q99" i="44"/>
  <c r="P99" i="44"/>
  <c r="O99" i="44"/>
  <c r="N99" i="44"/>
  <c r="H99" i="44"/>
  <c r="AS98" i="44"/>
  <c r="AR98" i="44"/>
  <c r="AK98" i="44"/>
  <c r="AJ98" i="44"/>
  <c r="AC98" i="44"/>
  <c r="AB98" i="44"/>
  <c r="U98" i="44"/>
  <c r="T98" i="44"/>
  <c r="S98" i="44"/>
  <c r="R98" i="44"/>
  <c r="Q98" i="44"/>
  <c r="P98" i="44"/>
  <c r="O98" i="44"/>
  <c r="N98" i="44"/>
  <c r="M98" i="44"/>
  <c r="H98" i="44"/>
  <c r="AY97" i="44"/>
  <c r="AX97" i="44"/>
  <c r="AX96" i="44" s="1"/>
  <c r="AW97" i="44"/>
  <c r="AV97" i="44"/>
  <c r="AV96" i="44" s="1"/>
  <c r="AV79" i="44" s="1"/>
  <c r="AU97" i="44"/>
  <c r="AT97" i="44"/>
  <c r="AQ97" i="44"/>
  <c r="AP97" i="44"/>
  <c r="AO97" i="44"/>
  <c r="AO96" i="44" s="1"/>
  <c r="AN97" i="44"/>
  <c r="AN96" i="44" s="1"/>
  <c r="AM97" i="44"/>
  <c r="AL97" i="44"/>
  <c r="AK97" i="44"/>
  <c r="AI97" i="44"/>
  <c r="AH97" i="44"/>
  <c r="AH96" i="44" s="1"/>
  <c r="AH79" i="44" s="1"/>
  <c r="AG97" i="44"/>
  <c r="AF97" i="44"/>
  <c r="P97" i="44" s="1"/>
  <c r="AE97" i="44"/>
  <c r="AD97" i="44"/>
  <c r="AA97" i="44"/>
  <c r="AA96" i="44" s="1"/>
  <c r="Z97" i="44"/>
  <c r="Y97" i="44"/>
  <c r="Q97" i="44" s="1"/>
  <c r="X97" i="44"/>
  <c r="W97" i="44"/>
  <c r="V97" i="44"/>
  <c r="N97" i="44" s="1"/>
  <c r="U97" i="44"/>
  <c r="S97" i="44"/>
  <c r="AW96" i="44"/>
  <c r="AW79" i="44" s="1"/>
  <c r="AU96" i="44"/>
  <c r="AU79" i="44" s="1"/>
  <c r="AT96" i="44"/>
  <c r="AQ96" i="44"/>
  <c r="AP96" i="44"/>
  <c r="AM96" i="44"/>
  <c r="AI96" i="44"/>
  <c r="AI79" i="44" s="1"/>
  <c r="AG96" i="44"/>
  <c r="AG79" i="44" s="1"/>
  <c r="AF96" i="44"/>
  <c r="AE96" i="44"/>
  <c r="AD96" i="44"/>
  <c r="Y96" i="44"/>
  <c r="V96" i="44"/>
  <c r="V79" i="44" s="1"/>
  <c r="AS95" i="44"/>
  <c r="AR95" i="44"/>
  <c r="AK95" i="44"/>
  <c r="AJ95" i="44"/>
  <c r="AC95" i="44"/>
  <c r="AB95" i="44"/>
  <c r="U95" i="44"/>
  <c r="M95" i="44" s="1"/>
  <c r="T95" i="44"/>
  <c r="S95" i="44"/>
  <c r="R95" i="44"/>
  <c r="Q95" i="44"/>
  <c r="P95" i="44"/>
  <c r="O95" i="44"/>
  <c r="N95" i="44"/>
  <c r="H95" i="44"/>
  <c r="AS94" i="44"/>
  <c r="AR94" i="44"/>
  <c r="AK94" i="44"/>
  <c r="AJ94" i="44"/>
  <c r="AC94" i="44"/>
  <c r="AB94" i="44"/>
  <c r="U94" i="44"/>
  <c r="T94" i="44"/>
  <c r="S94" i="44"/>
  <c r="R94" i="44"/>
  <c r="Q94" i="44"/>
  <c r="P94" i="44"/>
  <c r="O94" i="44"/>
  <c r="N94" i="44"/>
  <c r="M94" i="44"/>
  <c r="H94" i="44"/>
  <c r="AS93" i="44"/>
  <c r="AR93" i="44"/>
  <c r="AK93" i="44"/>
  <c r="AJ93" i="44"/>
  <c r="AC93" i="44"/>
  <c r="M93" i="44" s="1"/>
  <c r="AB93" i="44"/>
  <c r="U93" i="44"/>
  <c r="T93" i="44"/>
  <c r="S93" i="44"/>
  <c r="R93" i="44"/>
  <c r="Q93" i="44"/>
  <c r="P93" i="44"/>
  <c r="O93" i="44"/>
  <c r="N93" i="44"/>
  <c r="H93" i="44"/>
  <c r="AS92" i="44"/>
  <c r="AS91" i="44" s="1"/>
  <c r="AS90" i="44" s="1"/>
  <c r="AR92" i="44"/>
  <c r="AK92" i="44"/>
  <c r="AJ92" i="44"/>
  <c r="AC92" i="44"/>
  <c r="AB92" i="44"/>
  <c r="U92" i="44"/>
  <c r="U91" i="44" s="1"/>
  <c r="T92" i="44"/>
  <c r="S92" i="44"/>
  <c r="R92" i="44"/>
  <c r="Q92" i="44"/>
  <c r="P92" i="44"/>
  <c r="O92" i="44"/>
  <c r="N92" i="44"/>
  <c r="H92" i="44"/>
  <c r="AY91" i="44"/>
  <c r="AX91" i="44"/>
  <c r="AX90" i="44" s="1"/>
  <c r="AW91" i="44"/>
  <c r="AV91" i="44"/>
  <c r="AU91" i="44"/>
  <c r="AT91" i="44"/>
  <c r="AQ91" i="44"/>
  <c r="AQ90" i="44" s="1"/>
  <c r="AP91" i="44"/>
  <c r="AP90" i="44" s="1"/>
  <c r="AO91" i="44"/>
  <c r="AN91" i="44"/>
  <c r="AM91" i="44"/>
  <c r="AL91" i="44"/>
  <c r="AK91" i="44"/>
  <c r="AK90" i="44" s="1"/>
  <c r="AI91" i="44"/>
  <c r="AH91" i="44"/>
  <c r="R91" i="44" s="1"/>
  <c r="R90" i="44" s="1"/>
  <c r="AG91" i="44"/>
  <c r="AF91" i="44"/>
  <c r="P91" i="44" s="1"/>
  <c r="AE91" i="44"/>
  <c r="AD91" i="44"/>
  <c r="AD90" i="44" s="1"/>
  <c r="AC91" i="44"/>
  <c r="AC90" i="44" s="1"/>
  <c r="AA91" i="44"/>
  <c r="S91" i="44" s="1"/>
  <c r="S90" i="44" s="1"/>
  <c r="Z91" i="44"/>
  <c r="Y91" i="44"/>
  <c r="X91" i="44"/>
  <c r="W91" i="44"/>
  <c r="W90" i="44" s="1"/>
  <c r="V91" i="44"/>
  <c r="N91" i="44"/>
  <c r="AY90" i="44"/>
  <c r="AW90" i="44"/>
  <c r="AV90" i="44"/>
  <c r="AU90" i="44"/>
  <c r="AT90" i="44"/>
  <c r="AO90" i="44"/>
  <c r="AN90" i="44"/>
  <c r="AL90" i="44"/>
  <c r="AI90" i="44"/>
  <c r="AH90" i="44"/>
  <c r="AG90" i="44"/>
  <c r="AF90" i="44"/>
  <c r="AE90" i="44"/>
  <c r="AA90" i="44"/>
  <c r="Z90" i="44"/>
  <c r="X90" i="44"/>
  <c r="V90" i="44"/>
  <c r="N90" i="44"/>
  <c r="AS89" i="44"/>
  <c r="AR89" i="44"/>
  <c r="AK89" i="44"/>
  <c r="AJ89" i="44"/>
  <c r="AC89" i="44"/>
  <c r="AC88" i="44" s="1"/>
  <c r="AB89" i="44"/>
  <c r="U89" i="44"/>
  <c r="M89" i="44" s="1"/>
  <c r="T89" i="44"/>
  <c r="S89" i="44"/>
  <c r="R89" i="44"/>
  <c r="Q89" i="44"/>
  <c r="P89" i="44"/>
  <c r="O89" i="44"/>
  <c r="N89" i="44"/>
  <c r="H89" i="44"/>
  <c r="AY88" i="44"/>
  <c r="AX88" i="44"/>
  <c r="AW88" i="44"/>
  <c r="AV88" i="44"/>
  <c r="AU88" i="44"/>
  <c r="AT88" i="44"/>
  <c r="AS88" i="44"/>
  <c r="AQ88" i="44"/>
  <c r="AP88" i="44"/>
  <c r="AO88" i="44"/>
  <c r="AN88" i="44"/>
  <c r="AM88" i="44"/>
  <c r="AL88" i="44"/>
  <c r="AK88" i="44"/>
  <c r="AI88" i="44"/>
  <c r="AH88" i="44"/>
  <c r="R88" i="44" s="1"/>
  <c r="AG88" i="44"/>
  <c r="AF88" i="44"/>
  <c r="AE88" i="44"/>
  <c r="AD88" i="44"/>
  <c r="AA88" i="44"/>
  <c r="Z88" i="44"/>
  <c r="Y88" i="44"/>
  <c r="X88" i="44"/>
  <c r="W88" i="44"/>
  <c r="O88" i="44" s="1"/>
  <c r="O80" i="44" s="1"/>
  <c r="V88" i="44"/>
  <c r="P88" i="44"/>
  <c r="N88" i="44"/>
  <c r="AS87" i="44"/>
  <c r="M87" i="44" s="1"/>
  <c r="AR87" i="44"/>
  <c r="AK87" i="44"/>
  <c r="AJ87" i="44"/>
  <c r="AC87" i="44"/>
  <c r="AB87" i="44"/>
  <c r="U87" i="44"/>
  <c r="T87" i="44"/>
  <c r="S87" i="44"/>
  <c r="R87" i="44"/>
  <c r="Q87" i="44"/>
  <c r="P87" i="44"/>
  <c r="O87" i="44"/>
  <c r="N87" i="44"/>
  <c r="H87" i="44"/>
  <c r="AS86" i="44"/>
  <c r="AR86" i="44"/>
  <c r="AK86" i="44"/>
  <c r="AJ86" i="44"/>
  <c r="AC86" i="44"/>
  <c r="AB86" i="44"/>
  <c r="U86" i="44"/>
  <c r="M86" i="44" s="1"/>
  <c r="T86" i="44"/>
  <c r="S86" i="44"/>
  <c r="R86" i="44"/>
  <c r="Q86" i="44"/>
  <c r="P86" i="44"/>
  <c r="O86" i="44"/>
  <c r="N86" i="44"/>
  <c r="H86" i="44"/>
  <c r="AS85" i="44"/>
  <c r="AR85" i="44"/>
  <c r="AK85" i="44"/>
  <c r="AJ85" i="44"/>
  <c r="AC85" i="44"/>
  <c r="AB85" i="44"/>
  <c r="U85" i="44"/>
  <c r="T85" i="44"/>
  <c r="S85" i="44"/>
  <c r="R85" i="44"/>
  <c r="Q85" i="44"/>
  <c r="P85" i="44"/>
  <c r="O85" i="44"/>
  <c r="N85" i="44"/>
  <c r="M85" i="44"/>
  <c r="H85" i="44"/>
  <c r="AS84" i="44"/>
  <c r="M84" i="44" s="1"/>
  <c r="AR84" i="44"/>
  <c r="AK84" i="44"/>
  <c r="AJ84" i="44"/>
  <c r="AC84" i="44"/>
  <c r="AB84" i="44"/>
  <c r="U84" i="44"/>
  <c r="T84" i="44"/>
  <c r="S84" i="44"/>
  <c r="R84" i="44"/>
  <c r="Q84" i="44"/>
  <c r="P84" i="44"/>
  <c r="O84" i="44"/>
  <c r="N84" i="44"/>
  <c r="H84" i="44"/>
  <c r="AS83" i="44"/>
  <c r="AR83" i="44"/>
  <c r="AK83" i="44"/>
  <c r="AJ83" i="44"/>
  <c r="AC83" i="44"/>
  <c r="AB83" i="44"/>
  <c r="U83" i="44"/>
  <c r="T83" i="44"/>
  <c r="S83" i="44"/>
  <c r="R83" i="44"/>
  <c r="Q83" i="44"/>
  <c r="P83" i="44"/>
  <c r="O83" i="44"/>
  <c r="N83" i="44"/>
  <c r="H83" i="44"/>
  <c r="AS82" i="44"/>
  <c r="AS81" i="44" s="1"/>
  <c r="AS80" i="44" s="1"/>
  <c r="AS79" i="44" s="1"/>
  <c r="AR82" i="44"/>
  <c r="AK82" i="44"/>
  <c r="AK81" i="44" s="1"/>
  <c r="AK80" i="44" s="1"/>
  <c r="AJ82" i="44"/>
  <c r="AC82" i="44"/>
  <c r="AC81" i="44" s="1"/>
  <c r="AC80" i="44" s="1"/>
  <c r="AB82" i="44"/>
  <c r="U82" i="44"/>
  <c r="T82" i="44"/>
  <c r="S82" i="44"/>
  <c r="R82" i="44"/>
  <c r="Q82" i="44"/>
  <c r="P82" i="44"/>
  <c r="O82" i="44"/>
  <c r="N82" i="44"/>
  <c r="M82" i="44"/>
  <c r="H82" i="44"/>
  <c r="AY81" i="44"/>
  <c r="AY80" i="44" s="1"/>
  <c r="AY79" i="44" s="1"/>
  <c r="AX81" i="44"/>
  <c r="AW81" i="44"/>
  <c r="AV81" i="44"/>
  <c r="AU81" i="44"/>
  <c r="AT81" i="44"/>
  <c r="AQ81" i="44"/>
  <c r="AQ80" i="44" s="1"/>
  <c r="AQ79" i="44" s="1"/>
  <c r="AP81" i="44"/>
  <c r="AO81" i="44"/>
  <c r="AN81" i="44"/>
  <c r="AN80" i="44" s="1"/>
  <c r="AN79" i="44" s="1"/>
  <c r="AM81" i="44"/>
  <c r="AL81" i="44"/>
  <c r="AL80" i="44" s="1"/>
  <c r="AI81" i="44"/>
  <c r="S81" i="44" s="1"/>
  <c r="AH81" i="44"/>
  <c r="AG81" i="44"/>
  <c r="Q81" i="44" s="1"/>
  <c r="AF81" i="44"/>
  <c r="AE81" i="44"/>
  <c r="AE80" i="44" s="1"/>
  <c r="AE79" i="44" s="1"/>
  <c r="AD81" i="44"/>
  <c r="AD80" i="44" s="1"/>
  <c r="AA81" i="44"/>
  <c r="Z81" i="44"/>
  <c r="Y81" i="44"/>
  <c r="X81" i="44"/>
  <c r="X80" i="44" s="1"/>
  <c r="W81" i="44"/>
  <c r="V81" i="44"/>
  <c r="N81" i="44" s="1"/>
  <c r="O81" i="44"/>
  <c r="AX80" i="44"/>
  <c r="AX79" i="44" s="1"/>
  <c r="AW80" i="44"/>
  <c r="AV80" i="44"/>
  <c r="AU80" i="44"/>
  <c r="AT80" i="44"/>
  <c r="AP80" i="44"/>
  <c r="AP79" i="44" s="1"/>
  <c r="AM80" i="44"/>
  <c r="AI80" i="44"/>
  <c r="AH80" i="44"/>
  <c r="AG80" i="44"/>
  <c r="AF80" i="44"/>
  <c r="Y80" i="44"/>
  <c r="W80" i="44"/>
  <c r="V80" i="44"/>
  <c r="AT79" i="44"/>
  <c r="AF79" i="44"/>
  <c r="AS71" i="44"/>
  <c r="AR71" i="44"/>
  <c r="AK71" i="44"/>
  <c r="AJ71" i="44"/>
  <c r="AC71" i="44"/>
  <c r="AC70" i="44" s="1"/>
  <c r="AB71" i="44"/>
  <c r="U71" i="44"/>
  <c r="M71" i="44" s="1"/>
  <c r="T71" i="44"/>
  <c r="S71" i="44"/>
  <c r="R71" i="44"/>
  <c r="Q71" i="44"/>
  <c r="P71" i="44"/>
  <c r="O71" i="44"/>
  <c r="N71" i="44"/>
  <c r="H71" i="44"/>
  <c r="AY70" i="44"/>
  <c r="AY57" i="44" s="1"/>
  <c r="AX70" i="44"/>
  <c r="AW70" i="44"/>
  <c r="AW57" i="44" s="1"/>
  <c r="AV70" i="44"/>
  <c r="AU70" i="44"/>
  <c r="AT70" i="44"/>
  <c r="AS70" i="44"/>
  <c r="AQ70" i="44"/>
  <c r="AP70" i="44"/>
  <c r="AO70" i="44"/>
  <c r="AN70" i="44"/>
  <c r="AM70" i="44"/>
  <c r="AL70" i="44"/>
  <c r="AL57" i="44" s="1"/>
  <c r="AK70" i="44"/>
  <c r="AI70" i="44"/>
  <c r="AI57" i="44" s="1"/>
  <c r="AH70" i="44"/>
  <c r="R70" i="44" s="1"/>
  <c r="AG70" i="44"/>
  <c r="AF70" i="44"/>
  <c r="AE70" i="44"/>
  <c r="AD70" i="44"/>
  <c r="AA70" i="44"/>
  <c r="S70" i="44" s="1"/>
  <c r="Z70" i="44"/>
  <c r="Y70" i="44"/>
  <c r="Q70" i="44" s="1"/>
  <c r="X70" i="44"/>
  <c r="X57" i="44" s="1"/>
  <c r="W70" i="44"/>
  <c r="O70" i="44" s="1"/>
  <c r="V70" i="44"/>
  <c r="V57" i="44" s="1"/>
  <c r="N70" i="44"/>
  <c r="AS69" i="44"/>
  <c r="M69" i="44" s="1"/>
  <c r="AR69" i="44"/>
  <c r="AK69" i="44"/>
  <c r="AJ69" i="44"/>
  <c r="AC69" i="44"/>
  <c r="AB69" i="44"/>
  <c r="U69" i="44"/>
  <c r="T69" i="44"/>
  <c r="S69" i="44"/>
  <c r="R69" i="44"/>
  <c r="Q69" i="44"/>
  <c r="P69" i="44"/>
  <c r="O69" i="44"/>
  <c r="N69" i="44"/>
  <c r="H69" i="44"/>
  <c r="AS68" i="44"/>
  <c r="AR68" i="44"/>
  <c r="AK68" i="44"/>
  <c r="AJ68" i="44"/>
  <c r="AC68" i="44"/>
  <c r="AB68" i="44"/>
  <c r="U68" i="44"/>
  <c r="M68" i="44" s="1"/>
  <c r="T68" i="44"/>
  <c r="S68" i="44"/>
  <c r="R68" i="44"/>
  <c r="Q68" i="44"/>
  <c r="P68" i="44"/>
  <c r="O68" i="44"/>
  <c r="N68" i="44"/>
  <c r="H68" i="44"/>
  <c r="AS67" i="44"/>
  <c r="AR67" i="44"/>
  <c r="AK67" i="44"/>
  <c r="AJ67" i="44"/>
  <c r="AC67" i="44"/>
  <c r="AB67" i="44"/>
  <c r="U67" i="44"/>
  <c r="T67" i="44"/>
  <c r="S67" i="44"/>
  <c r="R67" i="44"/>
  <c r="Q67" i="44"/>
  <c r="P67" i="44"/>
  <c r="O67" i="44"/>
  <c r="N67" i="44"/>
  <c r="M67" i="44"/>
  <c r="H67" i="44"/>
  <c r="AS66" i="44"/>
  <c r="M66" i="44" s="1"/>
  <c r="AR66" i="44"/>
  <c r="AK66" i="44"/>
  <c r="AJ66" i="44"/>
  <c r="AC66" i="44"/>
  <c r="AB66" i="44"/>
  <c r="U66" i="44"/>
  <c r="T66" i="44"/>
  <c r="S66" i="44"/>
  <c r="R66" i="44"/>
  <c r="Q66" i="44"/>
  <c r="P66" i="44"/>
  <c r="O66" i="44"/>
  <c r="N66" i="44"/>
  <c r="H66" i="44"/>
  <c r="AS65" i="44"/>
  <c r="AR65" i="44"/>
  <c r="AK65" i="44"/>
  <c r="AJ65" i="44"/>
  <c r="AC65" i="44"/>
  <c r="AB65" i="44"/>
  <c r="U65" i="44"/>
  <c r="T65" i="44"/>
  <c r="S65" i="44"/>
  <c r="R65" i="44"/>
  <c r="Q65" i="44"/>
  <c r="P65" i="44"/>
  <c r="O65" i="44"/>
  <c r="N65" i="44"/>
  <c r="H65" i="44"/>
  <c r="AS64" i="44"/>
  <c r="AR64" i="44"/>
  <c r="AK64" i="44"/>
  <c r="AJ64" i="44"/>
  <c r="AC64" i="44"/>
  <c r="AB64" i="44"/>
  <c r="U64" i="44"/>
  <c r="T64" i="44"/>
  <c r="S64" i="44"/>
  <c r="R64" i="44"/>
  <c r="Q64" i="44"/>
  <c r="P64" i="44"/>
  <c r="O64" i="44"/>
  <c r="N64" i="44"/>
  <c r="M64" i="44"/>
  <c r="H64" i="44"/>
  <c r="AS63" i="44"/>
  <c r="M63" i="44" s="1"/>
  <c r="AR63" i="44"/>
  <c r="AK63" i="44"/>
  <c r="AK62" i="44" s="1"/>
  <c r="AJ63" i="44"/>
  <c r="AC63" i="44"/>
  <c r="AB63" i="44"/>
  <c r="U63" i="44"/>
  <c r="T63" i="44"/>
  <c r="S63" i="44"/>
  <c r="R63" i="44"/>
  <c r="Q63" i="44"/>
  <c r="P63" i="44"/>
  <c r="O63" i="44"/>
  <c r="N63" i="44"/>
  <c r="H63" i="44"/>
  <c r="AY62" i="44"/>
  <c r="AX62" i="44"/>
  <c r="AW62" i="44"/>
  <c r="AV62" i="44"/>
  <c r="AV57" i="44" s="1"/>
  <c r="AU62" i="44"/>
  <c r="AT62" i="44"/>
  <c r="AS62" i="44"/>
  <c r="AQ62" i="44"/>
  <c r="AP62" i="44"/>
  <c r="AO62" i="44"/>
  <c r="AN62" i="44"/>
  <c r="AM62" i="44"/>
  <c r="AL62" i="44"/>
  <c r="AI62" i="44"/>
  <c r="AH62" i="44"/>
  <c r="AH57" i="44" s="1"/>
  <c r="AG62" i="44"/>
  <c r="AF62" i="44"/>
  <c r="AE62" i="44"/>
  <c r="AD62" i="44"/>
  <c r="AC62" i="44"/>
  <c r="AA62" i="44"/>
  <c r="Z62" i="44"/>
  <c r="R62" i="44" s="1"/>
  <c r="Y62" i="44"/>
  <c r="X62" i="44"/>
  <c r="P62" i="44" s="1"/>
  <c r="W62" i="44"/>
  <c r="V62" i="44"/>
  <c r="S62" i="44"/>
  <c r="Q62" i="44"/>
  <c r="N62" i="44"/>
  <c r="AS61" i="44"/>
  <c r="AR61" i="44"/>
  <c r="AK61" i="44"/>
  <c r="AJ61" i="44"/>
  <c r="AC61" i="44"/>
  <c r="AB61" i="44"/>
  <c r="U61" i="44"/>
  <c r="M61" i="44" s="1"/>
  <c r="T61" i="44"/>
  <c r="S61" i="44"/>
  <c r="R61" i="44"/>
  <c r="Q61" i="44"/>
  <c r="P61" i="44"/>
  <c r="O61" i="44"/>
  <c r="N61" i="44"/>
  <c r="H61" i="44"/>
  <c r="AS60" i="44"/>
  <c r="AS58" i="44" s="1"/>
  <c r="AS57" i="44" s="1"/>
  <c r="AR60" i="44"/>
  <c r="AK60" i="44"/>
  <c r="AJ60" i="44"/>
  <c r="AC60" i="44"/>
  <c r="AB60" i="44"/>
  <c r="U60" i="44"/>
  <c r="U58" i="44" s="1"/>
  <c r="T60" i="44"/>
  <c r="S60" i="44"/>
  <c r="R60" i="44"/>
  <c r="Q60" i="44"/>
  <c r="P60" i="44"/>
  <c r="O60" i="44"/>
  <c r="N60" i="44"/>
  <c r="H60" i="44"/>
  <c r="AS59" i="44"/>
  <c r="AR59" i="44"/>
  <c r="AK59" i="44"/>
  <c r="AK58" i="44" s="1"/>
  <c r="AJ59" i="44"/>
  <c r="AC59" i="44"/>
  <c r="AC58" i="44" s="1"/>
  <c r="AB59" i="44"/>
  <c r="U59" i="44"/>
  <c r="T59" i="44"/>
  <c r="S59" i="44"/>
  <c r="R59" i="44"/>
  <c r="Q59" i="44"/>
  <c r="P59" i="44"/>
  <c r="O59" i="44"/>
  <c r="N59" i="44"/>
  <c r="M59" i="44"/>
  <c r="H59" i="44"/>
  <c r="AY58" i="44"/>
  <c r="AX58" i="44"/>
  <c r="AW58" i="44"/>
  <c r="AV58" i="44"/>
  <c r="AU58" i="44"/>
  <c r="AU57" i="44" s="1"/>
  <c r="AT58" i="44"/>
  <c r="AQ58" i="44"/>
  <c r="AQ57" i="44" s="1"/>
  <c r="AP58" i="44"/>
  <c r="AO58" i="44"/>
  <c r="AO57" i="44" s="1"/>
  <c r="AN58" i="44"/>
  <c r="AM58" i="44"/>
  <c r="AL58" i="44"/>
  <c r="AI58" i="44"/>
  <c r="AH58" i="44"/>
  <c r="AG58" i="44"/>
  <c r="AG57" i="44" s="1"/>
  <c r="AF58" i="44"/>
  <c r="AE58" i="44"/>
  <c r="AD58" i="44"/>
  <c r="AA58" i="44"/>
  <c r="Z58" i="44"/>
  <c r="R58" i="44" s="1"/>
  <c r="R57" i="44" s="1"/>
  <c r="Y58" i="44"/>
  <c r="Q58" i="44" s="1"/>
  <c r="X58" i="44"/>
  <c r="W58" i="44"/>
  <c r="O58" i="44" s="1"/>
  <c r="V58" i="44"/>
  <c r="P58" i="44"/>
  <c r="AX57" i="44"/>
  <c r="AT57" i="44"/>
  <c r="AP57" i="44"/>
  <c r="AN57" i="44"/>
  <c r="AM57" i="44"/>
  <c r="AF57" i="44"/>
  <c r="AC57" i="44"/>
  <c r="Z57" i="44"/>
  <c r="Y57" i="44"/>
  <c r="W57" i="44"/>
  <c r="AS56" i="44"/>
  <c r="AS54" i="44" s="1"/>
  <c r="AR56" i="44"/>
  <c r="AK56" i="44"/>
  <c r="AJ56" i="44"/>
  <c r="AC56" i="44"/>
  <c r="AB56" i="44"/>
  <c r="U56" i="44"/>
  <c r="M56" i="44" s="1"/>
  <c r="T56" i="44"/>
  <c r="S56" i="44"/>
  <c r="R56" i="44"/>
  <c r="Q56" i="44"/>
  <c r="P56" i="44"/>
  <c r="O56" i="44"/>
  <c r="N56" i="44"/>
  <c r="H56" i="44"/>
  <c r="AS55" i="44"/>
  <c r="AR55" i="44"/>
  <c r="AK55" i="44"/>
  <c r="AJ55" i="44"/>
  <c r="AC55" i="44"/>
  <c r="AC54" i="44" s="1"/>
  <c r="AB55" i="44"/>
  <c r="U55" i="44"/>
  <c r="T55" i="44"/>
  <c r="S55" i="44"/>
  <c r="R55" i="44"/>
  <c r="Q55" i="44"/>
  <c r="P55" i="44"/>
  <c r="O55" i="44"/>
  <c r="N55" i="44"/>
  <c r="M55" i="44"/>
  <c r="H55" i="44"/>
  <c r="AY54" i="44"/>
  <c r="AX54" i="44"/>
  <c r="AW54" i="44"/>
  <c r="AV54" i="44"/>
  <c r="AV48" i="44" s="1"/>
  <c r="AU54" i="44"/>
  <c r="AT54" i="44"/>
  <c r="AQ54" i="44"/>
  <c r="AP54" i="44"/>
  <c r="AO54" i="44"/>
  <c r="AN54" i="44"/>
  <c r="AM54" i="44"/>
  <c r="AL54" i="44"/>
  <c r="AK54" i="44"/>
  <c r="AI54" i="44"/>
  <c r="AH54" i="44"/>
  <c r="AH48" i="44" s="1"/>
  <c r="AG54" i="44"/>
  <c r="AF54" i="44"/>
  <c r="AE54" i="44"/>
  <c r="AD54" i="44"/>
  <c r="N54" i="44" s="1"/>
  <c r="AA54" i="44"/>
  <c r="Z54" i="44"/>
  <c r="Y54" i="44"/>
  <c r="Q54" i="44" s="1"/>
  <c r="X54" i="44"/>
  <c r="P54" i="44" s="1"/>
  <c r="P48" i="44" s="1"/>
  <c r="W54" i="44"/>
  <c r="O54" i="44" s="1"/>
  <c r="V54" i="44"/>
  <c r="U54" i="44"/>
  <c r="M54" i="44" s="1"/>
  <c r="S54" i="44"/>
  <c r="AS53" i="44"/>
  <c r="AR53" i="44"/>
  <c r="AK53" i="44"/>
  <c r="AJ53" i="44"/>
  <c r="AC53" i="44"/>
  <c r="AC51" i="44" s="1"/>
  <c r="AB53" i="44"/>
  <c r="U53" i="44"/>
  <c r="U51" i="44" s="1"/>
  <c r="T53" i="44"/>
  <c r="S53" i="44"/>
  <c r="R53" i="44"/>
  <c r="Q53" i="44"/>
  <c r="P53" i="44"/>
  <c r="O53" i="44"/>
  <c r="N53" i="44"/>
  <c r="H53" i="44"/>
  <c r="AS52" i="44"/>
  <c r="AR52" i="44"/>
  <c r="AK52" i="44"/>
  <c r="AK51" i="44" s="1"/>
  <c r="AJ52" i="44"/>
  <c r="AB52" i="44"/>
  <c r="U52" i="44"/>
  <c r="T52" i="44"/>
  <c r="S52" i="44"/>
  <c r="R52" i="44"/>
  <c r="Q52" i="44"/>
  <c r="P52" i="44"/>
  <c r="O52" i="44"/>
  <c r="N52" i="44"/>
  <c r="H52" i="44"/>
  <c r="AY51" i="44"/>
  <c r="AY48" i="44" s="1"/>
  <c r="AX51" i="44"/>
  <c r="AW51" i="44"/>
  <c r="AV51" i="44"/>
  <c r="AU51" i="44"/>
  <c r="AT51" i="44"/>
  <c r="AQ51" i="44"/>
  <c r="AP51" i="44"/>
  <c r="AO51" i="44"/>
  <c r="AO48" i="44" s="1"/>
  <c r="AN51" i="44"/>
  <c r="AN48" i="44" s="1"/>
  <c r="AM51" i="44"/>
  <c r="AM48" i="44" s="1"/>
  <c r="AL51" i="44"/>
  <c r="AL48" i="44" s="1"/>
  <c r="AI51" i="44"/>
  <c r="AH51" i="44"/>
  <c r="AG51" i="44"/>
  <c r="AF51" i="44"/>
  <c r="AE51" i="44"/>
  <c r="AD51" i="44"/>
  <c r="AD48" i="44" s="1"/>
  <c r="AA51" i="44"/>
  <c r="AA48" i="44" s="1"/>
  <c r="Z51" i="44"/>
  <c r="Y51" i="44"/>
  <c r="Y48" i="44" s="1"/>
  <c r="X51" i="44"/>
  <c r="X48" i="44" s="1"/>
  <c r="W51" i="44"/>
  <c r="O51" i="44" s="1"/>
  <c r="V51" i="44"/>
  <c r="S51" i="44"/>
  <c r="P51" i="44"/>
  <c r="N51" i="44"/>
  <c r="AS50" i="44"/>
  <c r="AR50" i="44"/>
  <c r="AK50" i="44"/>
  <c r="AJ50" i="44"/>
  <c r="AC50" i="44"/>
  <c r="AB50" i="44"/>
  <c r="U50" i="44"/>
  <c r="M50" i="44" s="1"/>
  <c r="T50" i="44"/>
  <c r="S50" i="44"/>
  <c r="R50" i="44"/>
  <c r="Q50" i="44"/>
  <c r="P50" i="44"/>
  <c r="O50" i="44"/>
  <c r="N50" i="44"/>
  <c r="H50" i="44"/>
  <c r="AY49" i="44"/>
  <c r="AX49" i="44"/>
  <c r="AW49" i="44"/>
  <c r="AV49" i="44"/>
  <c r="AU49" i="44"/>
  <c r="AU48" i="44" s="1"/>
  <c r="AT49" i="44"/>
  <c r="AS49" i="44"/>
  <c r="AQ49" i="44"/>
  <c r="AP49" i="44"/>
  <c r="AO49" i="44"/>
  <c r="AN49" i="44"/>
  <c r="AM49" i="44"/>
  <c r="AL49" i="44"/>
  <c r="AK49" i="44"/>
  <c r="AI49" i="44"/>
  <c r="AH49" i="44"/>
  <c r="AG49" i="44"/>
  <c r="AF49" i="44"/>
  <c r="AE49" i="44"/>
  <c r="AE48" i="44" s="1"/>
  <c r="AD49" i="44"/>
  <c r="AC49" i="44"/>
  <c r="AA49" i="44"/>
  <c r="Z49" i="44"/>
  <c r="R49" i="44" s="1"/>
  <c r="Y49" i="44"/>
  <c r="X49" i="44"/>
  <c r="W49" i="44"/>
  <c r="V49" i="44"/>
  <c r="N49" i="44" s="1"/>
  <c r="S49" i="44"/>
  <c r="Q49" i="44"/>
  <c r="P49" i="44"/>
  <c r="AW48" i="44"/>
  <c r="AW38" i="44" s="1"/>
  <c r="AT48" i="44"/>
  <c r="AQ48" i="44"/>
  <c r="AP48" i="44"/>
  <c r="AI48" i="44"/>
  <c r="AF48" i="44"/>
  <c r="V48" i="44"/>
  <c r="AS47" i="44"/>
  <c r="AR47" i="44"/>
  <c r="AK47" i="44"/>
  <c r="AJ47" i="44"/>
  <c r="AC47" i="44"/>
  <c r="AB47" i="44"/>
  <c r="U47" i="44"/>
  <c r="T47" i="44"/>
  <c r="S47" i="44"/>
  <c r="R47" i="44"/>
  <c r="Q47" i="44"/>
  <c r="P47" i="44"/>
  <c r="O47" i="44"/>
  <c r="N47" i="44"/>
  <c r="H47" i="44"/>
  <c r="AS46" i="44"/>
  <c r="AS45" i="44" s="1"/>
  <c r="AR46" i="44"/>
  <c r="AK46" i="44"/>
  <c r="AK45" i="44" s="1"/>
  <c r="AJ46" i="44"/>
  <c r="AC46" i="44"/>
  <c r="AC45" i="44" s="1"/>
  <c r="AB46" i="44"/>
  <c r="U46" i="44"/>
  <c r="T46" i="44"/>
  <c r="S46" i="44"/>
  <c r="R46" i="44"/>
  <c r="Q46" i="44"/>
  <c r="P46" i="44"/>
  <c r="O46" i="44"/>
  <c r="N46" i="44"/>
  <c r="M46" i="44"/>
  <c r="H46" i="44"/>
  <c r="AY45" i="44"/>
  <c r="AY39" i="44" s="1"/>
  <c r="AY38" i="44" s="1"/>
  <c r="AX45" i="44"/>
  <c r="AW45" i="44"/>
  <c r="AV45" i="44"/>
  <c r="AU45" i="44"/>
  <c r="AT45" i="44"/>
  <c r="AQ45" i="44"/>
  <c r="AP45" i="44"/>
  <c r="AO45" i="44"/>
  <c r="AN45" i="44"/>
  <c r="AM45" i="44"/>
  <c r="AL45" i="44"/>
  <c r="AI45" i="44"/>
  <c r="S45" i="44" s="1"/>
  <c r="AH45" i="44"/>
  <c r="AG45" i="44"/>
  <c r="Q45" i="44" s="1"/>
  <c r="AF45" i="44"/>
  <c r="AE45" i="44"/>
  <c r="AD45" i="44"/>
  <c r="N45" i="44" s="1"/>
  <c r="AA45" i="44"/>
  <c r="Z45" i="44"/>
  <c r="R45" i="44" s="1"/>
  <c r="Y45" i="44"/>
  <c r="X45" i="44"/>
  <c r="P45" i="44" s="1"/>
  <c r="W45" i="44"/>
  <c r="O45" i="44"/>
  <c r="AS44" i="44"/>
  <c r="M44" i="44" s="1"/>
  <c r="AR44" i="44"/>
  <c r="AK44" i="44"/>
  <c r="AJ44" i="44"/>
  <c r="AC44" i="44"/>
  <c r="AB44" i="44"/>
  <c r="U44" i="44"/>
  <c r="T44" i="44"/>
  <c r="S44" i="44"/>
  <c r="R44" i="44"/>
  <c r="Q44" i="44"/>
  <c r="P44" i="44"/>
  <c r="O44" i="44"/>
  <c r="N44" i="44"/>
  <c r="H44" i="44"/>
  <c r="AS43" i="44"/>
  <c r="AR43" i="44"/>
  <c r="AK43" i="44"/>
  <c r="AJ43" i="44"/>
  <c r="AC43" i="44"/>
  <c r="AB43" i="44"/>
  <c r="T43" i="44"/>
  <c r="S43" i="44"/>
  <c r="R43" i="44"/>
  <c r="Q43" i="44"/>
  <c r="P43" i="44"/>
  <c r="O43" i="44"/>
  <c r="N43" i="44"/>
  <c r="H43" i="44"/>
  <c r="AY42" i="44"/>
  <c r="AX42" i="44"/>
  <c r="AW42" i="44"/>
  <c r="AV42" i="44"/>
  <c r="AU42" i="44"/>
  <c r="AT42" i="44"/>
  <c r="AQ42" i="44"/>
  <c r="AQ39" i="44" s="1"/>
  <c r="AQ38" i="44" s="1"/>
  <c r="AP42" i="44"/>
  <c r="AP39" i="44" s="1"/>
  <c r="AO42" i="44"/>
  <c r="AO39" i="44" s="1"/>
  <c r="AN42" i="44"/>
  <c r="AM42" i="44"/>
  <c r="AL42" i="44"/>
  <c r="AI42" i="44"/>
  <c r="AH42" i="44"/>
  <c r="AG42" i="44"/>
  <c r="AF42" i="44"/>
  <c r="AE42" i="44"/>
  <c r="AD42" i="44"/>
  <c r="AC42" i="44"/>
  <c r="AA42" i="44"/>
  <c r="AA39" i="44" s="1"/>
  <c r="Z42" i="44"/>
  <c r="Y42" i="44"/>
  <c r="X42" i="44"/>
  <c r="W42" i="44"/>
  <c r="V42" i="44"/>
  <c r="U42" i="44"/>
  <c r="R42" i="44"/>
  <c r="P42" i="44"/>
  <c r="O42" i="44"/>
  <c r="AS41" i="44"/>
  <c r="AR41" i="44"/>
  <c r="AK41" i="44"/>
  <c r="AJ41" i="44"/>
  <c r="AC41" i="44"/>
  <c r="AC40" i="44" s="1"/>
  <c r="AB41" i="44"/>
  <c r="U41" i="44"/>
  <c r="T41" i="44"/>
  <c r="S41" i="44"/>
  <c r="R41" i="44"/>
  <c r="Q41" i="44"/>
  <c r="P41" i="44"/>
  <c r="O41" i="44"/>
  <c r="N41" i="44"/>
  <c r="H41" i="44"/>
  <c r="AY40" i="44"/>
  <c r="AX40" i="44"/>
  <c r="AW40" i="44"/>
  <c r="AW39" i="44" s="1"/>
  <c r="AV40" i="44"/>
  <c r="AU40" i="44"/>
  <c r="AU39" i="44" s="1"/>
  <c r="AT40" i="44"/>
  <c r="AT39" i="44" s="1"/>
  <c r="AT38" i="44" s="1"/>
  <c r="AS40" i="44"/>
  <c r="AQ40" i="44"/>
  <c r="AP40" i="44"/>
  <c r="AO40" i="44"/>
  <c r="AN40" i="44"/>
  <c r="AM40" i="44"/>
  <c r="AM39" i="44" s="1"/>
  <c r="AL40" i="44"/>
  <c r="AK40" i="44"/>
  <c r="AI40" i="44"/>
  <c r="AI39" i="44" s="1"/>
  <c r="AI38" i="44" s="1"/>
  <c r="AH40" i="44"/>
  <c r="AG40" i="44"/>
  <c r="AG39" i="44" s="1"/>
  <c r="AF40" i="44"/>
  <c r="AF39" i="44" s="1"/>
  <c r="AF38" i="44" s="1"/>
  <c r="AE40" i="44"/>
  <c r="AD40" i="44"/>
  <c r="AA40" i="44"/>
  <c r="Z40" i="44"/>
  <c r="Y40" i="44"/>
  <c r="X40" i="44"/>
  <c r="W40" i="44"/>
  <c r="O40" i="44" s="1"/>
  <c r="V40" i="44"/>
  <c r="S40" i="44"/>
  <c r="R40" i="44"/>
  <c r="AX39" i="44"/>
  <c r="AV39" i="44"/>
  <c r="AL39" i="44"/>
  <c r="AL38" i="44" s="1"/>
  <c r="AH39" i="44"/>
  <c r="AE39" i="44"/>
  <c r="W39" i="44"/>
  <c r="R39" i="44"/>
  <c r="AU38" i="44"/>
  <c r="AS30" i="44"/>
  <c r="AR30" i="44"/>
  <c r="AK30" i="44"/>
  <c r="AJ30" i="44"/>
  <c r="AC30" i="44"/>
  <c r="AC28" i="44" s="1"/>
  <c r="AB30" i="44"/>
  <c r="U30" i="44"/>
  <c r="T30" i="44"/>
  <c r="S30" i="44"/>
  <c r="R30" i="44"/>
  <c r="Q30" i="44"/>
  <c r="P30" i="44"/>
  <c r="O30" i="44"/>
  <c r="N30" i="44"/>
  <c r="H30" i="44"/>
  <c r="AS29" i="44"/>
  <c r="AS28" i="44" s="1"/>
  <c r="AR29" i="44"/>
  <c r="AK29" i="44"/>
  <c r="AJ29" i="44"/>
  <c r="AC29" i="44"/>
  <c r="AB29" i="44"/>
  <c r="U29" i="44"/>
  <c r="T29" i="44"/>
  <c r="S29" i="44"/>
  <c r="R29" i="44"/>
  <c r="Q29" i="44"/>
  <c r="P29" i="44"/>
  <c r="O29" i="44"/>
  <c r="N29" i="44"/>
  <c r="H29" i="44"/>
  <c r="AY28" i="44"/>
  <c r="AX28" i="44"/>
  <c r="AX25" i="44" s="1"/>
  <c r="AW28" i="44"/>
  <c r="AW25" i="44" s="1"/>
  <c r="AV28" i="44"/>
  <c r="AV25" i="44" s="1"/>
  <c r="AU28" i="44"/>
  <c r="AU25" i="44" s="1"/>
  <c r="AT28" i="44"/>
  <c r="AQ28" i="44"/>
  <c r="AP28" i="44"/>
  <c r="AO28" i="44"/>
  <c r="AN28" i="44"/>
  <c r="AM28" i="44"/>
  <c r="O28" i="44" s="1"/>
  <c r="AL28" i="44"/>
  <c r="AK28" i="44"/>
  <c r="AI28" i="44"/>
  <c r="AI25" i="44" s="1"/>
  <c r="AH28" i="44"/>
  <c r="AH25" i="44" s="1"/>
  <c r="AG28" i="44"/>
  <c r="AG25" i="44" s="1"/>
  <c r="AF28" i="44"/>
  <c r="P28" i="44" s="1"/>
  <c r="AE28" i="44"/>
  <c r="AD28" i="44"/>
  <c r="AA28" i="44"/>
  <c r="Z28" i="44"/>
  <c r="Y28" i="44"/>
  <c r="Q28" i="44" s="1"/>
  <c r="X28" i="44"/>
  <c r="W28" i="44"/>
  <c r="W25" i="44" s="1"/>
  <c r="V28" i="44"/>
  <c r="V25" i="44" s="1"/>
  <c r="AS27" i="44"/>
  <c r="AS26" i="44" s="1"/>
  <c r="AR27" i="44"/>
  <c r="AK27" i="44"/>
  <c r="AK26" i="44" s="1"/>
  <c r="AK25" i="44" s="1"/>
  <c r="AJ27" i="44"/>
  <c r="AC27" i="44"/>
  <c r="AB27" i="44"/>
  <c r="U27" i="44"/>
  <c r="U26" i="44" s="1"/>
  <c r="T27" i="44"/>
  <c r="S27" i="44"/>
  <c r="R27" i="44"/>
  <c r="Q27" i="44"/>
  <c r="P27" i="44"/>
  <c r="O27" i="44"/>
  <c r="N27" i="44"/>
  <c r="H27" i="44"/>
  <c r="AY26" i="44"/>
  <c r="AX26" i="44"/>
  <c r="AW26" i="44"/>
  <c r="AV26" i="44"/>
  <c r="AU26" i="44"/>
  <c r="AT26" i="44"/>
  <c r="AT25" i="44" s="1"/>
  <c r="AQ26" i="44"/>
  <c r="AP26" i="44"/>
  <c r="AP25" i="44" s="1"/>
  <c r="AO26" i="44"/>
  <c r="AN26" i="44"/>
  <c r="AN25" i="44" s="1"/>
  <c r="AM26" i="44"/>
  <c r="AL26" i="44"/>
  <c r="AI26" i="44"/>
  <c r="AH26" i="44"/>
  <c r="AG26" i="44"/>
  <c r="AF26" i="44"/>
  <c r="AF25" i="44" s="1"/>
  <c r="AE26" i="44"/>
  <c r="AE25" i="44" s="1"/>
  <c r="AD26" i="44"/>
  <c r="AC26" i="44"/>
  <c r="AA26" i="44"/>
  <c r="S26" i="44" s="1"/>
  <c r="Z26" i="44"/>
  <c r="Z25" i="44" s="1"/>
  <c r="Y26" i="44"/>
  <c r="X26" i="44"/>
  <c r="W26" i="44"/>
  <c r="V26" i="44"/>
  <c r="Q26" i="44"/>
  <c r="AY25" i="44"/>
  <c r="AQ25" i="44"/>
  <c r="AO25" i="44"/>
  <c r="AM25" i="44"/>
  <c r="AL25" i="44"/>
  <c r="AD25" i="44"/>
  <c r="AA25" i="44"/>
  <c r="Y25" i="44"/>
  <c r="X25" i="44"/>
  <c r="Q25" i="44"/>
  <c r="AS24" i="44"/>
  <c r="AR24" i="44"/>
  <c r="AK24" i="44"/>
  <c r="AK22" i="44" s="1"/>
  <c r="AJ24" i="44"/>
  <c r="AC24" i="44"/>
  <c r="AB24" i="44"/>
  <c r="U24" i="44"/>
  <c r="T24" i="44"/>
  <c r="S24" i="44"/>
  <c r="R24" i="44"/>
  <c r="Q24" i="44"/>
  <c r="P24" i="44"/>
  <c r="O24" i="44"/>
  <c r="N24" i="44"/>
  <c r="H24" i="44"/>
  <c r="AS23" i="44"/>
  <c r="AR23" i="44"/>
  <c r="AK23" i="44"/>
  <c r="AJ23" i="44"/>
  <c r="AC23" i="44"/>
  <c r="AC22" i="44" s="1"/>
  <c r="AB23" i="44"/>
  <c r="U23" i="44"/>
  <c r="T23" i="44"/>
  <c r="S23" i="44"/>
  <c r="R23" i="44"/>
  <c r="Q23" i="44"/>
  <c r="P23" i="44"/>
  <c r="O23" i="44"/>
  <c r="N23" i="44"/>
  <c r="H23" i="44"/>
  <c r="AY22" i="44"/>
  <c r="AX22" i="44"/>
  <c r="AW22" i="44"/>
  <c r="AV22" i="44"/>
  <c r="AU22" i="44"/>
  <c r="AU17" i="44" s="1"/>
  <c r="AU5" i="44" s="1"/>
  <c r="AT22" i="44"/>
  <c r="AQ22" i="44"/>
  <c r="AP22" i="44"/>
  <c r="AO22" i="44"/>
  <c r="AN22" i="44"/>
  <c r="AM22" i="44"/>
  <c r="AM17" i="44" s="1"/>
  <c r="AL22" i="44"/>
  <c r="AI22" i="44"/>
  <c r="AI17" i="44" s="1"/>
  <c r="AI5" i="44" s="1"/>
  <c r="AH22" i="44"/>
  <c r="AG22" i="44"/>
  <c r="AF22" i="44"/>
  <c r="AE22" i="44"/>
  <c r="AD22" i="44"/>
  <c r="AA22" i="44"/>
  <c r="Z22" i="44"/>
  <c r="Y22" i="44"/>
  <c r="Y17" i="44" s="1"/>
  <c r="X22" i="44"/>
  <c r="W22" i="44"/>
  <c r="V22" i="44"/>
  <c r="R22" i="44"/>
  <c r="AS21" i="44"/>
  <c r="AS18" i="44" s="1"/>
  <c r="AR21" i="44"/>
  <c r="AK21" i="44"/>
  <c r="AJ21" i="44"/>
  <c r="AC21" i="44"/>
  <c r="AB21" i="44"/>
  <c r="U21" i="44"/>
  <c r="T21" i="44"/>
  <c r="S21" i="44"/>
  <c r="R21" i="44"/>
  <c r="Q21" i="44"/>
  <c r="P21" i="44"/>
  <c r="O21" i="44"/>
  <c r="N21" i="44"/>
  <c r="H21" i="44"/>
  <c r="AS20" i="44"/>
  <c r="AR20" i="44"/>
  <c r="AK20" i="44"/>
  <c r="AK18" i="44" s="1"/>
  <c r="AK17" i="44" s="1"/>
  <c r="AJ20" i="44"/>
  <c r="AC20" i="44"/>
  <c r="AB20" i="44"/>
  <c r="U20" i="44"/>
  <c r="T20" i="44"/>
  <c r="S20" i="44"/>
  <c r="R20" i="44"/>
  <c r="Q20" i="44"/>
  <c r="P20" i="44"/>
  <c r="O20" i="44"/>
  <c r="N20" i="44"/>
  <c r="M20" i="44"/>
  <c r="H20" i="44"/>
  <c r="AS19" i="44"/>
  <c r="AR19" i="44"/>
  <c r="AK19" i="44"/>
  <c r="AJ19" i="44"/>
  <c r="AC19" i="44"/>
  <c r="AC18" i="44" s="1"/>
  <c r="AB19" i="44"/>
  <c r="U19" i="44"/>
  <c r="M19" i="44" s="1"/>
  <c r="T19" i="44"/>
  <c r="S19" i="44"/>
  <c r="R19" i="44"/>
  <c r="Q19" i="44"/>
  <c r="P19" i="44"/>
  <c r="O19" i="44"/>
  <c r="N19" i="44"/>
  <c r="H19" i="44"/>
  <c r="AY18" i="44"/>
  <c r="AY17" i="44" s="1"/>
  <c r="AX18" i="44"/>
  <c r="AW18" i="44"/>
  <c r="AV18" i="44"/>
  <c r="AV17" i="44" s="1"/>
  <c r="AU18" i="44"/>
  <c r="AT18" i="44"/>
  <c r="AQ18" i="44"/>
  <c r="AQ17" i="44" s="1"/>
  <c r="AP18" i="44"/>
  <c r="AO18" i="44"/>
  <c r="AN18" i="44"/>
  <c r="AM18" i="44"/>
  <c r="AL18" i="44"/>
  <c r="AL17" i="44" s="1"/>
  <c r="AI18" i="44"/>
  <c r="AH18" i="44"/>
  <c r="AH17" i="44" s="1"/>
  <c r="AG18" i="44"/>
  <c r="AF18" i="44"/>
  <c r="AE18" i="44"/>
  <c r="AD18" i="44"/>
  <c r="AA18" i="44"/>
  <c r="Z18" i="44"/>
  <c r="Y18" i="44"/>
  <c r="X18" i="44"/>
  <c r="X17" i="44" s="1"/>
  <c r="W18" i="44"/>
  <c r="O18" i="44" s="1"/>
  <c r="V18" i="44"/>
  <c r="U18" i="44"/>
  <c r="R18" i="44"/>
  <c r="Q18" i="44"/>
  <c r="P18" i="44"/>
  <c r="AX17" i="44"/>
  <c r="AW17" i="44"/>
  <c r="AP17" i="44"/>
  <c r="AO17" i="44"/>
  <c r="AN17" i="44"/>
  <c r="AG17" i="44"/>
  <c r="AE17" i="44"/>
  <c r="AD17" i="44"/>
  <c r="AC17" i="44"/>
  <c r="AA17" i="44"/>
  <c r="Z17" i="44"/>
  <c r="V17" i="44"/>
  <c r="AS16" i="44"/>
  <c r="AR16" i="44"/>
  <c r="AK16" i="44"/>
  <c r="AK15" i="44" s="1"/>
  <c r="AJ16" i="44"/>
  <c r="AC16" i="44"/>
  <c r="AC15" i="44" s="1"/>
  <c r="AB16" i="44"/>
  <c r="U16" i="44"/>
  <c r="T16" i="44"/>
  <c r="S16" i="44"/>
  <c r="R16" i="44"/>
  <c r="Q16" i="44"/>
  <c r="P16" i="44"/>
  <c r="O16" i="44"/>
  <c r="N16" i="44"/>
  <c r="M16" i="44"/>
  <c r="H16" i="44"/>
  <c r="AY15" i="44"/>
  <c r="AX15" i="44"/>
  <c r="AW15" i="44"/>
  <c r="AV15" i="44"/>
  <c r="AU15" i="44"/>
  <c r="AT15" i="44"/>
  <c r="AS15" i="44"/>
  <c r="AQ15" i="44"/>
  <c r="AP15" i="44"/>
  <c r="AO15" i="44"/>
  <c r="AN15" i="44"/>
  <c r="AM15" i="44"/>
  <c r="AL15" i="44"/>
  <c r="AI15" i="44"/>
  <c r="AH15" i="44"/>
  <c r="AH6" i="44" s="1"/>
  <c r="AH5" i="44" s="1"/>
  <c r="AG15" i="44"/>
  <c r="AF15" i="44"/>
  <c r="P15" i="44" s="1"/>
  <c r="AE15" i="44"/>
  <c r="AD15" i="44"/>
  <c r="AA15" i="44"/>
  <c r="Z15" i="44"/>
  <c r="R15" i="44" s="1"/>
  <c r="Y15" i="44"/>
  <c r="X15" i="44"/>
  <c r="W15" i="44"/>
  <c r="V15" i="44"/>
  <c r="U15" i="44"/>
  <c r="S15" i="44"/>
  <c r="Q15" i="44"/>
  <c r="AS14" i="44"/>
  <c r="AS13" i="44" s="1"/>
  <c r="AR14" i="44"/>
  <c r="AK14" i="44"/>
  <c r="AK13" i="44" s="1"/>
  <c r="AJ14" i="44"/>
  <c r="AC14" i="44"/>
  <c r="AB14" i="44"/>
  <c r="U14" i="44"/>
  <c r="U13" i="44" s="1"/>
  <c r="M13" i="44" s="1"/>
  <c r="T14" i="44"/>
  <c r="S14" i="44"/>
  <c r="R14" i="44"/>
  <c r="Q14" i="44"/>
  <c r="P14" i="44"/>
  <c r="O14" i="44"/>
  <c r="N14" i="44"/>
  <c r="H14" i="44"/>
  <c r="AY13" i="44"/>
  <c r="AX13" i="44"/>
  <c r="AW13" i="44"/>
  <c r="AW6" i="44" s="1"/>
  <c r="AW5" i="44" s="1"/>
  <c r="AV13" i="44"/>
  <c r="AV6" i="44" s="1"/>
  <c r="AV5" i="44" s="1"/>
  <c r="AU13" i="44"/>
  <c r="AT13" i="44"/>
  <c r="AQ13" i="44"/>
  <c r="AQ6" i="44" s="1"/>
  <c r="AP13" i="44"/>
  <c r="AO13" i="44"/>
  <c r="AN13" i="44"/>
  <c r="AM13" i="44"/>
  <c r="AL13" i="44"/>
  <c r="AI13" i="44"/>
  <c r="AH13" i="44"/>
  <c r="AG13" i="44"/>
  <c r="Q13" i="44" s="1"/>
  <c r="AF13" i="44"/>
  <c r="AE13" i="44"/>
  <c r="AD13" i="44"/>
  <c r="AC13" i="44"/>
  <c r="AA13" i="44"/>
  <c r="Z13" i="44"/>
  <c r="R13" i="44" s="1"/>
  <c r="Y13" i="44"/>
  <c r="X13" i="44"/>
  <c r="P13" i="44" s="1"/>
  <c r="W13" i="44"/>
  <c r="V13" i="44"/>
  <c r="O13" i="44"/>
  <c r="AS12" i="44"/>
  <c r="AR12" i="44"/>
  <c r="AK12" i="44"/>
  <c r="AK11" i="44" s="1"/>
  <c r="AJ12" i="44"/>
  <c r="AC12" i="44"/>
  <c r="AC11" i="44" s="1"/>
  <c r="M11" i="44" s="1"/>
  <c r="AB12" i="44"/>
  <c r="U12" i="44"/>
  <c r="U11" i="44" s="1"/>
  <c r="T12" i="44"/>
  <c r="S12" i="44"/>
  <c r="R12" i="44"/>
  <c r="Q12" i="44"/>
  <c r="P12" i="44"/>
  <c r="O12" i="44"/>
  <c r="N12" i="44"/>
  <c r="M12" i="44"/>
  <c r="H12" i="44"/>
  <c r="AY11" i="44"/>
  <c r="AX11" i="44"/>
  <c r="AW11" i="44"/>
  <c r="AV11" i="44"/>
  <c r="AU11" i="44"/>
  <c r="AT11" i="44"/>
  <c r="AS11" i="44"/>
  <c r="AQ11" i="44"/>
  <c r="AP11" i="44"/>
  <c r="AO11" i="44"/>
  <c r="AN11" i="44"/>
  <c r="AM11" i="44"/>
  <c r="AL11" i="44"/>
  <c r="AI11" i="44"/>
  <c r="AH11" i="44"/>
  <c r="AG11" i="44"/>
  <c r="AF11" i="44"/>
  <c r="AE11" i="44"/>
  <c r="AD11" i="44"/>
  <c r="N11" i="44" s="1"/>
  <c r="AA11" i="44"/>
  <c r="Z11" i="44"/>
  <c r="R11" i="44" s="1"/>
  <c r="Y11" i="44"/>
  <c r="Q11" i="44" s="1"/>
  <c r="X11" i="44"/>
  <c r="P11" i="44" s="1"/>
  <c r="W11" i="44"/>
  <c r="O11" i="44" s="1"/>
  <c r="V11" i="44"/>
  <c r="S11" i="44"/>
  <c r="AS10" i="44"/>
  <c r="AR10" i="44"/>
  <c r="AK10" i="44"/>
  <c r="AJ10" i="44"/>
  <c r="AC10" i="44"/>
  <c r="AB10" i="44"/>
  <c r="U10" i="44"/>
  <c r="T10" i="44"/>
  <c r="S10" i="44"/>
  <c r="R10" i="44"/>
  <c r="Q10" i="44"/>
  <c r="P10" i="44"/>
  <c r="O10" i="44"/>
  <c r="N10" i="44"/>
  <c r="H10" i="44"/>
  <c r="AS9" i="44"/>
  <c r="AR9" i="44"/>
  <c r="AK9" i="44"/>
  <c r="AK7" i="44" s="1"/>
  <c r="AJ9" i="44"/>
  <c r="AC9" i="44"/>
  <c r="AB9" i="44"/>
  <c r="U9" i="44"/>
  <c r="T9" i="44"/>
  <c r="S9" i="44"/>
  <c r="R9" i="44"/>
  <c r="Q9" i="44"/>
  <c r="P9" i="44"/>
  <c r="O9" i="44"/>
  <c r="N9" i="44"/>
  <c r="M9" i="44"/>
  <c r="H9" i="44"/>
  <c r="AS8" i="44"/>
  <c r="AR8" i="44"/>
  <c r="AK8" i="44"/>
  <c r="AJ8" i="44"/>
  <c r="AC8" i="44"/>
  <c r="AB8" i="44"/>
  <c r="U8" i="44"/>
  <c r="T8" i="44"/>
  <c r="S8" i="44"/>
  <c r="R8" i="44"/>
  <c r="Q8" i="44"/>
  <c r="P8" i="44"/>
  <c r="O8" i="44"/>
  <c r="N8" i="44"/>
  <c r="H8" i="44"/>
  <c r="AY7" i="44"/>
  <c r="AX7" i="44"/>
  <c r="AX6" i="44" s="1"/>
  <c r="AX5" i="44" s="1"/>
  <c r="AW7" i="44"/>
  <c r="AV7" i="44"/>
  <c r="AU7" i="44"/>
  <c r="AT7" i="44"/>
  <c r="AS7" i="44"/>
  <c r="AS6" i="44" s="1"/>
  <c r="AQ7" i="44"/>
  <c r="AP7" i="44"/>
  <c r="AO7" i="44"/>
  <c r="AN7" i="44"/>
  <c r="AM7" i="44"/>
  <c r="AL7" i="44"/>
  <c r="AI7" i="44"/>
  <c r="AH7" i="44"/>
  <c r="AG7" i="44"/>
  <c r="AF7" i="44"/>
  <c r="AE7" i="44"/>
  <c r="AE6" i="44" s="1"/>
  <c r="AD7" i="44"/>
  <c r="AC7" i="44"/>
  <c r="AA7" i="44"/>
  <c r="Z7" i="44"/>
  <c r="Y7" i="44"/>
  <c r="X7" i="44"/>
  <c r="X6" i="44" s="1"/>
  <c r="X5" i="44" s="1"/>
  <c r="W7" i="44"/>
  <c r="V7" i="44"/>
  <c r="R7" i="44"/>
  <c r="Q7" i="44"/>
  <c r="Q6" i="44" s="1"/>
  <c r="P7" i="44"/>
  <c r="O7" i="44"/>
  <c r="AY6" i="44"/>
  <c r="AU6" i="44"/>
  <c r="AP6" i="44"/>
  <c r="AP5" i="44" s="1"/>
  <c r="AO6" i="44"/>
  <c r="AO5" i="44" s="1"/>
  <c r="AM6" i="44"/>
  <c r="AM5" i="44" s="1"/>
  <c r="AL6" i="44"/>
  <c r="AL5" i="44" s="1"/>
  <c r="AI6" i="44"/>
  <c r="AG6" i="44"/>
  <c r="AC6" i="44"/>
  <c r="AA6" i="44"/>
  <c r="Y6" i="44"/>
  <c r="Y5" i="44" s="1"/>
  <c r="W6" i="44"/>
  <c r="V6" i="44"/>
  <c r="V5" i="44" s="1"/>
  <c r="AY5" i="44"/>
  <c r="AG5" i="44"/>
  <c r="AA5" i="44"/>
  <c r="N5" i="40" l="1"/>
  <c r="Q6" i="40"/>
  <c r="Q5" i="40" s="1"/>
  <c r="M13" i="40"/>
  <c r="M6" i="40" s="1"/>
  <c r="M5" i="40" s="1"/>
  <c r="M40" i="40"/>
  <c r="R5" i="40"/>
  <c r="U5" i="40"/>
  <c r="M102" i="39"/>
  <c r="M101" i="39" s="1"/>
  <c r="U101" i="39"/>
  <c r="O64" i="39"/>
  <c r="U91" i="39"/>
  <c r="U5" i="39"/>
  <c r="P91" i="39"/>
  <c r="P90" i="39" s="1"/>
  <c r="M91" i="39"/>
  <c r="Q33" i="39"/>
  <c r="O119" i="39"/>
  <c r="O118" i="39" s="1"/>
  <c r="M46" i="39"/>
  <c r="M50" i="39"/>
  <c r="M49" i="39" s="1"/>
  <c r="U49" i="39"/>
  <c r="R91" i="39"/>
  <c r="R90" i="39" s="1"/>
  <c r="U34" i="39"/>
  <c r="U33" i="39" s="1"/>
  <c r="M38" i="39"/>
  <c r="Q101" i="39"/>
  <c r="Q90" i="39" s="1"/>
  <c r="AA5" i="39"/>
  <c r="O90" i="39"/>
  <c r="P65" i="39"/>
  <c r="P64" i="39" s="1"/>
  <c r="AK14" i="39"/>
  <c r="AK5" i="39" s="1"/>
  <c r="AC33" i="39"/>
  <c r="M43" i="39"/>
  <c r="M42" i="39" s="1"/>
  <c r="U42" i="39"/>
  <c r="M10" i="39"/>
  <c r="M6" i="39" s="1"/>
  <c r="M5" i="39" s="1"/>
  <c r="R33" i="39"/>
  <c r="Y118" i="39"/>
  <c r="M35" i="39"/>
  <c r="M34" i="39" s="1"/>
  <c r="M33" i="39" s="1"/>
  <c r="M75" i="39"/>
  <c r="M74" i="39" s="1"/>
  <c r="U74" i="39"/>
  <c r="U64" i="39"/>
  <c r="M22" i="39"/>
  <c r="M14" i="39" s="1"/>
  <c r="S64" i="39"/>
  <c r="M131" i="39"/>
  <c r="M130" i="39" s="1"/>
  <c r="M118" i="39" s="1"/>
  <c r="M65" i="39"/>
  <c r="M17" i="38"/>
  <c r="M16" i="38" s="1"/>
  <c r="U16" i="38"/>
  <c r="M7" i="38"/>
  <c r="M6" i="38" s="1"/>
  <c r="M5" i="38" s="1"/>
  <c r="U6" i="38"/>
  <c r="U5" i="38" s="1"/>
  <c r="M25" i="38"/>
  <c r="M24" i="38" s="1"/>
  <c r="U24" i="38"/>
  <c r="M14" i="37"/>
  <c r="M7" i="37"/>
  <c r="M6" i="37" s="1"/>
  <c r="M5" i="37" s="1"/>
  <c r="U6" i="37"/>
  <c r="U5" i="37" s="1"/>
  <c r="N5" i="37"/>
  <c r="M7" i="36"/>
  <c r="M6" i="36" s="1"/>
  <c r="U6" i="36"/>
  <c r="U5" i="36" s="1"/>
  <c r="M18" i="36"/>
  <c r="U18" i="36"/>
  <c r="M6" i="35"/>
  <c r="M5" i="35" s="1"/>
  <c r="U6" i="35"/>
  <c r="U5" i="35" s="1"/>
  <c r="M14" i="34"/>
  <c r="M13" i="34" s="1"/>
  <c r="U13" i="34"/>
  <c r="U5" i="34" s="1"/>
  <c r="M6" i="34"/>
  <c r="M5" i="34" s="1"/>
  <c r="S5" i="34"/>
  <c r="Q5" i="34"/>
  <c r="S5" i="33"/>
  <c r="O5" i="33"/>
  <c r="M7" i="33"/>
  <c r="M6" i="33" s="1"/>
  <c r="M5" i="33" s="1"/>
  <c r="U6" i="33"/>
  <c r="U5" i="33" s="1"/>
  <c r="M6" i="32"/>
  <c r="M14" i="32"/>
  <c r="M29" i="32"/>
  <c r="M28" i="32" s="1"/>
  <c r="R5" i="32"/>
  <c r="O5" i="32"/>
  <c r="AK5" i="32"/>
  <c r="X5" i="32"/>
  <c r="M38" i="32"/>
  <c r="M66" i="31"/>
  <c r="M65" i="31" s="1"/>
  <c r="M64" i="31" s="1"/>
  <c r="U65" i="31"/>
  <c r="U64" i="31" s="1"/>
  <c r="M51" i="31"/>
  <c r="M50" i="31" s="1"/>
  <c r="M23" i="31"/>
  <c r="M22" i="31" s="1"/>
  <c r="M21" i="31" s="1"/>
  <c r="U22" i="31"/>
  <c r="U21" i="31" s="1"/>
  <c r="U34" i="31"/>
  <c r="U33" i="31" s="1"/>
  <c r="M6" i="27"/>
  <c r="M5" i="27" s="1"/>
  <c r="U6" i="27"/>
  <c r="U5" i="27" s="1"/>
  <c r="AD6" i="30"/>
  <c r="AD5" i="30" s="1"/>
  <c r="AT6" i="30"/>
  <c r="AT5" i="30" s="1"/>
  <c r="M11" i="30"/>
  <c r="O18" i="30"/>
  <c r="AK20" i="30"/>
  <c r="M41" i="30"/>
  <c r="Q45" i="30"/>
  <c r="S48" i="30"/>
  <c r="AS7" i="30"/>
  <c r="N28" i="30"/>
  <c r="AV6" i="30"/>
  <c r="AV5" i="30" s="1"/>
  <c r="S45" i="30"/>
  <c r="AC6" i="30"/>
  <c r="AC5" i="30" s="1"/>
  <c r="R48" i="30"/>
  <c r="P7" i="30"/>
  <c r="P6" i="30" s="1"/>
  <c r="P5" i="30" s="1"/>
  <c r="P20" i="30"/>
  <c r="O36" i="30"/>
  <c r="U36" i="30"/>
  <c r="O48" i="30"/>
  <c r="O7" i="30"/>
  <c r="Q7" i="30"/>
  <c r="U7" i="30"/>
  <c r="M16" i="30"/>
  <c r="M18" i="30"/>
  <c r="R18" i="30"/>
  <c r="P18" i="30"/>
  <c r="M19" i="30"/>
  <c r="AO6" i="30"/>
  <c r="AO5" i="30" s="1"/>
  <c r="P28" i="30"/>
  <c r="AS28" i="30"/>
  <c r="M34" i="30"/>
  <c r="P36" i="30"/>
  <c r="AK36" i="30"/>
  <c r="AS39" i="30"/>
  <c r="AX6" i="30"/>
  <c r="AX5" i="30" s="1"/>
  <c r="M27" i="30"/>
  <c r="Q28" i="30"/>
  <c r="N33" i="30"/>
  <c r="N6" i="30" s="1"/>
  <c r="N5" i="30" s="1"/>
  <c r="S33" i="30"/>
  <c r="Q48" i="30"/>
  <c r="N7" i="30"/>
  <c r="AI6" i="30"/>
  <c r="AI5" i="30" s="1"/>
  <c r="AY6" i="30"/>
  <c r="AY5" i="30" s="1"/>
  <c r="M13" i="30"/>
  <c r="AA6" i="30"/>
  <c r="AA5" i="30" s="1"/>
  <c r="P33" i="30"/>
  <c r="R36" i="30"/>
  <c r="M24" i="30"/>
  <c r="M32" i="30"/>
  <c r="S36" i="30"/>
  <c r="M46" i="30"/>
  <c r="M10" i="30"/>
  <c r="O20" i="30"/>
  <c r="M26" i="30"/>
  <c r="AK28" i="30"/>
  <c r="N36" i="30"/>
  <c r="M45" i="30"/>
  <c r="AN6" i="30"/>
  <c r="AN5" i="30" s="1"/>
  <c r="Z6" i="30"/>
  <c r="Z5" i="30" s="1"/>
  <c r="S18" i="30"/>
  <c r="M29" i="30"/>
  <c r="Q39" i="30"/>
  <c r="U39" i="30"/>
  <c r="M39" i="30" s="1"/>
  <c r="N45" i="30"/>
  <c r="AP6" i="30"/>
  <c r="AP5" i="30" s="1"/>
  <c r="M14" i="30"/>
  <c r="AC20" i="30"/>
  <c r="P45" i="30"/>
  <c r="M28" i="30"/>
  <c r="M33" i="30"/>
  <c r="M36" i="30"/>
  <c r="O6" i="30"/>
  <c r="O5" i="30" s="1"/>
  <c r="R6" i="30"/>
  <c r="R5" i="30" s="1"/>
  <c r="M48" i="30"/>
  <c r="AF6" i="30"/>
  <c r="AF5" i="30" s="1"/>
  <c r="S7" i="30"/>
  <c r="AH6" i="30"/>
  <c r="AH5" i="30" s="1"/>
  <c r="Q20" i="30"/>
  <c r="AS20" i="30"/>
  <c r="AS6" i="30" s="1"/>
  <c r="AS5" i="30" s="1"/>
  <c r="V6" i="30"/>
  <c r="V5" i="30" s="1"/>
  <c r="AW6" i="30"/>
  <c r="AW5" i="30" s="1"/>
  <c r="AK7" i="30"/>
  <c r="AK6" i="30" s="1"/>
  <c r="AK5" i="30" s="1"/>
  <c r="M38" i="30"/>
  <c r="S20" i="30"/>
  <c r="U20" i="30"/>
  <c r="P6" i="43"/>
  <c r="P5" i="43" s="1"/>
  <c r="AK6" i="43"/>
  <c r="AK5" i="43" s="1"/>
  <c r="Q6" i="43"/>
  <c r="Q5" i="43" s="1"/>
  <c r="R7" i="43"/>
  <c r="R6" i="43" s="1"/>
  <c r="R5" i="43" s="1"/>
  <c r="N20" i="43"/>
  <c r="N6" i="43" s="1"/>
  <c r="N5" i="43" s="1"/>
  <c r="AF6" i="43"/>
  <c r="AF5" i="43" s="1"/>
  <c r="AT6" i="43"/>
  <c r="AT5" i="43" s="1"/>
  <c r="S7" i="43"/>
  <c r="S6" i="43" s="1"/>
  <c r="S5" i="43" s="1"/>
  <c r="U7" i="43"/>
  <c r="M29" i="43"/>
  <c r="U39" i="43"/>
  <c r="M39" i="43" s="1"/>
  <c r="M46" i="43"/>
  <c r="M42" i="43"/>
  <c r="P28" i="43"/>
  <c r="AY6" i="43"/>
  <c r="AY5" i="43" s="1"/>
  <c r="U20" i="43"/>
  <c r="M20" i="43" s="1"/>
  <c r="AS28" i="43"/>
  <c r="AS6" i="43" s="1"/>
  <c r="AS5" i="43" s="1"/>
  <c r="AS45" i="43"/>
  <c r="M45" i="43" s="1"/>
  <c r="AC7" i="43"/>
  <c r="AC6" i="43" s="1"/>
  <c r="AC5" i="43" s="1"/>
  <c r="U28" i="43"/>
  <c r="M28" i="43" s="1"/>
  <c r="M49" i="43"/>
  <c r="R5" i="29"/>
  <c r="U37" i="29"/>
  <c r="S6" i="29"/>
  <c r="M10" i="29"/>
  <c r="S16" i="29"/>
  <c r="R21" i="29"/>
  <c r="V37" i="29"/>
  <c r="AI37" i="29"/>
  <c r="AS5" i="29"/>
  <c r="AA37" i="29"/>
  <c r="P38" i="29"/>
  <c r="AM37" i="29"/>
  <c r="M58" i="29"/>
  <c r="O21" i="29"/>
  <c r="AD37" i="29"/>
  <c r="Q38" i="29"/>
  <c r="AX5" i="29"/>
  <c r="P6" i="29"/>
  <c r="P5" i="29" s="1"/>
  <c r="S21" i="29"/>
  <c r="AG37" i="29"/>
  <c r="R37" i="29"/>
  <c r="S47" i="29"/>
  <c r="Q6" i="29"/>
  <c r="Q5" i="29" s="1"/>
  <c r="AH5" i="29"/>
  <c r="AW5" i="29"/>
  <c r="M28" i="29"/>
  <c r="M21" i="29" s="1"/>
  <c r="AL37" i="29"/>
  <c r="S38" i="29"/>
  <c r="AP37" i="29"/>
  <c r="AC47" i="29"/>
  <c r="AC37" i="29" s="1"/>
  <c r="U54" i="29"/>
  <c r="AS37" i="29"/>
  <c r="M51" i="29"/>
  <c r="AE37" i="29"/>
  <c r="AN5" i="29"/>
  <c r="Q21" i="29"/>
  <c r="AF37" i="29"/>
  <c r="W5" i="29"/>
  <c r="Q16" i="29"/>
  <c r="O16" i="29"/>
  <c r="O5" i="29" s="1"/>
  <c r="M19" i="29"/>
  <c r="AY37" i="29"/>
  <c r="AV37" i="29"/>
  <c r="M48" i="29"/>
  <c r="M47" i="29" s="1"/>
  <c r="M11" i="29"/>
  <c r="AV6" i="29"/>
  <c r="AV5" i="29" s="1"/>
  <c r="Y16" i="29"/>
  <c r="Y5" i="29" s="1"/>
  <c r="AM16" i="29"/>
  <c r="AM5" i="29" s="1"/>
  <c r="M17" i="29"/>
  <c r="AU21" i="29"/>
  <c r="AU5" i="29" s="1"/>
  <c r="Y38" i="29"/>
  <c r="Y37" i="29" s="1"/>
  <c r="M39" i="29"/>
  <c r="P48" i="29"/>
  <c r="P47" i="29" s="1"/>
  <c r="AA54" i="29"/>
  <c r="O55" i="29"/>
  <c r="O54" i="29" s="1"/>
  <c r="AC55" i="29"/>
  <c r="AC54" i="29" s="1"/>
  <c r="V6" i="29"/>
  <c r="V5" i="29" s="1"/>
  <c r="U13" i="29"/>
  <c r="M13" i="29" s="1"/>
  <c r="M6" i="29" s="1"/>
  <c r="Z16" i="29"/>
  <c r="N17" i="29"/>
  <c r="N16" i="29" s="1"/>
  <c r="U21" i="29"/>
  <c r="Z38" i="29"/>
  <c r="Z37" i="29" s="1"/>
  <c r="N39" i="29"/>
  <c r="N38" i="29" s="1"/>
  <c r="Q48" i="29"/>
  <c r="Q47" i="29" s="1"/>
  <c r="P55" i="29"/>
  <c r="P54" i="29" s="1"/>
  <c r="O39" i="29"/>
  <c r="O38" i="29" s="1"/>
  <c r="O37" i="29" s="1"/>
  <c r="R48" i="29"/>
  <c r="R47" i="29" s="1"/>
  <c r="Q55" i="29"/>
  <c r="Q54" i="29" s="1"/>
  <c r="M20" i="29"/>
  <c r="M45" i="29"/>
  <c r="M8" i="29"/>
  <c r="Z6" i="29"/>
  <c r="Z5" i="29" s="1"/>
  <c r="Y21" i="29"/>
  <c r="U47" i="29"/>
  <c r="N51" i="29"/>
  <c r="N47" i="29" s="1"/>
  <c r="N13" i="29"/>
  <c r="N6" i="29" s="1"/>
  <c r="N5" i="29" s="1"/>
  <c r="AQ6" i="29"/>
  <c r="AQ5" i="29" s="1"/>
  <c r="AP21" i="29"/>
  <c r="AP5" i="29" s="1"/>
  <c r="AL47" i="29"/>
  <c r="S6" i="28"/>
  <c r="M11" i="28"/>
  <c r="S29" i="28"/>
  <c r="S28" i="28" s="1"/>
  <c r="R60" i="28"/>
  <c r="AS14" i="28"/>
  <c r="AS5" i="28" s="1"/>
  <c r="AF60" i="28"/>
  <c r="M46" i="28"/>
  <c r="AF5" i="28"/>
  <c r="AK5" i="28"/>
  <c r="M62" i="28"/>
  <c r="M61" i="28" s="1"/>
  <c r="M60" i="28" s="1"/>
  <c r="U61" i="28"/>
  <c r="R6" i="28"/>
  <c r="R5" i="28" s="1"/>
  <c r="N29" i="28"/>
  <c r="N28" i="28" s="1"/>
  <c r="AT60" i="28"/>
  <c r="M29" i="28"/>
  <c r="M28" i="28" s="1"/>
  <c r="AC29" i="28"/>
  <c r="AC28" i="28" s="1"/>
  <c r="AO5" i="28"/>
  <c r="AD5" i="28"/>
  <c r="P5" i="28"/>
  <c r="M7" i="28"/>
  <c r="U6" i="28"/>
  <c r="M15" i="28"/>
  <c r="U14" i="28"/>
  <c r="P29" i="28"/>
  <c r="P28" i="28" s="1"/>
  <c r="Q5" i="28"/>
  <c r="AP14" i="28"/>
  <c r="Z29" i="28"/>
  <c r="Z28" i="28" s="1"/>
  <c r="AN29" i="28"/>
  <c r="AN28" i="28" s="1"/>
  <c r="M47" i="28"/>
  <c r="AH61" i="28"/>
  <c r="AH60" i="28" s="1"/>
  <c r="V6" i="28"/>
  <c r="V5" i="28" s="1"/>
  <c r="AI6" i="28"/>
  <c r="AI5" i="28" s="1"/>
  <c r="AW6" i="28"/>
  <c r="AW5" i="28" s="1"/>
  <c r="AD14" i="28"/>
  <c r="Q15" i="28"/>
  <c r="Q14" i="28" s="1"/>
  <c r="M17" i="28"/>
  <c r="AA29" i="28"/>
  <c r="AA28" i="28" s="1"/>
  <c r="O30" i="28"/>
  <c r="O29" i="28" s="1"/>
  <c r="O28" i="28" s="1"/>
  <c r="U33" i="28"/>
  <c r="M33" i="28" s="1"/>
  <c r="V61" i="28"/>
  <c r="V60" i="28" s="1"/>
  <c r="AI61" i="28"/>
  <c r="AI60" i="28" s="1"/>
  <c r="AW61" i="28"/>
  <c r="AW60" i="28" s="1"/>
  <c r="U71" i="28"/>
  <c r="AH71" i="28"/>
  <c r="AV71" i="28"/>
  <c r="AV60" i="28" s="1"/>
  <c r="AC19" i="28"/>
  <c r="AC18" i="28" s="1"/>
  <c r="M18" i="28" s="1"/>
  <c r="P68" i="28"/>
  <c r="P61" i="28" s="1"/>
  <c r="P60" i="28" s="1"/>
  <c r="AF14" i="28"/>
  <c r="S15" i="28"/>
  <c r="S14" i="28" s="1"/>
  <c r="AD29" i="28"/>
  <c r="AD28" i="28" s="1"/>
  <c r="Q30" i="28"/>
  <c r="Q29" i="28" s="1"/>
  <c r="Q28" i="28" s="1"/>
  <c r="Q68" i="28"/>
  <c r="Q61" i="28" s="1"/>
  <c r="Q60" i="28" s="1"/>
  <c r="M8" i="28"/>
  <c r="N11" i="28"/>
  <c r="N6" i="28" s="1"/>
  <c r="N5" i="28" s="1"/>
  <c r="R30" i="28"/>
  <c r="R29" i="28" s="1"/>
  <c r="R28" i="28" s="1"/>
  <c r="M63" i="28"/>
  <c r="AP6" i="28"/>
  <c r="AP5" i="28" s="1"/>
  <c r="W14" i="28"/>
  <c r="W5" i="28" s="1"/>
  <c r="AS19" i="28"/>
  <c r="AS18" i="28" s="1"/>
  <c r="U29" i="28"/>
  <c r="U28" i="28" s="1"/>
  <c r="M50" i="28"/>
  <c r="AP61" i="28"/>
  <c r="AP60" i="28" s="1"/>
  <c r="AA71" i="28"/>
  <c r="AA60" i="28" s="1"/>
  <c r="AO71" i="28"/>
  <c r="AO60" i="28" s="1"/>
  <c r="AQ6" i="28"/>
  <c r="AQ5" i="28" s="1"/>
  <c r="AC33" i="28"/>
  <c r="AC21" i="23"/>
  <c r="U57" i="23"/>
  <c r="Y130" i="23"/>
  <c r="AI130" i="23"/>
  <c r="AC5" i="23"/>
  <c r="U37" i="23"/>
  <c r="AC75" i="23"/>
  <c r="AC74" i="23" s="1"/>
  <c r="O37" i="23"/>
  <c r="O57" i="23"/>
  <c r="AD74" i="23"/>
  <c r="AS74" i="23"/>
  <c r="O101" i="23"/>
  <c r="AC101" i="23"/>
  <c r="AD130" i="23"/>
  <c r="AS166" i="23"/>
  <c r="AS130" i="23" s="1"/>
  <c r="AX130" i="23"/>
  <c r="Q131" i="23"/>
  <c r="U130" i="23"/>
  <c r="AE130" i="23"/>
  <c r="O148" i="23"/>
  <c r="AW5" i="23"/>
  <c r="Z5" i="23"/>
  <c r="AP74" i="23"/>
  <c r="AF74" i="23"/>
  <c r="Q101" i="23"/>
  <c r="Q74" i="23" s="1"/>
  <c r="AO130" i="23"/>
  <c r="AK131" i="23"/>
  <c r="AK130" i="23" s="1"/>
  <c r="R148" i="23"/>
  <c r="R130" i="23" s="1"/>
  <c r="R6" i="23"/>
  <c r="R5" i="23" s="1"/>
  <c r="U6" i="23"/>
  <c r="P21" i="23"/>
  <c r="N37" i="23"/>
  <c r="P101" i="23"/>
  <c r="O111" i="23"/>
  <c r="AM130" i="23"/>
  <c r="AA130" i="23"/>
  <c r="AP130" i="23"/>
  <c r="S166" i="23"/>
  <c r="P75" i="23"/>
  <c r="P74" i="23" s="1"/>
  <c r="AC130" i="23"/>
  <c r="N166" i="23"/>
  <c r="R74" i="23"/>
  <c r="AY130" i="23"/>
  <c r="P5" i="23"/>
  <c r="AH74" i="23"/>
  <c r="AO5" i="23"/>
  <c r="AC37" i="23"/>
  <c r="AM74" i="23"/>
  <c r="AK75" i="23"/>
  <c r="AK74" i="23" s="1"/>
  <c r="AV130" i="23"/>
  <c r="W6" i="23"/>
  <c r="W5" i="23" s="1"/>
  <c r="AX6" i="23"/>
  <c r="AX5" i="23" s="1"/>
  <c r="AH21" i="23"/>
  <c r="AH5" i="23" s="1"/>
  <c r="O26" i="23"/>
  <c r="R38" i="23"/>
  <c r="R37" i="23" s="1"/>
  <c r="X57" i="23"/>
  <c r="AF101" i="23"/>
  <c r="P112" i="23"/>
  <c r="P111" i="23" s="1"/>
  <c r="S132" i="23"/>
  <c r="S131" i="23" s="1"/>
  <c r="S149" i="23"/>
  <c r="S148" i="23" s="1"/>
  <c r="R158" i="23"/>
  <c r="R157" i="23" s="1"/>
  <c r="Q167" i="23"/>
  <c r="Q166" i="23" s="1"/>
  <c r="X6" i="23"/>
  <c r="AL6" i="23"/>
  <c r="AL5" i="23" s="1"/>
  <c r="AY6" i="23"/>
  <c r="AY5" i="23" s="1"/>
  <c r="V21" i="23"/>
  <c r="V5" i="23" s="1"/>
  <c r="AI21" i="23"/>
  <c r="AI5" i="23" s="1"/>
  <c r="AW21" i="23"/>
  <c r="P26" i="23"/>
  <c r="AE37" i="23"/>
  <c r="AE5" i="23" s="1"/>
  <c r="S38" i="23"/>
  <c r="S37" i="23" s="1"/>
  <c r="Y57" i="23"/>
  <c r="Y5" i="23" s="1"/>
  <c r="AM57" i="23"/>
  <c r="AM5" i="23" s="1"/>
  <c r="N58" i="23"/>
  <c r="N57" i="23" s="1"/>
  <c r="N5" i="23" s="1"/>
  <c r="V75" i="23"/>
  <c r="AI75" i="23"/>
  <c r="AI74" i="23" s="1"/>
  <c r="AW75" i="23"/>
  <c r="AG94" i="23"/>
  <c r="AG74" i="23" s="1"/>
  <c r="AU94" i="23"/>
  <c r="AU74" i="23" s="1"/>
  <c r="AG101" i="23"/>
  <c r="AU101" i="23"/>
  <c r="AP111" i="23"/>
  <c r="Q112" i="23"/>
  <c r="Q111" i="23" s="1"/>
  <c r="AF131" i="23"/>
  <c r="AF130" i="23" s="1"/>
  <c r="AT131" i="23"/>
  <c r="P139" i="23"/>
  <c r="P131" i="23" s="1"/>
  <c r="P130" i="23" s="1"/>
  <c r="AF148" i="23"/>
  <c r="AT148" i="23"/>
  <c r="AE157" i="23"/>
  <c r="S158" i="23"/>
  <c r="S157" i="23" s="1"/>
  <c r="AD166" i="23"/>
  <c r="AQ166" i="23"/>
  <c r="AQ130" i="23" s="1"/>
  <c r="R167" i="23"/>
  <c r="R166" i="23" s="1"/>
  <c r="R17" i="23"/>
  <c r="Q26" i="23"/>
  <c r="Q21" i="23" s="1"/>
  <c r="AF37" i="23"/>
  <c r="AF5" i="23" s="1"/>
  <c r="AT37" i="23"/>
  <c r="AT5" i="23" s="1"/>
  <c r="Q63" i="23"/>
  <c r="Q57" i="23" s="1"/>
  <c r="W75" i="23"/>
  <c r="W74" i="23" s="1"/>
  <c r="AX75" i="23"/>
  <c r="AX74" i="23" s="1"/>
  <c r="N85" i="23"/>
  <c r="N75" i="23" s="1"/>
  <c r="N74" i="23" s="1"/>
  <c r="AU148" i="23"/>
  <c r="AU130" i="23" s="1"/>
  <c r="N153" i="23"/>
  <c r="N148" i="23" s="1"/>
  <c r="N130" i="23" s="1"/>
  <c r="AT157" i="23"/>
  <c r="AG37" i="23"/>
  <c r="AG5" i="23" s="1"/>
  <c r="AU37" i="23"/>
  <c r="AU5" i="23" s="1"/>
  <c r="AA57" i="23"/>
  <c r="AA5" i="23" s="1"/>
  <c r="X75" i="23"/>
  <c r="X74" i="23" s="1"/>
  <c r="AY75" i="23"/>
  <c r="AY74" i="23" s="1"/>
  <c r="V101" i="23"/>
  <c r="AI101" i="23"/>
  <c r="AW101" i="23"/>
  <c r="S112" i="23"/>
  <c r="S111" i="23" s="1"/>
  <c r="S74" i="23" s="1"/>
  <c r="AH148" i="23"/>
  <c r="AH130" i="23" s="1"/>
  <c r="AG157" i="23"/>
  <c r="AG130" i="23" s="1"/>
  <c r="AF166" i="23"/>
  <c r="AT166" i="23"/>
  <c r="S26" i="23"/>
  <c r="S21" i="23" s="1"/>
  <c r="S5" i="23" s="1"/>
  <c r="P153" i="23"/>
  <c r="P148" i="23" s="1"/>
  <c r="O162" i="23"/>
  <c r="O157" i="23" s="1"/>
  <c r="O130" i="23" s="1"/>
  <c r="Q7" i="23"/>
  <c r="Q6" i="23" s="1"/>
  <c r="O22" i="23"/>
  <c r="O21" i="23" s="1"/>
  <c r="O5" i="23" s="1"/>
  <c r="R58" i="23"/>
  <c r="R57" i="23" s="1"/>
  <c r="O76" i="23"/>
  <c r="O75" i="23" s="1"/>
  <c r="N95" i="23"/>
  <c r="N94" i="23" s="1"/>
  <c r="N102" i="23"/>
  <c r="N101" i="23" s="1"/>
  <c r="AH111" i="23"/>
  <c r="AY148" i="23"/>
  <c r="AX157" i="23"/>
  <c r="Z5" i="10"/>
  <c r="AS37" i="10"/>
  <c r="U37" i="10"/>
  <c r="U5" i="10" s="1"/>
  <c r="AQ74" i="10"/>
  <c r="AC75" i="10"/>
  <c r="AC74" i="10" s="1"/>
  <c r="O101" i="10"/>
  <c r="AC101" i="10"/>
  <c r="R131" i="10"/>
  <c r="AI130" i="10"/>
  <c r="R6" i="10"/>
  <c r="R5" i="10" s="1"/>
  <c r="O57" i="10"/>
  <c r="AD74" i="10"/>
  <c r="AS75" i="10"/>
  <c r="AS74" i="10" s="1"/>
  <c r="V130" i="10"/>
  <c r="AK5" i="10"/>
  <c r="S21" i="10"/>
  <c r="S5" i="10" s="1"/>
  <c r="AD130" i="10"/>
  <c r="AF74" i="10"/>
  <c r="AG130" i="10"/>
  <c r="AN130" i="10"/>
  <c r="AS131" i="10"/>
  <c r="AS130" i="10" s="1"/>
  <c r="U131" i="10"/>
  <c r="U130" i="10" s="1"/>
  <c r="P6" i="10"/>
  <c r="AS5" i="10"/>
  <c r="N37" i="10"/>
  <c r="N5" i="10" s="1"/>
  <c r="AU74" i="10"/>
  <c r="S101" i="10"/>
  <c r="U101" i="10"/>
  <c r="O111" i="10"/>
  <c r="AH130" i="10"/>
  <c r="Q131" i="10"/>
  <c r="AO130" i="10"/>
  <c r="AK131" i="10"/>
  <c r="AK130" i="10" s="1"/>
  <c r="AO5" i="10"/>
  <c r="Q37" i="10"/>
  <c r="P75" i="10"/>
  <c r="P74" i="10" s="1"/>
  <c r="Q75" i="10"/>
  <c r="Q74" i="10" s="1"/>
  <c r="N111" i="10"/>
  <c r="U111" i="10"/>
  <c r="AS111" i="10"/>
  <c r="Z130" i="10"/>
  <c r="AP130" i="10"/>
  <c r="U148" i="10"/>
  <c r="S166" i="10"/>
  <c r="S75" i="10"/>
  <c r="AK148" i="10"/>
  <c r="O157" i="10"/>
  <c r="O130" i="10" s="1"/>
  <c r="N166" i="10"/>
  <c r="AK37" i="10"/>
  <c r="U74" i="10"/>
  <c r="AC21" i="10"/>
  <c r="P37" i="10"/>
  <c r="AK75" i="10"/>
  <c r="AK74" i="10" s="1"/>
  <c r="AU130" i="10"/>
  <c r="AC6" i="10"/>
  <c r="AC5" i="10" s="1"/>
  <c r="AM5" i="10"/>
  <c r="AV5" i="10"/>
  <c r="S57" i="10"/>
  <c r="Y74" i="10"/>
  <c r="AW130" i="10"/>
  <c r="W6" i="10"/>
  <c r="W5" i="10" s="1"/>
  <c r="AX6" i="10"/>
  <c r="AX5" i="10" s="1"/>
  <c r="AH21" i="10"/>
  <c r="AH5" i="10" s="1"/>
  <c r="O26" i="10"/>
  <c r="R38" i="10"/>
  <c r="R37" i="10" s="1"/>
  <c r="X57" i="10"/>
  <c r="P112" i="10"/>
  <c r="P111" i="10" s="1"/>
  <c r="S132" i="10"/>
  <c r="S131" i="10" s="1"/>
  <c r="S149" i="10"/>
  <c r="S148" i="10" s="1"/>
  <c r="R158" i="10"/>
  <c r="R157" i="10" s="1"/>
  <c r="Q167" i="10"/>
  <c r="Q166" i="10" s="1"/>
  <c r="X6" i="10"/>
  <c r="X5" i="10" s="1"/>
  <c r="AL6" i="10"/>
  <c r="AL5" i="10" s="1"/>
  <c r="AY6" i="10"/>
  <c r="AY5" i="10" s="1"/>
  <c r="V21" i="10"/>
  <c r="V5" i="10" s="1"/>
  <c r="AI21" i="10"/>
  <c r="AI5" i="10" s="1"/>
  <c r="AW21" i="10"/>
  <c r="AW5" i="10" s="1"/>
  <c r="P26" i="10"/>
  <c r="P21" i="10" s="1"/>
  <c r="AE37" i="10"/>
  <c r="AE5" i="10" s="1"/>
  <c r="S38" i="10"/>
  <c r="S37" i="10" s="1"/>
  <c r="Y57" i="10"/>
  <c r="Y5" i="10" s="1"/>
  <c r="AM57" i="10"/>
  <c r="N58" i="10"/>
  <c r="N57" i="10" s="1"/>
  <c r="V75" i="10"/>
  <c r="V74" i="10" s="1"/>
  <c r="AI75" i="10"/>
  <c r="AW75" i="10"/>
  <c r="AG94" i="10"/>
  <c r="AU94" i="10"/>
  <c r="AG101" i="10"/>
  <c r="AG74" i="10" s="1"/>
  <c r="AU101" i="10"/>
  <c r="AP111" i="10"/>
  <c r="AP74" i="10" s="1"/>
  <c r="Q112" i="10"/>
  <c r="Q111" i="10" s="1"/>
  <c r="AF131" i="10"/>
  <c r="AT131" i="10"/>
  <c r="AF148" i="10"/>
  <c r="AT148" i="10"/>
  <c r="AE157" i="10"/>
  <c r="AE130" i="10" s="1"/>
  <c r="S158" i="10"/>
  <c r="S157" i="10" s="1"/>
  <c r="AD166" i="10"/>
  <c r="AQ166" i="10"/>
  <c r="AQ130" i="10" s="1"/>
  <c r="R167" i="10"/>
  <c r="R166" i="10" s="1"/>
  <c r="R17" i="10"/>
  <c r="Q26" i="10"/>
  <c r="Q21" i="10" s="1"/>
  <c r="AF37" i="10"/>
  <c r="AF5" i="10" s="1"/>
  <c r="AT37" i="10"/>
  <c r="AT5" i="10" s="1"/>
  <c r="Q63" i="10"/>
  <c r="Q57" i="10" s="1"/>
  <c r="W75" i="10"/>
  <c r="W74" i="10" s="1"/>
  <c r="AX75" i="10"/>
  <c r="AX74" i="10" s="1"/>
  <c r="N85" i="10"/>
  <c r="N75" i="10" s="1"/>
  <c r="N74" i="10" s="1"/>
  <c r="AU148" i="10"/>
  <c r="N153" i="10"/>
  <c r="N148" i="10" s="1"/>
  <c r="N130" i="10" s="1"/>
  <c r="AG37" i="10"/>
  <c r="AG5" i="10" s="1"/>
  <c r="AU37" i="10"/>
  <c r="AU5" i="10" s="1"/>
  <c r="AA57" i="10"/>
  <c r="AA5" i="10" s="1"/>
  <c r="X75" i="10"/>
  <c r="X74" i="10" s="1"/>
  <c r="AY75" i="10"/>
  <c r="AY74" i="10" s="1"/>
  <c r="V101" i="10"/>
  <c r="AI101" i="10"/>
  <c r="AW101" i="10"/>
  <c r="S112" i="10"/>
  <c r="S111" i="10" s="1"/>
  <c r="AF166" i="10"/>
  <c r="AT166" i="10"/>
  <c r="S26" i="10"/>
  <c r="P153" i="10"/>
  <c r="P148" i="10" s="1"/>
  <c r="P130" i="10" s="1"/>
  <c r="O162" i="10"/>
  <c r="Q7" i="10"/>
  <c r="Q6" i="10" s="1"/>
  <c r="O22" i="10"/>
  <c r="O21" i="10" s="1"/>
  <c r="O5" i="10" s="1"/>
  <c r="R58" i="10"/>
  <c r="R57" i="10" s="1"/>
  <c r="O76" i="10"/>
  <c r="O75" i="10" s="1"/>
  <c r="O74" i="10" s="1"/>
  <c r="AY148" i="10"/>
  <c r="AY130" i="10" s="1"/>
  <c r="AX157" i="10"/>
  <c r="AX130" i="10" s="1"/>
  <c r="R16" i="46"/>
  <c r="R5" i="46" s="1"/>
  <c r="W5" i="46"/>
  <c r="O16" i="46"/>
  <c r="M24" i="46"/>
  <c r="N36" i="46"/>
  <c r="O36" i="46"/>
  <c r="M72" i="46"/>
  <c r="M100" i="46"/>
  <c r="S99" i="46"/>
  <c r="R99" i="46"/>
  <c r="X5" i="46"/>
  <c r="AC5" i="46"/>
  <c r="AK99" i="46"/>
  <c r="AA5" i="46"/>
  <c r="O99" i="46"/>
  <c r="AD5" i="46"/>
  <c r="Q16" i="46"/>
  <c r="Q5" i="46" s="1"/>
  <c r="U36" i="46"/>
  <c r="P99" i="46"/>
  <c r="AS99" i="46"/>
  <c r="Z5" i="46"/>
  <c r="M19" i="46"/>
  <c r="AX5" i="46"/>
  <c r="V5" i="46"/>
  <c r="AI5" i="46"/>
  <c r="Q58" i="46"/>
  <c r="Q99" i="46"/>
  <c r="AL5" i="46"/>
  <c r="AK16" i="46"/>
  <c r="AK5" i="46" s="1"/>
  <c r="M52" i="46"/>
  <c r="M61" i="46"/>
  <c r="AS16" i="46"/>
  <c r="M92" i="46"/>
  <c r="M37" i="46"/>
  <c r="AK36" i="46"/>
  <c r="S58" i="46"/>
  <c r="AF5" i="46"/>
  <c r="M7" i="46"/>
  <c r="U6" i="46"/>
  <c r="U99" i="46"/>
  <c r="M103" i="46"/>
  <c r="O6" i="46"/>
  <c r="P16" i="46"/>
  <c r="P5" i="46" s="1"/>
  <c r="AC36" i="46"/>
  <c r="AP6" i="46"/>
  <c r="AP5" i="46" s="1"/>
  <c r="AA16" i="46"/>
  <c r="AO16" i="46"/>
  <c r="AO5" i="46" s="1"/>
  <c r="U34" i="46"/>
  <c r="M34" i="46" s="1"/>
  <c r="AE36" i="46"/>
  <c r="AE5" i="46" s="1"/>
  <c r="R37" i="46"/>
  <c r="R36" i="46" s="1"/>
  <c r="O39" i="46"/>
  <c r="U48" i="46"/>
  <c r="M48" i="46" s="1"/>
  <c r="Y58" i="46"/>
  <c r="Y5" i="46" s="1"/>
  <c r="M59" i="46"/>
  <c r="M71" i="46"/>
  <c r="M94" i="46"/>
  <c r="X99" i="46"/>
  <c r="AY99" i="46"/>
  <c r="M105" i="46"/>
  <c r="M9" i="46"/>
  <c r="M20" i="46"/>
  <c r="N59" i="46"/>
  <c r="N58" i="46" s="1"/>
  <c r="N5" i="46" s="1"/>
  <c r="M67" i="46"/>
  <c r="M112" i="46"/>
  <c r="AY58" i="46"/>
  <c r="AY5" i="46" s="1"/>
  <c r="O59" i="46"/>
  <c r="O58" i="46" s="1"/>
  <c r="AS84" i="46"/>
  <c r="AS58" i="46" s="1"/>
  <c r="N100" i="46"/>
  <c r="N99" i="46" s="1"/>
  <c r="S7" i="46"/>
  <c r="S6" i="46" s="1"/>
  <c r="O19" i="46"/>
  <c r="P59" i="46"/>
  <c r="P58" i="46" s="1"/>
  <c r="M62" i="46"/>
  <c r="M73" i="46"/>
  <c r="M96" i="46"/>
  <c r="M107" i="46"/>
  <c r="O26" i="46"/>
  <c r="AH6" i="46"/>
  <c r="AV6" i="46"/>
  <c r="AV5" i="46" s="1"/>
  <c r="AG16" i="46"/>
  <c r="AG5" i="46" s="1"/>
  <c r="U17" i="46"/>
  <c r="U39" i="46"/>
  <c r="M39" i="46" s="1"/>
  <c r="AE58" i="46"/>
  <c r="R59" i="46"/>
  <c r="R58" i="46" s="1"/>
  <c r="U64" i="46"/>
  <c r="M64" i="46" s="1"/>
  <c r="U84" i="46"/>
  <c r="M84" i="46" s="1"/>
  <c r="AH16" i="46"/>
  <c r="AV16" i="46"/>
  <c r="R26" i="46"/>
  <c r="AF99" i="46"/>
  <c r="AT99" i="46"/>
  <c r="AT5" i="46" s="1"/>
  <c r="AN36" i="46"/>
  <c r="AN5" i="46" s="1"/>
  <c r="M51" i="46"/>
  <c r="U26" i="46"/>
  <c r="M26" i="46" s="1"/>
  <c r="U54" i="46"/>
  <c r="M54" i="46" s="1"/>
  <c r="AH99" i="46"/>
  <c r="AH5" i="45"/>
  <c r="AV5" i="45"/>
  <c r="O6" i="45"/>
  <c r="M40" i="45"/>
  <c r="AS47" i="45"/>
  <c r="N35" i="45"/>
  <c r="S35" i="45"/>
  <c r="X5" i="45"/>
  <c r="AS6" i="45"/>
  <c r="M22" i="45"/>
  <c r="M54" i="45"/>
  <c r="P25" i="45"/>
  <c r="P5" i="45" s="1"/>
  <c r="AW5" i="45"/>
  <c r="U25" i="45"/>
  <c r="P35" i="45"/>
  <c r="M50" i="45"/>
  <c r="Q25" i="45"/>
  <c r="AI5" i="45"/>
  <c r="AS35" i="45"/>
  <c r="AK47" i="45"/>
  <c r="AK5" i="45"/>
  <c r="S6" i="45"/>
  <c r="S47" i="45"/>
  <c r="AP5" i="45"/>
  <c r="M32" i="45"/>
  <c r="AF47" i="45"/>
  <c r="AF5" i="45" s="1"/>
  <c r="AD6" i="45"/>
  <c r="Q7" i="45"/>
  <c r="Q6" i="45" s="1"/>
  <c r="AS22" i="45"/>
  <c r="AE25" i="45"/>
  <c r="R26" i="45"/>
  <c r="R25" i="45" s="1"/>
  <c r="X35" i="45"/>
  <c r="AY35" i="45"/>
  <c r="AY5" i="45" s="1"/>
  <c r="AG47" i="45"/>
  <c r="AG5" i="45" s="1"/>
  <c r="AU47" i="45"/>
  <c r="AU5" i="45" s="1"/>
  <c r="U48" i="45"/>
  <c r="Q50" i="45"/>
  <c r="Q47" i="45" s="1"/>
  <c r="AS50" i="45"/>
  <c r="M52" i="45"/>
  <c r="AE6" i="45"/>
  <c r="R7" i="45"/>
  <c r="R6" i="45" s="1"/>
  <c r="S26" i="45"/>
  <c r="S25" i="45" s="1"/>
  <c r="N29" i="45"/>
  <c r="Y35" i="45"/>
  <c r="Y5" i="45" s="1"/>
  <c r="M36" i="45"/>
  <c r="M35" i="45" s="1"/>
  <c r="M37" i="45"/>
  <c r="U12" i="45"/>
  <c r="Z35" i="45"/>
  <c r="Z5" i="45" s="1"/>
  <c r="V47" i="45"/>
  <c r="V5" i="45" s="1"/>
  <c r="AH25" i="45"/>
  <c r="P29" i="45"/>
  <c r="AA35" i="45"/>
  <c r="AA5" i="45" s="1"/>
  <c r="O36" i="45"/>
  <c r="O35" i="45" s="1"/>
  <c r="Q29" i="45"/>
  <c r="AS29" i="45"/>
  <c r="AS25" i="45" s="1"/>
  <c r="AD35" i="45"/>
  <c r="Q36" i="45"/>
  <c r="Q35" i="45" s="1"/>
  <c r="AE35" i="45"/>
  <c r="M7" i="45"/>
  <c r="N26" i="45"/>
  <c r="N25" i="45" s="1"/>
  <c r="N5" i="45" s="1"/>
  <c r="AC26" i="45"/>
  <c r="AC25" i="45" s="1"/>
  <c r="AC5" i="45" s="1"/>
  <c r="AK6" i="44"/>
  <c r="AK5" i="44" s="1"/>
  <c r="AS25" i="44"/>
  <c r="M26" i="44"/>
  <c r="O6" i="44"/>
  <c r="AE5" i="44"/>
  <c r="P6" i="44"/>
  <c r="AL79" i="44"/>
  <c r="AQ5" i="44"/>
  <c r="M15" i="44"/>
  <c r="M65" i="44"/>
  <c r="U62" i="44"/>
  <c r="M62" i="44" s="1"/>
  <c r="Q91" i="44"/>
  <c r="Q90" i="44" s="1"/>
  <c r="Y90" i="44"/>
  <c r="Y79" i="44" s="1"/>
  <c r="O91" i="44"/>
  <c r="O90" i="44" s="1"/>
  <c r="AM90" i="44"/>
  <c r="AM79" i="44" s="1"/>
  <c r="N129" i="44"/>
  <c r="AL111" i="44"/>
  <c r="AL110" i="44" s="1"/>
  <c r="U145" i="44"/>
  <c r="M146" i="44"/>
  <c r="N7" i="44"/>
  <c r="S7" i="44"/>
  <c r="U7" i="44"/>
  <c r="N18" i="44"/>
  <c r="N17" i="44" s="1"/>
  <c r="Q22" i="44"/>
  <c r="Q17" i="44" s="1"/>
  <c r="Q5" i="44" s="1"/>
  <c r="O26" i="44"/>
  <c r="O25" i="44" s="1"/>
  <c r="M30" i="44"/>
  <c r="N42" i="44"/>
  <c r="AK42" i="44"/>
  <c r="AK39" i="44" s="1"/>
  <c r="AK38" i="44" s="1"/>
  <c r="Q88" i="44"/>
  <c r="Q80" i="44" s="1"/>
  <c r="Q79" i="44" s="1"/>
  <c r="AO80" i="44"/>
  <c r="AO79" i="44" s="1"/>
  <c r="AU110" i="44"/>
  <c r="AG144" i="44"/>
  <c r="U40" i="44"/>
  <c r="M41" i="44"/>
  <c r="AG48" i="44"/>
  <c r="AG38" i="44" s="1"/>
  <c r="M52" i="44"/>
  <c r="AS51" i="44"/>
  <c r="AS48" i="44" s="1"/>
  <c r="AC48" i="44"/>
  <c r="R54" i="44"/>
  <c r="S88" i="44"/>
  <c r="AA80" i="44"/>
  <c r="AA79" i="44" s="1"/>
  <c r="U96" i="44"/>
  <c r="N101" i="44"/>
  <c r="N96" i="44" s="1"/>
  <c r="AL96" i="44"/>
  <c r="P111" i="44"/>
  <c r="P110" i="44" s="1"/>
  <c r="P129" i="44"/>
  <c r="X111" i="44"/>
  <c r="X110" i="44" s="1"/>
  <c r="X39" i="44"/>
  <c r="X38" i="44" s="1"/>
  <c r="AS42" i="44"/>
  <c r="AS39" i="44" s="1"/>
  <c r="O62" i="44"/>
  <c r="O57" i="44" s="1"/>
  <c r="AE57" i="44"/>
  <c r="AE38" i="44" s="1"/>
  <c r="R81" i="44"/>
  <c r="R80" i="44" s="1"/>
  <c r="Z80" i="44"/>
  <c r="AK96" i="44"/>
  <c r="AK79" i="44" s="1"/>
  <c r="S145" i="44"/>
  <c r="S144" i="44" s="1"/>
  <c r="S143" i="44" s="1"/>
  <c r="AI144" i="44"/>
  <c r="U22" i="44"/>
  <c r="M23" i="44"/>
  <c r="AD6" i="44"/>
  <c r="AD5" i="44" s="1"/>
  <c r="U25" i="44"/>
  <c r="S48" i="44"/>
  <c r="W17" i="44"/>
  <c r="W5" i="44" s="1"/>
  <c r="N22" i="44"/>
  <c r="N26" i="44"/>
  <c r="R28" i="44"/>
  <c r="N40" i="44"/>
  <c r="N39" i="44" s="1"/>
  <c r="V39" i="44"/>
  <c r="AC39" i="44"/>
  <c r="Q42" i="44"/>
  <c r="AN39" i="44"/>
  <c r="AN38" i="44" s="1"/>
  <c r="N48" i="44"/>
  <c r="M53" i="44"/>
  <c r="O97" i="44"/>
  <c r="O96" i="44" s="1"/>
  <c r="O79" i="44" s="1"/>
  <c r="W96" i="44"/>
  <c r="P101" i="44"/>
  <c r="X96" i="44"/>
  <c r="X79" i="44" s="1"/>
  <c r="U111" i="44"/>
  <c r="U110" i="44" s="1"/>
  <c r="M119" i="44"/>
  <c r="N145" i="44"/>
  <c r="N144" i="44" s="1"/>
  <c r="N143" i="44" s="1"/>
  <c r="V144" i="44"/>
  <c r="AK145" i="44"/>
  <c r="AK144" i="44" s="1"/>
  <c r="AC101" i="44"/>
  <c r="AC96" i="44" s="1"/>
  <c r="AC79" i="44" s="1"/>
  <c r="M102" i="44"/>
  <c r="Z6" i="44"/>
  <c r="Z5" i="44" s="1"/>
  <c r="AN6" i="44"/>
  <c r="AN5" i="44" s="1"/>
  <c r="M8" i="44"/>
  <c r="N13" i="44"/>
  <c r="S13" i="44"/>
  <c r="O15" i="44"/>
  <c r="O22" i="44"/>
  <c r="O17" i="44" s="1"/>
  <c r="S28" i="44"/>
  <c r="O39" i="44"/>
  <c r="Z39" i="44"/>
  <c r="Z38" i="44" s="1"/>
  <c r="AO38" i="44"/>
  <c r="O49" i="44"/>
  <c r="O48" i="44" s="1"/>
  <c r="W48" i="44"/>
  <c r="W38" i="44" s="1"/>
  <c r="AK48" i="44"/>
  <c r="AX48" i="44"/>
  <c r="AX38" i="44" s="1"/>
  <c r="Z48" i="44"/>
  <c r="AD79" i="44"/>
  <c r="N111" i="44"/>
  <c r="N110" i="44" s="1"/>
  <c r="M123" i="44"/>
  <c r="S129" i="44"/>
  <c r="O160" i="44"/>
  <c r="O144" i="44" s="1"/>
  <c r="O143" i="44" s="1"/>
  <c r="N58" i="44"/>
  <c r="N57" i="44" s="1"/>
  <c r="AD57" i="44"/>
  <c r="S22" i="44"/>
  <c r="R26" i="44"/>
  <c r="S39" i="44"/>
  <c r="S18" i="44"/>
  <c r="S17" i="44" s="1"/>
  <c r="M21" i="44"/>
  <c r="P22" i="44"/>
  <c r="P17" i="44" s="1"/>
  <c r="P26" i="44"/>
  <c r="P25" i="44" s="1"/>
  <c r="AH38" i="44"/>
  <c r="P40" i="44"/>
  <c r="P39" i="44" s="1"/>
  <c r="AM38" i="44"/>
  <c r="AA38" i="44"/>
  <c r="AP38" i="44"/>
  <c r="M58" i="44"/>
  <c r="P90" i="44"/>
  <c r="Q96" i="44"/>
  <c r="O112" i="44"/>
  <c r="O111" i="44" s="1"/>
  <c r="W111" i="44"/>
  <c r="W110" i="44" s="1"/>
  <c r="M112" i="44"/>
  <c r="AK111" i="44"/>
  <c r="AK110" i="44" s="1"/>
  <c r="M27" i="44"/>
  <c r="Q40" i="44"/>
  <c r="Q39" i="44" s="1"/>
  <c r="Y39" i="44"/>
  <c r="Y38" i="44" s="1"/>
  <c r="AK57" i="44"/>
  <c r="U90" i="44"/>
  <c r="M91" i="44"/>
  <c r="R97" i="44"/>
  <c r="R96" i="44" s="1"/>
  <c r="M116" i="44"/>
  <c r="AS115" i="44"/>
  <c r="AS111" i="44" s="1"/>
  <c r="AS110" i="44" s="1"/>
  <c r="O132" i="44"/>
  <c r="O131" i="44" s="1"/>
  <c r="W131" i="44"/>
  <c r="M10" i="44"/>
  <c r="M14" i="44"/>
  <c r="AD39" i="44"/>
  <c r="AD38" i="44" s="1"/>
  <c r="U45" i="44"/>
  <c r="M45" i="44" s="1"/>
  <c r="M47" i="44"/>
  <c r="W79" i="44"/>
  <c r="Q111" i="44"/>
  <c r="Q110" i="44" s="1"/>
  <c r="R6" i="44"/>
  <c r="AF17" i="44"/>
  <c r="AT17" i="44"/>
  <c r="M24" i="44"/>
  <c r="AS22" i="44"/>
  <c r="AS17" i="44" s="1"/>
  <c r="AS5" i="44" s="1"/>
  <c r="S25" i="44"/>
  <c r="Q57" i="44"/>
  <c r="M97" i="44"/>
  <c r="R111" i="44"/>
  <c r="R110" i="44" s="1"/>
  <c r="AP111" i="44"/>
  <c r="AP110" i="44" s="1"/>
  <c r="R115" i="44"/>
  <c r="AQ111" i="44"/>
  <c r="AQ110" i="44" s="1"/>
  <c r="S119" i="44"/>
  <c r="S111" i="44" s="1"/>
  <c r="S110" i="44" s="1"/>
  <c r="AF6" i="44"/>
  <c r="AF5" i="44" s="1"/>
  <c r="U28" i="44"/>
  <c r="M28" i="44" s="1"/>
  <c r="M29" i="44"/>
  <c r="S80" i="44"/>
  <c r="S79" i="44" s="1"/>
  <c r="AC111" i="44"/>
  <c r="AC110" i="44" s="1"/>
  <c r="N119" i="44"/>
  <c r="AD111" i="44"/>
  <c r="AD110" i="44" s="1"/>
  <c r="AC129" i="44"/>
  <c r="M129" i="44" s="1"/>
  <c r="M130" i="44"/>
  <c r="M18" i="44"/>
  <c r="U17" i="44"/>
  <c r="AT6" i="44"/>
  <c r="N15" i="44"/>
  <c r="AC25" i="44"/>
  <c r="AC5" i="44" s="1"/>
  <c r="N28" i="44"/>
  <c r="R17" i="44"/>
  <c r="AV38" i="44"/>
  <c r="AA57" i="44"/>
  <c r="N80" i="44"/>
  <c r="U81" i="44"/>
  <c r="M83" i="44"/>
  <c r="P96" i="44"/>
  <c r="AU144" i="44"/>
  <c r="S42" i="44"/>
  <c r="U49" i="44"/>
  <c r="Q51" i="44"/>
  <c r="Q48" i="44" s="1"/>
  <c r="M60" i="44"/>
  <c r="M92" i="44"/>
  <c r="M121" i="44"/>
  <c r="U160" i="44"/>
  <c r="M160" i="44" s="1"/>
  <c r="R51" i="44"/>
  <c r="R48" i="44" s="1"/>
  <c r="R38" i="44" s="1"/>
  <c r="P70" i="44"/>
  <c r="P57" i="44" s="1"/>
  <c r="S58" i="44"/>
  <c r="S57" i="44" s="1"/>
  <c r="P81" i="44"/>
  <c r="P80" i="44" s="1"/>
  <c r="X144" i="44"/>
  <c r="Z96" i="44"/>
  <c r="Z111" i="44"/>
  <c r="Y131" i="44"/>
  <c r="Y110" i="44" s="1"/>
  <c r="Y144" i="44"/>
  <c r="Z131" i="44"/>
  <c r="U70" i="44"/>
  <c r="M70" i="44" s="1"/>
  <c r="U88" i="44"/>
  <c r="M88" i="44" s="1"/>
  <c r="U154" i="44"/>
  <c r="M154" i="44" s="1"/>
  <c r="M43" i="44"/>
  <c r="AS145" i="44"/>
  <c r="AS144" i="44" s="1"/>
  <c r="M90" i="39" l="1"/>
  <c r="U90" i="39"/>
  <c r="M64" i="39"/>
  <c r="M5" i="36"/>
  <c r="M5" i="32"/>
  <c r="Q6" i="30"/>
  <c r="Q5" i="30" s="1"/>
  <c r="M20" i="30"/>
  <c r="U6" i="30"/>
  <c r="U5" i="30" s="1"/>
  <c r="M7" i="30"/>
  <c r="S6" i="30"/>
  <c r="S5" i="30" s="1"/>
  <c r="M7" i="43"/>
  <c r="M6" i="43" s="1"/>
  <c r="M5" i="43" s="1"/>
  <c r="U6" i="43"/>
  <c r="U5" i="43" s="1"/>
  <c r="M5" i="29"/>
  <c r="S37" i="29"/>
  <c r="U6" i="29"/>
  <c r="U5" i="29" s="1"/>
  <c r="Q37" i="29"/>
  <c r="M38" i="29"/>
  <c r="S5" i="29"/>
  <c r="P37" i="29"/>
  <c r="N37" i="29"/>
  <c r="M16" i="29"/>
  <c r="M55" i="29"/>
  <c r="M54" i="29" s="1"/>
  <c r="U5" i="28"/>
  <c r="M19" i="28"/>
  <c r="M14" i="28" s="1"/>
  <c r="M6" i="28"/>
  <c r="U60" i="28"/>
  <c r="AC14" i="28"/>
  <c r="AC5" i="28" s="1"/>
  <c r="S5" i="28"/>
  <c r="Q5" i="23"/>
  <c r="AT130" i="23"/>
  <c r="S130" i="23"/>
  <c r="Q130" i="23"/>
  <c r="AW74" i="23"/>
  <c r="O74" i="23"/>
  <c r="V74" i="23"/>
  <c r="X5" i="23"/>
  <c r="U5" i="23"/>
  <c r="Q5" i="10"/>
  <c r="Q130" i="10"/>
  <c r="AW74" i="10"/>
  <c r="AI74" i="10"/>
  <c r="AT130" i="10"/>
  <c r="S74" i="10"/>
  <c r="P5" i="10"/>
  <c r="R130" i="10"/>
  <c r="AF130" i="10"/>
  <c r="S130" i="10"/>
  <c r="AS5" i="46"/>
  <c r="S5" i="46"/>
  <c r="M36" i="46"/>
  <c r="M17" i="46"/>
  <c r="M16" i="46" s="1"/>
  <c r="U16" i="46"/>
  <c r="U5" i="46" s="1"/>
  <c r="M99" i="46"/>
  <c r="O5" i="46"/>
  <c r="AH5" i="46"/>
  <c r="M58" i="46"/>
  <c r="U58" i="46"/>
  <c r="M6" i="46"/>
  <c r="S5" i="45"/>
  <c r="M48" i="45"/>
  <c r="M47" i="45" s="1"/>
  <c r="U47" i="45"/>
  <c r="R5" i="45"/>
  <c r="M29" i="45"/>
  <c r="AE5" i="45"/>
  <c r="Q5" i="45"/>
  <c r="AD5" i="45"/>
  <c r="AS5" i="45"/>
  <c r="M26" i="45"/>
  <c r="O5" i="45"/>
  <c r="M12" i="45"/>
  <c r="M6" i="45" s="1"/>
  <c r="U6" i="45"/>
  <c r="AC38" i="44"/>
  <c r="M101" i="44"/>
  <c r="M96" i="44" s="1"/>
  <c r="O110" i="44"/>
  <c r="M115" i="44"/>
  <c r="M111" i="44" s="1"/>
  <c r="M110" i="44" s="1"/>
  <c r="U80" i="44"/>
  <c r="U79" i="44" s="1"/>
  <c r="M81" i="44"/>
  <c r="M80" i="44" s="1"/>
  <c r="P5" i="44"/>
  <c r="M49" i="44"/>
  <c r="U48" i="44"/>
  <c r="M51" i="44"/>
  <c r="M7" i="44"/>
  <c r="M6" i="44" s="1"/>
  <c r="U6" i="44"/>
  <c r="U5" i="44" s="1"/>
  <c r="N38" i="44"/>
  <c r="M40" i="44"/>
  <c r="U39" i="44"/>
  <c r="AT5" i="44"/>
  <c r="M90" i="44"/>
  <c r="U57" i="44"/>
  <c r="R25" i="44"/>
  <c r="R5" i="44" s="1"/>
  <c r="N25" i="44"/>
  <c r="Z79" i="44"/>
  <c r="S6" i="44"/>
  <c r="S5" i="44" s="1"/>
  <c r="Z110" i="44"/>
  <c r="S38" i="44"/>
  <c r="M42" i="44"/>
  <c r="M57" i="44"/>
  <c r="R79" i="44"/>
  <c r="N6" i="44"/>
  <c r="P79" i="44"/>
  <c r="M145" i="44"/>
  <c r="M144" i="44" s="1"/>
  <c r="M143" i="44" s="1"/>
  <c r="U144" i="44"/>
  <c r="O5" i="44"/>
  <c r="Q38" i="44"/>
  <c r="AS38" i="44"/>
  <c r="M25" i="44"/>
  <c r="N79" i="44"/>
  <c r="O38" i="44"/>
  <c r="P38" i="44"/>
  <c r="M22" i="44"/>
  <c r="M17" i="44" s="1"/>
  <c r="M6" i="30" l="1"/>
  <c r="M5" i="30" s="1"/>
  <c r="M37" i="29"/>
  <c r="M5" i="28"/>
  <c r="M5" i="46"/>
  <c r="M5" i="45"/>
  <c r="U5" i="45"/>
  <c r="M25" i="45"/>
  <c r="M48" i="44"/>
  <c r="N5" i="44"/>
  <c r="M79" i="44"/>
  <c r="M39" i="44"/>
  <c r="M38" i="44" s="1"/>
  <c r="M5" i="44"/>
  <c r="M1176" i="26" l="1"/>
  <c r="M1175" i="26"/>
  <c r="M1174" i="26"/>
  <c r="M1173" i="26"/>
  <c r="M1172" i="26"/>
  <c r="M1171" i="26"/>
  <c r="M1170" i="26"/>
  <c r="M1169" i="26"/>
  <c r="M1168" i="26"/>
  <c r="M1167" i="26"/>
  <c r="M1166" i="26"/>
  <c r="M1165" i="26"/>
  <c r="M1164" i="26"/>
  <c r="M1163" i="26"/>
  <c r="M1162" i="26"/>
  <c r="M1152" i="26" s="1"/>
  <c r="M1161" i="26"/>
  <c r="M1160" i="26"/>
  <c r="M1159" i="26"/>
  <c r="M1158" i="26"/>
  <c r="M1157" i="26"/>
  <c r="M1156" i="26"/>
  <c r="M1155" i="26"/>
  <c r="M1154" i="26"/>
  <c r="M1153" i="26"/>
  <c r="W1147" i="26"/>
  <c r="W1136" i="26"/>
  <c r="W1128" i="26"/>
  <c r="S1127" i="26"/>
  <c r="W1120" i="26"/>
  <c r="W1113" i="26"/>
  <c r="W1112" i="26" s="1"/>
  <c r="S1112" i="26"/>
  <c r="W1099" i="26"/>
  <c r="W1088" i="26"/>
  <c r="W1082" i="26"/>
  <c r="W1073" i="26" s="1"/>
  <c r="W1074" i="26"/>
  <c r="S1073" i="26"/>
  <c r="W1067" i="26"/>
  <c r="W1060" i="26"/>
  <c r="W1059" i="26"/>
  <c r="S1059" i="26"/>
  <c r="W1056" i="26"/>
  <c r="W1053" i="26"/>
  <c r="W1048" i="26"/>
  <c r="W1042" i="26"/>
  <c r="W1041" i="26" s="1"/>
  <c r="S1041" i="26"/>
  <c r="W1032" i="26"/>
  <c r="W1026" i="26"/>
  <c r="W1025" i="26"/>
  <c r="S1025" i="26"/>
  <c r="W1019" i="26"/>
  <c r="W1012" i="26"/>
  <c r="W1004" i="26"/>
  <c r="S1003" i="26"/>
  <c r="W1001" i="26"/>
  <c r="W998" i="26"/>
  <c r="W996" i="26"/>
  <c r="W994" i="26"/>
  <c r="W991" i="26"/>
  <c r="W988" i="26"/>
  <c r="W974" i="26"/>
  <c r="W972" i="26"/>
  <c r="W969" i="26"/>
  <c r="W968" i="26" s="1"/>
  <c r="S968" i="26"/>
  <c r="S967" i="26" s="1"/>
  <c r="U967" i="26"/>
  <c r="Q967" i="26"/>
  <c r="W960" i="26"/>
  <c r="W950" i="26" s="1"/>
  <c r="W951" i="26"/>
  <c r="S950" i="26"/>
  <c r="W900" i="26"/>
  <c r="W899" i="26" s="1"/>
  <c r="S899" i="26"/>
  <c r="W893" i="26"/>
  <c r="W889" i="26"/>
  <c r="W885" i="26"/>
  <c r="W879" i="26" s="1"/>
  <c r="W878" i="26" s="1"/>
  <c r="W880" i="26"/>
  <c r="S879" i="26"/>
  <c r="U878" i="26"/>
  <c r="S878" i="26"/>
  <c r="Q878" i="26"/>
  <c r="W874" i="26"/>
  <c r="W869" i="26"/>
  <c r="W864" i="26"/>
  <c r="W863" i="26" s="1"/>
  <c r="S863" i="26"/>
  <c r="W853" i="26"/>
  <c r="W846" i="26"/>
  <c r="W835" i="26"/>
  <c r="W829" i="26"/>
  <c r="S828" i="26"/>
  <c r="W822" i="26"/>
  <c r="W821" i="26"/>
  <c r="S821" i="26"/>
  <c r="W815" i="26"/>
  <c r="W814" i="26"/>
  <c r="S814" i="26"/>
  <c r="W807" i="26"/>
  <c r="W806" i="26" s="1"/>
  <c r="S806" i="26"/>
  <c r="W802" i="26"/>
  <c r="W801" i="26" s="1"/>
  <c r="S801" i="26"/>
  <c r="S791" i="26" s="1"/>
  <c r="W793" i="26"/>
  <c r="W792" i="26" s="1"/>
  <c r="S792" i="26"/>
  <c r="U791" i="26"/>
  <c r="Q791" i="26"/>
  <c r="W788" i="26"/>
  <c r="W780" i="26"/>
  <c r="W779" i="26"/>
  <c r="S779" i="26"/>
  <c r="W763" i="26"/>
  <c r="W746" i="26"/>
  <c r="W730" i="26"/>
  <c r="W695" i="26"/>
  <c r="W694" i="26" s="1"/>
  <c r="S694" i="26"/>
  <c r="W689" i="26"/>
  <c r="W684" i="26"/>
  <c r="W677" i="26"/>
  <c r="W676" i="26" s="1"/>
  <c r="S676" i="26"/>
  <c r="W669" i="26"/>
  <c r="W666" i="26"/>
  <c r="W659" i="26"/>
  <c r="W658" i="26" s="1"/>
  <c r="S658" i="26"/>
  <c r="W653" i="26"/>
  <c r="W646" i="26" s="1"/>
  <c r="W647" i="26"/>
  <c r="S646" i="26"/>
  <c r="U645" i="26"/>
  <c r="Q645" i="26"/>
  <c r="W640" i="26"/>
  <c r="W635" i="26"/>
  <c r="W614" i="26" s="1"/>
  <c r="W615" i="26"/>
  <c r="S614" i="26"/>
  <c r="W607" i="26"/>
  <c r="W600" i="26"/>
  <c r="Z577" i="26" s="1"/>
  <c r="W593" i="26"/>
  <c r="W578" i="26"/>
  <c r="W577" i="26"/>
  <c r="S577" i="26"/>
  <c r="W567" i="26"/>
  <c r="W559" i="26"/>
  <c r="W553" i="26"/>
  <c r="W537" i="26"/>
  <c r="W536" i="26" s="1"/>
  <c r="S536" i="26"/>
  <c r="W528" i="26"/>
  <c r="W485" i="26" s="1"/>
  <c r="W484" i="26" s="1"/>
  <c r="W511" i="26"/>
  <c r="W498" i="26"/>
  <c r="W486" i="26"/>
  <c r="S485" i="26"/>
  <c r="U484" i="26"/>
  <c r="S484" i="26"/>
  <c r="Q484" i="26"/>
  <c r="Q1" i="26" s="1"/>
  <c r="H471" i="26"/>
  <c r="H472" i="26" s="1"/>
  <c r="H473" i="26" s="1"/>
  <c r="H474" i="26" s="1"/>
  <c r="H475" i="26" s="1"/>
  <c r="H476" i="26" s="1"/>
  <c r="H477" i="26" s="1"/>
  <c r="H478" i="26" s="1"/>
  <c r="H479" i="26" s="1"/>
  <c r="H480" i="26" s="1"/>
  <c r="H481" i="26" s="1"/>
  <c r="H482" i="26" s="1"/>
  <c r="H483" i="26" s="1"/>
  <c r="H487" i="26" s="1"/>
  <c r="H488" i="26" s="1"/>
  <c r="H489" i="26" s="1"/>
  <c r="H490" i="26" s="1"/>
  <c r="H491" i="26" s="1"/>
  <c r="H492" i="26" s="1"/>
  <c r="H493" i="26" s="1"/>
  <c r="H494" i="26" s="1"/>
  <c r="H495" i="26" s="1"/>
  <c r="H496" i="26" s="1"/>
  <c r="H497" i="26" s="1"/>
  <c r="H499" i="26" s="1"/>
  <c r="H500" i="26" s="1"/>
  <c r="H501" i="26" s="1"/>
  <c r="H502" i="26" s="1"/>
  <c r="H503" i="26" s="1"/>
  <c r="H504" i="26" s="1"/>
  <c r="H505" i="26" s="1"/>
  <c r="H506" i="26" s="1"/>
  <c r="H507" i="26" s="1"/>
  <c r="H508" i="26" s="1"/>
  <c r="H509" i="26" s="1"/>
  <c r="H510" i="26" s="1"/>
  <c r="H512" i="26" s="1"/>
  <c r="H513" i="26" s="1"/>
  <c r="H514" i="26" s="1"/>
  <c r="H515" i="26" s="1"/>
  <c r="H516" i="26" s="1"/>
  <c r="H517" i="26" s="1"/>
  <c r="H518" i="26" s="1"/>
  <c r="H519" i="26" s="1"/>
  <c r="H520" i="26" s="1"/>
  <c r="H521" i="26" s="1"/>
  <c r="H522" i="26" s="1"/>
  <c r="H523" i="26" s="1"/>
  <c r="H524" i="26" s="1"/>
  <c r="H525" i="26" s="1"/>
  <c r="H526" i="26" s="1"/>
  <c r="H527" i="26" s="1"/>
  <c r="H529" i="26" s="1"/>
  <c r="H530" i="26" s="1"/>
  <c r="H531" i="26" s="1"/>
  <c r="H532" i="26" s="1"/>
  <c r="H533" i="26" s="1"/>
  <c r="H534" i="26" s="1"/>
  <c r="H535" i="26" s="1"/>
  <c r="H538" i="26" s="1"/>
  <c r="H539" i="26" s="1"/>
  <c r="H540" i="26" s="1"/>
  <c r="H541" i="26" s="1"/>
  <c r="H542" i="26" s="1"/>
  <c r="H543" i="26" s="1"/>
  <c r="H544" i="26" s="1"/>
  <c r="H545" i="26" s="1"/>
  <c r="H546" i="26" s="1"/>
  <c r="H547" i="26" s="1"/>
  <c r="H548" i="26" s="1"/>
  <c r="H549" i="26" s="1"/>
  <c r="H550" i="26" s="1"/>
  <c r="H551" i="26" s="1"/>
  <c r="H552" i="26" s="1"/>
  <c r="H554" i="26" s="1"/>
  <c r="H555" i="26" s="1"/>
  <c r="H556" i="26" s="1"/>
  <c r="H557" i="26" s="1"/>
  <c r="H558" i="26" s="1"/>
  <c r="H560" i="26" s="1"/>
  <c r="H561" i="26" s="1"/>
  <c r="H562" i="26" s="1"/>
  <c r="H563" i="26" s="1"/>
  <c r="H564" i="26" s="1"/>
  <c r="H565" i="26" s="1"/>
  <c r="H566" i="26" s="1"/>
  <c r="H568" i="26" s="1"/>
  <c r="H569" i="26" s="1"/>
  <c r="H570" i="26" s="1"/>
  <c r="H571" i="26" s="1"/>
  <c r="H572" i="26" s="1"/>
  <c r="H573" i="26" s="1"/>
  <c r="H574" i="26" s="1"/>
  <c r="H575" i="26" s="1"/>
  <c r="H576" i="26" s="1"/>
  <c r="H579" i="26" s="1"/>
  <c r="H580" i="26" s="1"/>
  <c r="H581" i="26" s="1"/>
  <c r="H582" i="26" s="1"/>
  <c r="H583" i="26" s="1"/>
  <c r="H584" i="26" s="1"/>
  <c r="H585" i="26" s="1"/>
  <c r="H586" i="26" s="1"/>
  <c r="H587" i="26" s="1"/>
  <c r="H588" i="26" s="1"/>
  <c r="H589" i="26" s="1"/>
  <c r="H590" i="26" s="1"/>
  <c r="H591" i="26" s="1"/>
  <c r="H592" i="26" s="1"/>
  <c r="H594" i="26" s="1"/>
  <c r="H595" i="26" s="1"/>
  <c r="H596" i="26" s="1"/>
  <c r="H597" i="26" s="1"/>
  <c r="H598" i="26" s="1"/>
  <c r="H599" i="26" s="1"/>
  <c r="H601" i="26" s="1"/>
  <c r="H602" i="26" s="1"/>
  <c r="H603" i="26" s="1"/>
  <c r="H604" i="26" s="1"/>
  <c r="H605" i="26" s="1"/>
  <c r="H606" i="26" s="1"/>
  <c r="H608" i="26" s="1"/>
  <c r="H609" i="26" s="1"/>
  <c r="H610" i="26" s="1"/>
  <c r="H611" i="26" s="1"/>
  <c r="H612" i="26" s="1"/>
  <c r="H613" i="26" s="1"/>
  <c r="H616" i="26" s="1"/>
  <c r="H617" i="26" s="1"/>
  <c r="H618" i="26" s="1"/>
  <c r="H619" i="26" s="1"/>
  <c r="H620" i="26" s="1"/>
  <c r="H621" i="26" s="1"/>
  <c r="H622" i="26" s="1"/>
  <c r="H623" i="26" s="1"/>
  <c r="H624" i="26" s="1"/>
  <c r="H625" i="26" s="1"/>
  <c r="H626" i="26" s="1"/>
  <c r="H627" i="26" s="1"/>
  <c r="H628" i="26" s="1"/>
  <c r="H629" i="26" s="1"/>
  <c r="H630" i="26" s="1"/>
  <c r="H631" i="26" s="1"/>
  <c r="H632" i="26" s="1"/>
  <c r="H633" i="26" s="1"/>
  <c r="H634" i="26" s="1"/>
  <c r="H636" i="26" s="1"/>
  <c r="H637" i="26" s="1"/>
  <c r="H638" i="26" s="1"/>
  <c r="H639" i="26" s="1"/>
  <c r="H641" i="26" s="1"/>
  <c r="H642" i="26" s="1"/>
  <c r="H643" i="26" s="1"/>
  <c r="H644" i="26" s="1"/>
  <c r="H648" i="26" s="1"/>
  <c r="H649" i="26" s="1"/>
  <c r="H650" i="26" s="1"/>
  <c r="H651" i="26" s="1"/>
  <c r="H652" i="26" s="1"/>
  <c r="H654" i="26" s="1"/>
  <c r="H655" i="26" s="1"/>
  <c r="H656" i="26" s="1"/>
  <c r="H657" i="26" s="1"/>
  <c r="H660" i="26" s="1"/>
  <c r="H661" i="26" s="1"/>
  <c r="H662" i="26" s="1"/>
  <c r="H663" i="26" s="1"/>
  <c r="H664" i="26" s="1"/>
  <c r="H665" i="26" s="1"/>
  <c r="H667" i="26" s="1"/>
  <c r="H668" i="26" s="1"/>
  <c r="H670" i="26" s="1"/>
  <c r="H671" i="26" s="1"/>
  <c r="H672" i="26" s="1"/>
  <c r="H673" i="26" s="1"/>
  <c r="H674" i="26" s="1"/>
  <c r="H675" i="26" s="1"/>
  <c r="H678" i="26" s="1"/>
  <c r="H679" i="26" s="1"/>
  <c r="H680" i="26" s="1"/>
  <c r="H681" i="26" s="1"/>
  <c r="H682" i="26" s="1"/>
  <c r="H683" i="26" s="1"/>
  <c r="H685" i="26" s="1"/>
  <c r="H686" i="26" s="1"/>
  <c r="H687" i="26" s="1"/>
  <c r="H688" i="26" s="1"/>
  <c r="H690" i="26" s="1"/>
  <c r="H691" i="26" s="1"/>
  <c r="H692" i="26" s="1"/>
  <c r="H693" i="26" s="1"/>
  <c r="H696" i="26" s="1"/>
  <c r="H697" i="26" s="1"/>
  <c r="H698" i="26" s="1"/>
  <c r="H699" i="26" s="1"/>
  <c r="H700" i="26" s="1"/>
  <c r="H701" i="26" s="1"/>
  <c r="H702" i="26" s="1"/>
  <c r="H703" i="26" s="1"/>
  <c r="H704" i="26" s="1"/>
  <c r="H705" i="26" s="1"/>
  <c r="H706" i="26" s="1"/>
  <c r="H707" i="26" s="1"/>
  <c r="H708" i="26" s="1"/>
  <c r="H709" i="26" s="1"/>
  <c r="H710" i="26" s="1"/>
  <c r="H711" i="26" s="1"/>
  <c r="H712" i="26" s="1"/>
  <c r="H713" i="26" s="1"/>
  <c r="H714" i="26" s="1"/>
  <c r="H715" i="26" s="1"/>
  <c r="H716" i="26" s="1"/>
  <c r="H717" i="26" s="1"/>
  <c r="H718" i="26" s="1"/>
  <c r="H719" i="26" s="1"/>
  <c r="H720" i="26" s="1"/>
  <c r="H721" i="26" s="1"/>
  <c r="H722" i="26" s="1"/>
  <c r="H723" i="26" s="1"/>
  <c r="H724" i="26" s="1"/>
  <c r="H725" i="26" s="1"/>
  <c r="H726" i="26" s="1"/>
  <c r="H727" i="26" s="1"/>
  <c r="H728" i="26" s="1"/>
  <c r="H729" i="26" s="1"/>
  <c r="H731" i="26" s="1"/>
  <c r="H732" i="26" s="1"/>
  <c r="H733" i="26" s="1"/>
  <c r="H734" i="26" s="1"/>
  <c r="H735" i="26" s="1"/>
  <c r="H736" i="26" s="1"/>
  <c r="H737" i="26" s="1"/>
  <c r="H738" i="26" s="1"/>
  <c r="H739" i="26" s="1"/>
  <c r="H740" i="26" s="1"/>
  <c r="H741" i="26" s="1"/>
  <c r="H742" i="26" s="1"/>
  <c r="H743" i="26" s="1"/>
  <c r="H744" i="26" s="1"/>
  <c r="H745" i="26" s="1"/>
  <c r="H747" i="26" s="1"/>
  <c r="H748" i="26" s="1"/>
  <c r="H749" i="26" s="1"/>
  <c r="H750" i="26" s="1"/>
  <c r="H751" i="26" s="1"/>
  <c r="H752" i="26" s="1"/>
  <c r="H753" i="26" s="1"/>
  <c r="H754" i="26" s="1"/>
  <c r="H755" i="26" s="1"/>
  <c r="H756" i="26" s="1"/>
  <c r="H757" i="26" s="1"/>
  <c r="H758" i="26" s="1"/>
  <c r="H759" i="26" s="1"/>
  <c r="H760" i="26" s="1"/>
  <c r="H761" i="26" s="1"/>
  <c r="H762" i="26" s="1"/>
  <c r="H764" i="26" s="1"/>
  <c r="H765" i="26" s="1"/>
  <c r="H766" i="26" s="1"/>
  <c r="H767" i="26" s="1"/>
  <c r="H768" i="26" s="1"/>
  <c r="H769" i="26" s="1"/>
  <c r="H770" i="26" s="1"/>
  <c r="H771" i="26" s="1"/>
  <c r="H772" i="26" s="1"/>
  <c r="H773" i="26" s="1"/>
  <c r="H774" i="26" s="1"/>
  <c r="H775" i="26" s="1"/>
  <c r="H776" i="26" s="1"/>
  <c r="H777" i="26" s="1"/>
  <c r="H778" i="26" s="1"/>
  <c r="H781" i="26" s="1"/>
  <c r="H782" i="26" s="1"/>
  <c r="H783" i="26" s="1"/>
  <c r="H784" i="26" s="1"/>
  <c r="H785" i="26" s="1"/>
  <c r="H786" i="26" s="1"/>
  <c r="H787" i="26" s="1"/>
  <c r="H789" i="26" s="1"/>
  <c r="H790" i="26" s="1"/>
  <c r="H794" i="26" s="1"/>
  <c r="H795" i="26" s="1"/>
  <c r="H796" i="26" s="1"/>
  <c r="H797" i="26" s="1"/>
  <c r="H798" i="26" s="1"/>
  <c r="H799" i="26" s="1"/>
  <c r="H800" i="26" s="1"/>
  <c r="H803" i="26" s="1"/>
  <c r="H804" i="26" s="1"/>
  <c r="H805" i="26" s="1"/>
  <c r="H808" i="26" s="1"/>
  <c r="H809" i="26" s="1"/>
  <c r="H810" i="26" s="1"/>
  <c r="H811" i="26" s="1"/>
  <c r="H812" i="26" s="1"/>
  <c r="H813" i="26" s="1"/>
  <c r="H816" i="26" s="1"/>
  <c r="H817" i="26" s="1"/>
  <c r="H818" i="26" s="1"/>
  <c r="H819" i="26" s="1"/>
  <c r="H820" i="26" s="1"/>
  <c r="H823" i="26" s="1"/>
  <c r="H824" i="26" s="1"/>
  <c r="H825" i="26" s="1"/>
  <c r="H826" i="26" s="1"/>
  <c r="H827" i="26" s="1"/>
  <c r="H830" i="26" s="1"/>
  <c r="H831" i="26" s="1"/>
  <c r="H832" i="26" s="1"/>
  <c r="H833" i="26" s="1"/>
  <c r="H834" i="26" s="1"/>
  <c r="H836" i="26" s="1"/>
  <c r="H837" i="26" s="1"/>
  <c r="H838" i="26" s="1"/>
  <c r="H839" i="26" s="1"/>
  <c r="H840" i="26" s="1"/>
  <c r="H841" i="26" s="1"/>
  <c r="H842" i="26" s="1"/>
  <c r="H843" i="26" s="1"/>
  <c r="H844" i="26" s="1"/>
  <c r="H845" i="26" s="1"/>
  <c r="H847" i="26" s="1"/>
  <c r="H848" i="26" s="1"/>
  <c r="H849" i="26" s="1"/>
  <c r="H850" i="26" s="1"/>
  <c r="H851" i="26" s="1"/>
  <c r="H852" i="26" s="1"/>
  <c r="H854" i="26" s="1"/>
  <c r="H855" i="26" s="1"/>
  <c r="H856" i="26" s="1"/>
  <c r="H857" i="26" s="1"/>
  <c r="H858" i="26" s="1"/>
  <c r="H859" i="26" s="1"/>
  <c r="H860" i="26" s="1"/>
  <c r="H861" i="26" s="1"/>
  <c r="H862" i="26" s="1"/>
  <c r="H865" i="26" s="1"/>
  <c r="H866" i="26" s="1"/>
  <c r="H867" i="26" s="1"/>
  <c r="H868" i="26" s="1"/>
  <c r="H870" i="26" s="1"/>
  <c r="H871" i="26" s="1"/>
  <c r="H872" i="26" s="1"/>
  <c r="H873" i="26" s="1"/>
  <c r="H875" i="26" s="1"/>
  <c r="H876" i="26" s="1"/>
  <c r="H877" i="26" s="1"/>
  <c r="H881" i="26" s="1"/>
  <c r="H882" i="26" s="1"/>
  <c r="H883" i="26" s="1"/>
  <c r="H884" i="26" s="1"/>
  <c r="H886" i="26" s="1"/>
  <c r="H887" i="26" s="1"/>
  <c r="H888" i="26" s="1"/>
  <c r="H890" i="26" s="1"/>
  <c r="H891" i="26" s="1"/>
  <c r="H892" i="26" s="1"/>
  <c r="H894" i="26" s="1"/>
  <c r="H895" i="26" s="1"/>
  <c r="H896" i="26" s="1"/>
  <c r="H897" i="26" s="1"/>
  <c r="H898" i="26" s="1"/>
  <c r="H901" i="26" s="1"/>
  <c r="H902" i="26" s="1"/>
  <c r="H903" i="26" s="1"/>
  <c r="H904" i="26" s="1"/>
  <c r="H905" i="26" s="1"/>
  <c r="H906" i="26" s="1"/>
  <c r="H907" i="26" s="1"/>
  <c r="H908" i="26" s="1"/>
  <c r="H909" i="26" s="1"/>
  <c r="H910" i="26" s="1"/>
  <c r="H911" i="26" s="1"/>
  <c r="H912" i="26" s="1"/>
  <c r="H913" i="26" s="1"/>
  <c r="H914" i="26" s="1"/>
  <c r="H915" i="26" s="1"/>
  <c r="H916" i="26" s="1"/>
  <c r="H917" i="26" s="1"/>
  <c r="H918" i="26" s="1"/>
  <c r="H919" i="26" s="1"/>
  <c r="H920" i="26" s="1"/>
  <c r="H921" i="26" s="1"/>
  <c r="H922" i="26" s="1"/>
  <c r="H923" i="26" s="1"/>
  <c r="H924" i="26" s="1"/>
  <c r="H925" i="26" s="1"/>
  <c r="H926" i="26" s="1"/>
  <c r="H927" i="26" s="1"/>
  <c r="H928" i="26" s="1"/>
  <c r="H929" i="26" s="1"/>
  <c r="H930" i="26" s="1"/>
  <c r="H931" i="26" s="1"/>
  <c r="H932" i="26" s="1"/>
  <c r="H933" i="26" s="1"/>
  <c r="H934" i="26" s="1"/>
  <c r="H935" i="26" s="1"/>
  <c r="H936" i="26" s="1"/>
  <c r="H937" i="26" s="1"/>
  <c r="H938" i="26" s="1"/>
  <c r="H939" i="26" s="1"/>
  <c r="H940" i="26" s="1"/>
  <c r="H941" i="26" s="1"/>
  <c r="H942" i="26" s="1"/>
  <c r="H943" i="26" s="1"/>
  <c r="H944" i="26" s="1"/>
  <c r="H945" i="26" s="1"/>
  <c r="H946" i="26" s="1"/>
  <c r="H947" i="26" s="1"/>
  <c r="H948" i="26" s="1"/>
  <c r="H949" i="26" s="1"/>
  <c r="H952" i="26" s="1"/>
  <c r="H953" i="26" s="1"/>
  <c r="H954" i="26" s="1"/>
  <c r="H955" i="26" s="1"/>
  <c r="H956" i="26" s="1"/>
  <c r="H957" i="26" s="1"/>
  <c r="H958" i="26" s="1"/>
  <c r="H959" i="26" s="1"/>
  <c r="H961" i="26" s="1"/>
  <c r="H962" i="26" s="1"/>
  <c r="H963" i="26" s="1"/>
  <c r="H964" i="26" s="1"/>
  <c r="H965" i="26" s="1"/>
  <c r="H966" i="26" s="1"/>
  <c r="H970" i="26" s="1"/>
  <c r="H971" i="26" s="1"/>
  <c r="H973" i="26" s="1"/>
  <c r="H975" i="26" s="1"/>
  <c r="H976" i="26" s="1"/>
  <c r="H977" i="26" s="1"/>
  <c r="H978" i="26" s="1"/>
  <c r="H979" i="26" s="1"/>
  <c r="H980" i="26" s="1"/>
  <c r="H981" i="26" s="1"/>
  <c r="H982" i="26" s="1"/>
  <c r="H983" i="26" s="1"/>
  <c r="H984" i="26" s="1"/>
  <c r="H985" i="26" s="1"/>
  <c r="H986" i="26" s="1"/>
  <c r="H987" i="26" s="1"/>
  <c r="H989" i="26" s="1"/>
  <c r="H990" i="26" s="1"/>
  <c r="H992" i="26" s="1"/>
  <c r="H993" i="26" s="1"/>
  <c r="H995" i="26" s="1"/>
  <c r="H997" i="26" s="1"/>
  <c r="H999" i="26" s="1"/>
  <c r="H1000" i="26" s="1"/>
  <c r="H1002" i="26" s="1"/>
  <c r="H1005" i="26" s="1"/>
  <c r="H1006" i="26" s="1"/>
  <c r="H1007" i="26" s="1"/>
  <c r="H1008" i="26" s="1"/>
  <c r="H1009" i="26" s="1"/>
  <c r="H1010" i="26" s="1"/>
  <c r="H1011" i="26" s="1"/>
  <c r="H1013" i="26" s="1"/>
  <c r="H1014" i="26" s="1"/>
  <c r="H1015" i="26" s="1"/>
  <c r="H1016" i="26" s="1"/>
  <c r="H1017" i="26" s="1"/>
  <c r="H1018" i="26" s="1"/>
  <c r="H1020" i="26" s="1"/>
  <c r="H1021" i="26" s="1"/>
  <c r="H1022" i="26" s="1"/>
  <c r="H1023" i="26" s="1"/>
  <c r="H1024" i="26" s="1"/>
  <c r="H1027" i="26" s="1"/>
  <c r="H1028" i="26" s="1"/>
  <c r="H1029" i="26" s="1"/>
  <c r="H1030" i="26" s="1"/>
  <c r="H1031" i="26" s="1"/>
  <c r="H1033" i="26" s="1"/>
  <c r="H1034" i="26" s="1"/>
  <c r="H1035" i="26" s="1"/>
  <c r="H1036" i="26" s="1"/>
  <c r="H1037" i="26" s="1"/>
  <c r="H1038" i="26" s="1"/>
  <c r="H1039" i="26" s="1"/>
  <c r="H1040" i="26" s="1"/>
  <c r="H1043" i="26" s="1"/>
  <c r="H1044" i="26" s="1"/>
  <c r="H1045" i="26" s="1"/>
  <c r="H1046" i="26" s="1"/>
  <c r="H1047" i="26" s="1"/>
  <c r="H1049" i="26" s="1"/>
  <c r="H1050" i="26" s="1"/>
  <c r="H1051" i="26" s="1"/>
  <c r="H1052" i="26" s="1"/>
  <c r="H1054" i="26" s="1"/>
  <c r="H1055" i="26" s="1"/>
  <c r="H1057" i="26" s="1"/>
  <c r="H1058" i="26" s="1"/>
  <c r="H1061" i="26" s="1"/>
  <c r="H1062" i="26" s="1"/>
  <c r="H1063" i="26" s="1"/>
  <c r="H1064" i="26" s="1"/>
  <c r="H1065" i="26" s="1"/>
  <c r="H1066" i="26" s="1"/>
  <c r="H1068" i="26" s="1"/>
  <c r="H1069" i="26" s="1"/>
  <c r="H1070" i="26" s="1"/>
  <c r="H1071" i="26" s="1"/>
  <c r="H1072" i="26" s="1"/>
  <c r="H1075" i="26" s="1"/>
  <c r="H1076" i="26" s="1"/>
  <c r="H1077" i="26" s="1"/>
  <c r="H1078" i="26" s="1"/>
  <c r="H1079" i="26" s="1"/>
  <c r="H1080" i="26" s="1"/>
  <c r="H1081" i="26" s="1"/>
  <c r="H1083" i="26" s="1"/>
  <c r="H1084" i="26" s="1"/>
  <c r="H1085" i="26" s="1"/>
  <c r="H1086" i="26" s="1"/>
  <c r="H1087" i="26" s="1"/>
  <c r="H1089" i="26" s="1"/>
  <c r="H1090" i="26" s="1"/>
  <c r="H1091" i="26" s="1"/>
  <c r="H1092" i="26" s="1"/>
  <c r="H1093" i="26" s="1"/>
  <c r="H1094" i="26" s="1"/>
  <c r="H1095" i="26" s="1"/>
  <c r="H1096" i="26" s="1"/>
  <c r="H1097" i="26" s="1"/>
  <c r="H1098" i="26" s="1"/>
  <c r="H1100" i="26" s="1"/>
  <c r="H1101" i="26" s="1"/>
  <c r="H1102" i="26" s="1"/>
  <c r="H1103" i="26" s="1"/>
  <c r="H1104" i="26" s="1"/>
  <c r="H1105" i="26" s="1"/>
  <c r="H1106" i="26" s="1"/>
  <c r="H1107" i="26" s="1"/>
  <c r="H1108" i="26" s="1"/>
  <c r="H1109" i="26" s="1"/>
  <c r="H1110" i="26" s="1"/>
  <c r="H1111" i="26" s="1"/>
  <c r="H1114" i="26" s="1"/>
  <c r="H1115" i="26" s="1"/>
  <c r="H1116" i="26" s="1"/>
  <c r="H1117" i="26" s="1"/>
  <c r="H1118" i="26" s="1"/>
  <c r="H1119" i="26" s="1"/>
  <c r="H1121" i="26" s="1"/>
  <c r="H1122" i="26" s="1"/>
  <c r="H1123" i="26" s="1"/>
  <c r="H1124" i="26" s="1"/>
  <c r="H1125" i="26" s="1"/>
  <c r="H1126" i="26" s="1"/>
  <c r="H1129" i="26" s="1"/>
  <c r="H1130" i="26" s="1"/>
  <c r="H1131" i="26" s="1"/>
  <c r="H1132" i="26" s="1"/>
  <c r="H1133" i="26" s="1"/>
  <c r="H1134" i="26" s="1"/>
  <c r="H1135" i="26" s="1"/>
  <c r="H1137" i="26" s="1"/>
  <c r="H1138" i="26" s="1"/>
  <c r="H1139" i="26" s="1"/>
  <c r="H1140" i="26" s="1"/>
  <c r="H1141" i="26" s="1"/>
  <c r="H1142" i="26" s="1"/>
  <c r="H1143" i="26" s="1"/>
  <c r="H1144" i="26" s="1"/>
  <c r="H1145" i="26" s="1"/>
  <c r="H1146" i="26" s="1"/>
  <c r="H1148" i="26" s="1"/>
  <c r="H1149" i="26" s="1"/>
  <c r="H1150" i="26" s="1"/>
  <c r="W470" i="26"/>
  <c r="W439" i="26"/>
  <c r="W423" i="26"/>
  <c r="W409" i="26"/>
  <c r="W401" i="26"/>
  <c r="W400" i="26"/>
  <c r="S400" i="26"/>
  <c r="W394" i="26"/>
  <c r="W385" i="26"/>
  <c r="W378" i="26"/>
  <c r="W363" i="26"/>
  <c r="W362" i="26"/>
  <c r="S362" i="26"/>
  <c r="W358" i="26"/>
  <c r="W343" i="26"/>
  <c r="W342" i="26" s="1"/>
  <c r="S342" i="26"/>
  <c r="W337" i="26"/>
  <c r="W332" i="26"/>
  <c r="W324" i="26"/>
  <c r="S323" i="26"/>
  <c r="W311" i="26"/>
  <c r="W305" i="26"/>
  <c r="W299" i="26"/>
  <c r="S298" i="26"/>
  <c r="W294" i="26"/>
  <c r="W288" i="26"/>
  <c r="W281" i="26"/>
  <c r="S280" i="26"/>
  <c r="W272" i="26"/>
  <c r="W188" i="26" s="1"/>
  <c r="W257" i="26"/>
  <c r="W238" i="26"/>
  <c r="W223" i="26"/>
  <c r="W202" i="26"/>
  <c r="W189" i="26"/>
  <c r="S188" i="26"/>
  <c r="W179" i="26"/>
  <c r="W170" i="26"/>
  <c r="W161" i="26"/>
  <c r="W156" i="26"/>
  <c r="S155" i="26"/>
  <c r="W141" i="26"/>
  <c r="W133" i="26"/>
  <c r="W130" i="26"/>
  <c r="W127" i="26"/>
  <c r="W117" i="26"/>
  <c r="W110" i="26"/>
  <c r="W106" i="26"/>
  <c r="W102" i="26"/>
  <c r="W92" i="26" s="1"/>
  <c r="W99" i="26"/>
  <c r="W93" i="26"/>
  <c r="S92" i="26"/>
  <c r="W80" i="26"/>
  <c r="W68" i="26"/>
  <c r="W37" i="26"/>
  <c r="W17" i="26"/>
  <c r="H7" i="26"/>
  <c r="H8" i="26" s="1"/>
  <c r="H9" i="26" s="1"/>
  <c r="H10" i="26" s="1"/>
  <c r="H11" i="26" s="1"/>
  <c r="H12" i="26" s="1"/>
  <c r="H13" i="26" s="1"/>
  <c r="H14" i="26" s="1"/>
  <c r="H15" i="26" s="1"/>
  <c r="H16" i="26" s="1"/>
  <c r="H18" i="26" s="1"/>
  <c r="H19" i="26" s="1"/>
  <c r="H20" i="26" s="1"/>
  <c r="H21" i="26" s="1"/>
  <c r="H22" i="26" s="1"/>
  <c r="H23" i="26" s="1"/>
  <c r="H24" i="26" s="1"/>
  <c r="H25" i="26" s="1"/>
  <c r="H26" i="26" s="1"/>
  <c r="H27" i="26" s="1"/>
  <c r="H28" i="26" s="1"/>
  <c r="H29" i="26" s="1"/>
  <c r="H30" i="26" s="1"/>
  <c r="H31" i="26" s="1"/>
  <c r="H32" i="26" s="1"/>
  <c r="H33" i="26" s="1"/>
  <c r="H34" i="26" s="1"/>
  <c r="H35" i="26" s="1"/>
  <c r="H36" i="26" s="1"/>
  <c r="H38" i="26" s="1"/>
  <c r="H39" i="26" s="1"/>
  <c r="H40" i="26" s="1"/>
  <c r="H41" i="26" s="1"/>
  <c r="H42" i="26" s="1"/>
  <c r="H43" i="26" s="1"/>
  <c r="H44" i="26" s="1"/>
  <c r="H45" i="26" s="1"/>
  <c r="H46" i="26" s="1"/>
  <c r="H47" i="26" s="1"/>
  <c r="H48" i="26" s="1"/>
  <c r="H49" i="26" s="1"/>
  <c r="H50" i="26" s="1"/>
  <c r="H51" i="26" s="1"/>
  <c r="H52" i="26" s="1"/>
  <c r="H53" i="26" s="1"/>
  <c r="H54" i="26" s="1"/>
  <c r="H55" i="26" s="1"/>
  <c r="H56" i="26" s="1"/>
  <c r="H57" i="26" s="1"/>
  <c r="H58" i="26" s="1"/>
  <c r="H59" i="26" s="1"/>
  <c r="H60" i="26" s="1"/>
  <c r="H61" i="26" s="1"/>
  <c r="H62" i="26" s="1"/>
  <c r="H63" i="26" s="1"/>
  <c r="H64" i="26" s="1"/>
  <c r="H65" i="26" s="1"/>
  <c r="H66" i="26" s="1"/>
  <c r="H67" i="26" s="1"/>
  <c r="H69" i="26" s="1"/>
  <c r="H70" i="26" s="1"/>
  <c r="H71" i="26" s="1"/>
  <c r="H72" i="26" s="1"/>
  <c r="H73" i="26" s="1"/>
  <c r="H74" i="26" s="1"/>
  <c r="H75" i="26" s="1"/>
  <c r="H76" i="26" s="1"/>
  <c r="H77" i="26" s="1"/>
  <c r="H78" i="26" s="1"/>
  <c r="H79" i="26" s="1"/>
  <c r="H81" i="26" s="1"/>
  <c r="H82" i="26" s="1"/>
  <c r="H83" i="26" s="1"/>
  <c r="H84" i="26" s="1"/>
  <c r="H85" i="26" s="1"/>
  <c r="H86" i="26" s="1"/>
  <c r="H87" i="26" s="1"/>
  <c r="H88" i="26" s="1"/>
  <c r="H89" i="26" s="1"/>
  <c r="H90" i="26" s="1"/>
  <c r="H91" i="26" s="1"/>
  <c r="H94" i="26" s="1"/>
  <c r="H95" i="26" s="1"/>
  <c r="H96" i="26" s="1"/>
  <c r="H97" i="26" s="1"/>
  <c r="H98" i="26" s="1"/>
  <c r="H100" i="26" s="1"/>
  <c r="H101" i="26" s="1"/>
  <c r="H103" i="26" s="1"/>
  <c r="H104" i="26" s="1"/>
  <c r="H105" i="26" s="1"/>
  <c r="H107" i="26" s="1"/>
  <c r="H108" i="26" s="1"/>
  <c r="H109" i="26" s="1"/>
  <c r="H111" i="26" s="1"/>
  <c r="H112" i="26" s="1"/>
  <c r="H113" i="26" s="1"/>
  <c r="H114" i="26" s="1"/>
  <c r="H115" i="26" s="1"/>
  <c r="H116" i="26" s="1"/>
  <c r="H118" i="26" s="1"/>
  <c r="H119" i="26" s="1"/>
  <c r="H120" i="26" s="1"/>
  <c r="H121" i="26" s="1"/>
  <c r="H122" i="26" s="1"/>
  <c r="H123" i="26" s="1"/>
  <c r="H124" i="26" s="1"/>
  <c r="H125" i="26" s="1"/>
  <c r="H126" i="26" s="1"/>
  <c r="H128" i="26" s="1"/>
  <c r="H129" i="26" s="1"/>
  <c r="H131" i="26" s="1"/>
  <c r="H132" i="26" s="1"/>
  <c r="H134" i="26" s="1"/>
  <c r="H135" i="26" s="1"/>
  <c r="H136" i="26" s="1"/>
  <c r="H137" i="26" s="1"/>
  <c r="H138" i="26" s="1"/>
  <c r="H139" i="26" s="1"/>
  <c r="H140" i="26" s="1"/>
  <c r="H142" i="26" s="1"/>
  <c r="H143" i="26" s="1"/>
  <c r="H144" i="26" s="1"/>
  <c r="H145" i="26" s="1"/>
  <c r="H146" i="26" s="1"/>
  <c r="H147" i="26" s="1"/>
  <c r="H148" i="26" s="1"/>
  <c r="H149" i="26" s="1"/>
  <c r="H150" i="26" s="1"/>
  <c r="H151" i="26" s="1"/>
  <c r="H152" i="26" s="1"/>
  <c r="H153" i="26" s="1"/>
  <c r="H154" i="26" s="1"/>
  <c r="H157" i="26" s="1"/>
  <c r="H158" i="26" s="1"/>
  <c r="H159" i="26" s="1"/>
  <c r="H160" i="26" s="1"/>
  <c r="H162" i="26" s="1"/>
  <c r="H163" i="26" s="1"/>
  <c r="H164" i="26" s="1"/>
  <c r="H165" i="26" s="1"/>
  <c r="H166" i="26" s="1"/>
  <c r="H167" i="26" s="1"/>
  <c r="H168" i="26" s="1"/>
  <c r="H169" i="26" s="1"/>
  <c r="H171" i="26" s="1"/>
  <c r="H172" i="26" s="1"/>
  <c r="H173" i="26" s="1"/>
  <c r="H174" i="26" s="1"/>
  <c r="H175" i="26" s="1"/>
  <c r="H176" i="26" s="1"/>
  <c r="H177" i="26" s="1"/>
  <c r="H178" i="26" s="1"/>
  <c r="H180" i="26" s="1"/>
  <c r="H181" i="26" s="1"/>
  <c r="H182" i="26" s="1"/>
  <c r="H183" i="26" s="1"/>
  <c r="H184" i="26" s="1"/>
  <c r="H185" i="26" s="1"/>
  <c r="H186" i="26" s="1"/>
  <c r="H187" i="26" s="1"/>
  <c r="H190" i="26" s="1"/>
  <c r="H191" i="26" s="1"/>
  <c r="H192" i="26" s="1"/>
  <c r="H193" i="26" s="1"/>
  <c r="H194" i="26" s="1"/>
  <c r="H195" i="26" s="1"/>
  <c r="H196" i="26" s="1"/>
  <c r="H197" i="26" s="1"/>
  <c r="H198" i="26" s="1"/>
  <c r="H199" i="26" s="1"/>
  <c r="H200" i="26" s="1"/>
  <c r="H201" i="26" s="1"/>
  <c r="H203" i="26" s="1"/>
  <c r="H204" i="26" s="1"/>
  <c r="H205" i="26" s="1"/>
  <c r="H206" i="26" s="1"/>
  <c r="H207" i="26" s="1"/>
  <c r="H208" i="26" s="1"/>
  <c r="H209" i="26" s="1"/>
  <c r="H210" i="26" s="1"/>
  <c r="H211" i="26" s="1"/>
  <c r="H212" i="26" s="1"/>
  <c r="H213" i="26" s="1"/>
  <c r="H214" i="26" s="1"/>
  <c r="H215" i="26" s="1"/>
  <c r="H216" i="26" s="1"/>
  <c r="H217" i="26" s="1"/>
  <c r="H218" i="26" s="1"/>
  <c r="H219" i="26" s="1"/>
  <c r="H220" i="26" s="1"/>
  <c r="H221" i="26" s="1"/>
  <c r="H222" i="26" s="1"/>
  <c r="H224" i="26" s="1"/>
  <c r="H225" i="26" s="1"/>
  <c r="H226" i="26" s="1"/>
  <c r="H227" i="26" s="1"/>
  <c r="H228" i="26" s="1"/>
  <c r="H229" i="26" s="1"/>
  <c r="H230" i="26" s="1"/>
  <c r="H231" i="26" s="1"/>
  <c r="H232" i="26" s="1"/>
  <c r="H233" i="26" s="1"/>
  <c r="H234" i="26" s="1"/>
  <c r="H235" i="26" s="1"/>
  <c r="H236" i="26" s="1"/>
  <c r="H237" i="26" s="1"/>
  <c r="H239" i="26" s="1"/>
  <c r="H240" i="26" s="1"/>
  <c r="H241" i="26" s="1"/>
  <c r="H242" i="26" s="1"/>
  <c r="H243" i="26" s="1"/>
  <c r="H244" i="26" s="1"/>
  <c r="H245" i="26" s="1"/>
  <c r="H246" i="26" s="1"/>
  <c r="H247" i="26" s="1"/>
  <c r="H248" i="26" s="1"/>
  <c r="H249" i="26" s="1"/>
  <c r="H250" i="26" s="1"/>
  <c r="H251" i="26" s="1"/>
  <c r="H252" i="26" s="1"/>
  <c r="H253" i="26" s="1"/>
  <c r="H254" i="26" s="1"/>
  <c r="H255" i="26" s="1"/>
  <c r="H256" i="26" s="1"/>
  <c r="H258" i="26" s="1"/>
  <c r="H259" i="26" s="1"/>
  <c r="H260" i="26" s="1"/>
  <c r="H261" i="26" s="1"/>
  <c r="H262" i="26" s="1"/>
  <c r="H263" i="26" s="1"/>
  <c r="H264" i="26" s="1"/>
  <c r="H265" i="26" s="1"/>
  <c r="H266" i="26" s="1"/>
  <c r="H267" i="26" s="1"/>
  <c r="H268" i="26" s="1"/>
  <c r="H269" i="26" s="1"/>
  <c r="H270" i="26" s="1"/>
  <c r="H271" i="26" s="1"/>
  <c r="H273" i="26" s="1"/>
  <c r="H274" i="26" s="1"/>
  <c r="H275" i="26" s="1"/>
  <c r="H276" i="26" s="1"/>
  <c r="H277" i="26" s="1"/>
  <c r="H278" i="26" s="1"/>
  <c r="H279" i="26" s="1"/>
  <c r="H282" i="26" s="1"/>
  <c r="H283" i="26" s="1"/>
  <c r="H284" i="26" s="1"/>
  <c r="H285" i="26" s="1"/>
  <c r="H286" i="26" s="1"/>
  <c r="H287" i="26" s="1"/>
  <c r="H289" i="26" s="1"/>
  <c r="H290" i="26" s="1"/>
  <c r="H291" i="26" s="1"/>
  <c r="H292" i="26" s="1"/>
  <c r="H293" i="26" s="1"/>
  <c r="H295" i="26" s="1"/>
  <c r="H296" i="26" s="1"/>
  <c r="H297" i="26" s="1"/>
  <c r="H6" i="26"/>
  <c r="W4" i="26"/>
  <c r="W3" i="26"/>
  <c r="S3" i="26"/>
  <c r="S2" i="26" s="1"/>
  <c r="U2" i="26"/>
  <c r="Q2" i="26"/>
  <c r="U1" i="26"/>
  <c r="O1" i="26"/>
  <c r="S1" i="26" l="1"/>
  <c r="W1127" i="26"/>
  <c r="W298" i="26"/>
  <c r="W2" i="26" s="1"/>
  <c r="W1" i="26" s="1"/>
  <c r="W1003" i="26"/>
  <c r="W967" i="26" s="1"/>
  <c r="W155" i="26"/>
  <c r="W280" i="26"/>
  <c r="S645" i="26"/>
  <c r="W828" i="26"/>
  <c r="W323" i="26"/>
  <c r="W791" i="26"/>
  <c r="W645" i="26"/>
  <c r="H1151" i="26"/>
  <c r="H110" i="8"/>
  <c r="H39" i="8" l="1"/>
  <c r="H35" i="8"/>
  <c r="AD34" i="8"/>
  <c r="H34" i="8"/>
  <c r="H9" i="8" l="1"/>
  <c r="H104" i="8" l="1"/>
  <c r="H108" i="8" l="1"/>
  <c r="H15" i="8" l="1"/>
  <c r="H71" i="8" l="1"/>
  <c r="H64" i="8"/>
  <c r="H16" i="8" l="1"/>
  <c r="H105" i="8"/>
  <c r="H107" i="8" l="1"/>
  <c r="H106" i="8"/>
  <c r="H65" i="8" l="1"/>
  <c r="H75" i="8"/>
  <c r="H74" i="8"/>
  <c r="H66" i="8"/>
  <c r="H38" i="8" l="1"/>
  <c r="H37" i="8"/>
  <c r="H33" i="8"/>
  <c r="H18" i="8"/>
  <c r="AS16" i="41" l="1"/>
  <c r="AK18" i="8"/>
  <c r="AS116" i="8"/>
  <c r="AR116" i="8"/>
  <c r="AK116" i="8"/>
  <c r="AJ116" i="8"/>
  <c r="AC116" i="8"/>
  <c r="AB116" i="8"/>
  <c r="U116" i="8"/>
  <c r="T116" i="8"/>
  <c r="S116" i="8"/>
  <c r="R116" i="8"/>
  <c r="Q116" i="8"/>
  <c r="P116" i="8"/>
  <c r="O116" i="8"/>
  <c r="N116" i="8"/>
  <c r="H116" i="8"/>
  <c r="G116" i="8"/>
  <c r="F116" i="8"/>
  <c r="G115" i="8"/>
  <c r="F115" i="8"/>
  <c r="AS113" i="8"/>
  <c r="AR113" i="8"/>
  <c r="AK113" i="8"/>
  <c r="AJ113" i="8"/>
  <c r="AC113" i="8"/>
  <c r="AB113" i="8"/>
  <c r="U113" i="8"/>
  <c r="T113" i="8"/>
  <c r="S113" i="8"/>
  <c r="R113" i="8"/>
  <c r="Q113" i="8"/>
  <c r="P113" i="8"/>
  <c r="O113" i="8"/>
  <c r="N113" i="8"/>
  <c r="H113" i="8"/>
  <c r="G113" i="8"/>
  <c r="F113" i="8"/>
  <c r="AS112" i="8"/>
  <c r="AR112" i="8"/>
  <c r="AK112" i="8"/>
  <c r="AJ112" i="8"/>
  <c r="AC112" i="8"/>
  <c r="AB112" i="8"/>
  <c r="U112" i="8"/>
  <c r="T112" i="8"/>
  <c r="S112" i="8"/>
  <c r="R112" i="8"/>
  <c r="Q112" i="8"/>
  <c r="P112" i="8"/>
  <c r="O112" i="8"/>
  <c r="N112" i="8"/>
  <c r="H112" i="8"/>
  <c r="G112" i="8"/>
  <c r="F112" i="8"/>
  <c r="AS111" i="8"/>
  <c r="AR111" i="8"/>
  <c r="AK111" i="8"/>
  <c r="AJ111" i="8"/>
  <c r="AC111" i="8"/>
  <c r="AB111" i="8"/>
  <c r="U111" i="8"/>
  <c r="T111" i="8"/>
  <c r="S111" i="8"/>
  <c r="R111" i="8"/>
  <c r="Q111" i="8"/>
  <c r="P111" i="8"/>
  <c r="O111" i="8"/>
  <c r="N111" i="8"/>
  <c r="H111" i="8"/>
  <c r="G111" i="8"/>
  <c r="F111" i="8"/>
  <c r="G110" i="8"/>
  <c r="F110" i="8"/>
  <c r="AS108" i="8"/>
  <c r="AR108" i="8"/>
  <c r="AK108" i="8"/>
  <c r="AJ108" i="8"/>
  <c r="AC108" i="8"/>
  <c r="AB108" i="8"/>
  <c r="U108" i="8"/>
  <c r="T108" i="8"/>
  <c r="S108" i="8"/>
  <c r="R108" i="8"/>
  <c r="Q108" i="8"/>
  <c r="P108" i="8"/>
  <c r="O108" i="8"/>
  <c r="N108" i="8"/>
  <c r="G108" i="8"/>
  <c r="F108" i="8"/>
  <c r="AS107" i="8"/>
  <c r="AR107" i="8"/>
  <c r="AK107" i="8"/>
  <c r="AJ107" i="8"/>
  <c r="AC107" i="8"/>
  <c r="AB107" i="8"/>
  <c r="U107" i="8"/>
  <c r="T107" i="8"/>
  <c r="S107" i="8"/>
  <c r="R107" i="8"/>
  <c r="Q107" i="8"/>
  <c r="P107" i="8"/>
  <c r="O107" i="8"/>
  <c r="N107" i="8"/>
  <c r="G107" i="8"/>
  <c r="F107" i="8"/>
  <c r="AS106" i="8"/>
  <c r="AR106" i="8"/>
  <c r="AK106" i="8"/>
  <c r="AJ106" i="8"/>
  <c r="AC106" i="8"/>
  <c r="AB106" i="8"/>
  <c r="U106" i="8"/>
  <c r="T106" i="8"/>
  <c r="S106" i="8"/>
  <c r="R106" i="8"/>
  <c r="Q106" i="8"/>
  <c r="P106" i="8"/>
  <c r="O106" i="8"/>
  <c r="N106" i="8"/>
  <c r="G106" i="8"/>
  <c r="F106" i="8"/>
  <c r="AS105" i="8"/>
  <c r="AR105" i="8"/>
  <c r="AK105" i="8"/>
  <c r="AJ105" i="8"/>
  <c r="AC105" i="8"/>
  <c r="AB105" i="8"/>
  <c r="U105" i="8"/>
  <c r="T105" i="8"/>
  <c r="S105" i="8"/>
  <c r="R105" i="8"/>
  <c r="Q105" i="8"/>
  <c r="P105" i="8"/>
  <c r="O105" i="8"/>
  <c r="N105" i="8"/>
  <c r="G105" i="8"/>
  <c r="F105" i="8"/>
  <c r="G104" i="8"/>
  <c r="F104" i="8"/>
  <c r="AS101" i="8"/>
  <c r="AR101" i="8"/>
  <c r="AK101" i="8"/>
  <c r="AJ101" i="8"/>
  <c r="AC101" i="8"/>
  <c r="AB101" i="8"/>
  <c r="U101" i="8"/>
  <c r="T101" i="8"/>
  <c r="S101" i="8"/>
  <c r="R101" i="8"/>
  <c r="Q101" i="8"/>
  <c r="P101" i="8"/>
  <c r="O101" i="8"/>
  <c r="N101" i="8"/>
  <c r="H101" i="8"/>
  <c r="G101" i="8"/>
  <c r="F101" i="8"/>
  <c r="AS100" i="8"/>
  <c r="AR100" i="8"/>
  <c r="AK100" i="8"/>
  <c r="AJ100" i="8"/>
  <c r="AC100" i="8"/>
  <c r="AB100" i="8"/>
  <c r="U100" i="8"/>
  <c r="T100" i="8"/>
  <c r="S100" i="8"/>
  <c r="R100" i="8"/>
  <c r="Q100" i="8"/>
  <c r="P100" i="8"/>
  <c r="O100" i="8"/>
  <c r="N100" i="8"/>
  <c r="H100" i="8"/>
  <c r="G100" i="8"/>
  <c r="F100" i="8"/>
  <c r="G99" i="8"/>
  <c r="F99" i="8"/>
  <c r="AS97" i="8"/>
  <c r="AR97" i="8"/>
  <c r="AK97" i="8"/>
  <c r="AJ97" i="8"/>
  <c r="AC97" i="8"/>
  <c r="AB97" i="8"/>
  <c r="U97" i="8"/>
  <c r="T97" i="8"/>
  <c r="S97" i="8"/>
  <c r="R97" i="8"/>
  <c r="Q97" i="8"/>
  <c r="P97" i="8"/>
  <c r="O97" i="8"/>
  <c r="N97" i="8"/>
  <c r="H97" i="8"/>
  <c r="G97" i="8"/>
  <c r="F97" i="8"/>
  <c r="G96" i="8"/>
  <c r="F96" i="8"/>
  <c r="AS94" i="8"/>
  <c r="AR94" i="8"/>
  <c r="AK94" i="8"/>
  <c r="AJ94" i="8"/>
  <c r="AC94" i="8"/>
  <c r="AB94" i="8"/>
  <c r="U94" i="8"/>
  <c r="T94" i="8"/>
  <c r="S94" i="8"/>
  <c r="R94" i="8"/>
  <c r="Q94" i="8"/>
  <c r="P94" i="8"/>
  <c r="O94" i="8"/>
  <c r="N94" i="8"/>
  <c r="H94" i="8"/>
  <c r="G94" i="8"/>
  <c r="F94" i="8"/>
  <c r="AS93" i="8"/>
  <c r="AR93" i="8"/>
  <c r="AK93" i="8"/>
  <c r="AJ93" i="8"/>
  <c r="AC93" i="8"/>
  <c r="AB93" i="8"/>
  <c r="U93" i="8"/>
  <c r="T93" i="8"/>
  <c r="S93" i="8"/>
  <c r="R93" i="8"/>
  <c r="Q93" i="8"/>
  <c r="P93" i="8"/>
  <c r="O93" i="8"/>
  <c r="N93" i="8"/>
  <c r="H93" i="8"/>
  <c r="G93" i="8"/>
  <c r="F93" i="8"/>
  <c r="AS92" i="8"/>
  <c r="AR92" i="8"/>
  <c r="AK92" i="8"/>
  <c r="AJ92" i="8"/>
  <c r="AC92" i="8"/>
  <c r="AB92" i="8"/>
  <c r="U92" i="8"/>
  <c r="T92" i="8"/>
  <c r="S92" i="8"/>
  <c r="R92" i="8"/>
  <c r="Q92" i="8"/>
  <c r="P92" i="8"/>
  <c r="O92" i="8"/>
  <c r="N92" i="8"/>
  <c r="H92" i="8"/>
  <c r="G92" i="8"/>
  <c r="F92" i="8"/>
  <c r="AS91" i="8"/>
  <c r="AR91" i="8"/>
  <c r="AK91" i="8"/>
  <c r="AJ91" i="8"/>
  <c r="AC91" i="8"/>
  <c r="AB91" i="8"/>
  <c r="U91" i="8"/>
  <c r="T91" i="8"/>
  <c r="S91" i="8"/>
  <c r="R91" i="8"/>
  <c r="Q91" i="8"/>
  <c r="P91" i="8"/>
  <c r="O91" i="8"/>
  <c r="N91" i="8"/>
  <c r="H91" i="8"/>
  <c r="G91" i="8"/>
  <c r="F91" i="8"/>
  <c r="AS90" i="8"/>
  <c r="AR90" i="8"/>
  <c r="AK90" i="8"/>
  <c r="AJ90" i="8"/>
  <c r="AC90" i="8"/>
  <c r="AB90" i="8"/>
  <c r="U90" i="8"/>
  <c r="T90" i="8"/>
  <c r="S90" i="8"/>
  <c r="R90" i="8"/>
  <c r="Q90" i="8"/>
  <c r="P90" i="8"/>
  <c r="O90" i="8"/>
  <c r="N90" i="8"/>
  <c r="H90" i="8"/>
  <c r="G90" i="8"/>
  <c r="F90" i="8"/>
  <c r="G89" i="8"/>
  <c r="F89" i="8"/>
  <c r="AS86" i="8"/>
  <c r="AR86" i="8"/>
  <c r="AK86" i="8"/>
  <c r="AJ86" i="8"/>
  <c r="AC86" i="8"/>
  <c r="AB86" i="8"/>
  <c r="U86" i="8"/>
  <c r="T86" i="8"/>
  <c r="S86" i="8"/>
  <c r="R86" i="8"/>
  <c r="Q86" i="8"/>
  <c r="P86" i="8"/>
  <c r="O86" i="8"/>
  <c r="N86" i="8"/>
  <c r="H86" i="8"/>
  <c r="G86" i="8"/>
  <c r="F86" i="8"/>
  <c r="AS85" i="8"/>
  <c r="AR85" i="8"/>
  <c r="AK85" i="8"/>
  <c r="AJ85" i="8"/>
  <c r="AC85" i="8"/>
  <c r="AB85" i="8"/>
  <c r="U85" i="8"/>
  <c r="T85" i="8"/>
  <c r="S85" i="8"/>
  <c r="R85" i="8"/>
  <c r="Q85" i="8"/>
  <c r="P85" i="8"/>
  <c r="O85" i="8"/>
  <c r="N85" i="8"/>
  <c r="H85" i="8"/>
  <c r="G85" i="8"/>
  <c r="F85" i="8"/>
  <c r="AS84" i="8"/>
  <c r="AR84" i="8"/>
  <c r="AK84" i="8"/>
  <c r="AJ84" i="8"/>
  <c r="AC84" i="8"/>
  <c r="AB84" i="8"/>
  <c r="U84" i="8"/>
  <c r="T84" i="8"/>
  <c r="S84" i="8"/>
  <c r="R84" i="8"/>
  <c r="Q84" i="8"/>
  <c r="P84" i="8"/>
  <c r="O84" i="8"/>
  <c r="N84" i="8"/>
  <c r="H84" i="8"/>
  <c r="G84" i="8"/>
  <c r="F84" i="8"/>
  <c r="G83" i="8"/>
  <c r="F83" i="8"/>
  <c r="AS81" i="8"/>
  <c r="AR81" i="8"/>
  <c r="AK81" i="8"/>
  <c r="AJ81" i="8"/>
  <c r="AC81" i="8"/>
  <c r="AB81" i="8"/>
  <c r="U81" i="8"/>
  <c r="T81" i="8"/>
  <c r="S81" i="8"/>
  <c r="R81" i="8"/>
  <c r="Q81" i="8"/>
  <c r="P81" i="8"/>
  <c r="O81" i="8"/>
  <c r="N81" i="8"/>
  <c r="H81" i="8"/>
  <c r="G81" i="8"/>
  <c r="F81" i="8"/>
  <c r="G80" i="8"/>
  <c r="F80" i="8"/>
  <c r="G78" i="8"/>
  <c r="F78" i="8"/>
  <c r="AS76" i="8"/>
  <c r="AR76" i="8"/>
  <c r="AK76" i="8"/>
  <c r="AJ76" i="8"/>
  <c r="AC76" i="8"/>
  <c r="AB76" i="8"/>
  <c r="U76" i="8"/>
  <c r="T76" i="8"/>
  <c r="S76" i="8"/>
  <c r="R76" i="8"/>
  <c r="Q76" i="8"/>
  <c r="P76" i="8"/>
  <c r="O76" i="8"/>
  <c r="N76" i="8"/>
  <c r="H76" i="8"/>
  <c r="G76" i="8"/>
  <c r="F76" i="8"/>
  <c r="AS75" i="8"/>
  <c r="AR75" i="8"/>
  <c r="AK75" i="8"/>
  <c r="AJ75" i="8"/>
  <c r="AC75" i="8"/>
  <c r="AB75" i="8"/>
  <c r="U75" i="8"/>
  <c r="T75" i="8"/>
  <c r="S75" i="8"/>
  <c r="R75" i="8"/>
  <c r="Q75" i="8"/>
  <c r="P75" i="8"/>
  <c r="O75" i="8"/>
  <c r="N75" i="8"/>
  <c r="G75" i="8"/>
  <c r="F75" i="8"/>
  <c r="G74" i="8"/>
  <c r="F74" i="8"/>
  <c r="AS72" i="8"/>
  <c r="AR72" i="8"/>
  <c r="AK72" i="8"/>
  <c r="AJ72" i="8"/>
  <c r="AC72" i="8"/>
  <c r="AB72" i="8"/>
  <c r="U72" i="8"/>
  <c r="T72" i="8"/>
  <c r="S72" i="8"/>
  <c r="R72" i="8"/>
  <c r="Q72" i="8"/>
  <c r="P72" i="8"/>
  <c r="O72" i="8"/>
  <c r="N72" i="8"/>
  <c r="H72" i="8"/>
  <c r="G72" i="8"/>
  <c r="F72" i="8"/>
  <c r="AS71" i="8"/>
  <c r="AR71" i="8"/>
  <c r="AK71" i="8"/>
  <c r="AJ71" i="8"/>
  <c r="AC71" i="8"/>
  <c r="AB71" i="8"/>
  <c r="U71" i="8"/>
  <c r="T71" i="8"/>
  <c r="S71" i="8"/>
  <c r="R71" i="8"/>
  <c r="Q71" i="8"/>
  <c r="P71" i="8"/>
  <c r="O71" i="8"/>
  <c r="N71" i="8"/>
  <c r="G71" i="8"/>
  <c r="F71" i="8"/>
  <c r="AS70" i="8"/>
  <c r="AR70" i="8"/>
  <c r="AK70" i="8"/>
  <c r="AJ70" i="8"/>
  <c r="AC70" i="8"/>
  <c r="AB70" i="8"/>
  <c r="U70" i="8"/>
  <c r="T70" i="8"/>
  <c r="S70" i="8"/>
  <c r="R70" i="8"/>
  <c r="Q70" i="8"/>
  <c r="P70" i="8"/>
  <c r="O70" i="8"/>
  <c r="N70" i="8"/>
  <c r="H70" i="8"/>
  <c r="G70" i="8"/>
  <c r="F70" i="8"/>
  <c r="AS69" i="8"/>
  <c r="AR69" i="8"/>
  <c r="AK69" i="8"/>
  <c r="AJ69" i="8"/>
  <c r="AC69" i="8"/>
  <c r="AB69" i="8"/>
  <c r="U69" i="8"/>
  <c r="T69" i="8"/>
  <c r="S69" i="8"/>
  <c r="R69" i="8"/>
  <c r="Q69" i="8"/>
  <c r="P69" i="8"/>
  <c r="O69" i="8"/>
  <c r="N69" i="8"/>
  <c r="H69" i="8"/>
  <c r="G69" i="8"/>
  <c r="F69" i="8"/>
  <c r="G68" i="8"/>
  <c r="F68" i="8"/>
  <c r="AS66" i="8"/>
  <c r="AR66" i="8"/>
  <c r="AK66" i="8"/>
  <c r="AJ66" i="8"/>
  <c r="AC66" i="8"/>
  <c r="AB66" i="8"/>
  <c r="U66" i="8"/>
  <c r="T66" i="8"/>
  <c r="S66" i="8"/>
  <c r="R66" i="8"/>
  <c r="Q66" i="8"/>
  <c r="P66" i="8"/>
  <c r="O66" i="8"/>
  <c r="N66" i="8"/>
  <c r="G66" i="8"/>
  <c r="F66" i="8"/>
  <c r="AS65" i="8"/>
  <c r="AR65" i="8"/>
  <c r="AK65" i="8"/>
  <c r="AJ65" i="8"/>
  <c r="AC65" i="8"/>
  <c r="AB65" i="8"/>
  <c r="U65" i="8"/>
  <c r="T65" i="8"/>
  <c r="S65" i="8"/>
  <c r="R65" i="8"/>
  <c r="Q65" i="8"/>
  <c r="P65" i="8"/>
  <c r="O65" i="8"/>
  <c r="N65" i="8"/>
  <c r="G65" i="8"/>
  <c r="F65" i="8"/>
  <c r="G64" i="8"/>
  <c r="F64" i="8"/>
  <c r="AS62" i="8"/>
  <c r="AR62" i="8"/>
  <c r="AK62" i="8"/>
  <c r="AJ62" i="8"/>
  <c r="AC62" i="8"/>
  <c r="AB62" i="8"/>
  <c r="U62" i="8"/>
  <c r="T62" i="8"/>
  <c r="S62" i="8"/>
  <c r="R62" i="8"/>
  <c r="Q62" i="8"/>
  <c r="P62" i="8"/>
  <c r="O62" i="8"/>
  <c r="N62" i="8"/>
  <c r="H62" i="8"/>
  <c r="G62" i="8"/>
  <c r="F62" i="8"/>
  <c r="AS61" i="8"/>
  <c r="AR61" i="8"/>
  <c r="AK61" i="8"/>
  <c r="AJ61" i="8"/>
  <c r="AC61" i="8"/>
  <c r="AB61" i="8"/>
  <c r="U61" i="8"/>
  <c r="T61" i="8"/>
  <c r="S61" i="8"/>
  <c r="R61" i="8"/>
  <c r="Q61" i="8"/>
  <c r="P61" i="8"/>
  <c r="O61" i="8"/>
  <c r="N61" i="8"/>
  <c r="H61" i="8"/>
  <c r="G61" i="8"/>
  <c r="F61" i="8"/>
  <c r="AS60" i="8"/>
  <c r="AR60" i="8"/>
  <c r="AK60" i="8"/>
  <c r="AJ60" i="8"/>
  <c r="AC60" i="8"/>
  <c r="AB60" i="8"/>
  <c r="U60" i="8"/>
  <c r="T60" i="8"/>
  <c r="S60" i="8"/>
  <c r="R60" i="8"/>
  <c r="Q60" i="8"/>
  <c r="P60" i="8"/>
  <c r="O60" i="8"/>
  <c r="N60" i="8"/>
  <c r="H60" i="8"/>
  <c r="G60" i="8"/>
  <c r="F60" i="8"/>
  <c r="AS59" i="8"/>
  <c r="AR59" i="8"/>
  <c r="AK59" i="8"/>
  <c r="AJ59" i="8"/>
  <c r="AC59" i="8"/>
  <c r="AB59" i="8"/>
  <c r="U59" i="8"/>
  <c r="T59" i="8"/>
  <c r="S59" i="8"/>
  <c r="R59" i="8"/>
  <c r="Q59" i="8"/>
  <c r="P59" i="8"/>
  <c r="O59" i="8"/>
  <c r="N59" i="8"/>
  <c r="H59" i="8"/>
  <c r="G59" i="8"/>
  <c r="F59" i="8"/>
  <c r="G58" i="8"/>
  <c r="F58" i="8"/>
  <c r="AS56" i="8"/>
  <c r="AR56" i="8"/>
  <c r="AK56" i="8"/>
  <c r="AJ56" i="8"/>
  <c r="AC56" i="8"/>
  <c r="AB56" i="8"/>
  <c r="U56" i="8"/>
  <c r="T56" i="8"/>
  <c r="S56" i="8"/>
  <c r="R56" i="8"/>
  <c r="Q56" i="8"/>
  <c r="P56" i="8"/>
  <c r="O56" i="8"/>
  <c r="N56" i="8"/>
  <c r="H56" i="8"/>
  <c r="G56" i="8"/>
  <c r="F56" i="8"/>
  <c r="G55" i="8"/>
  <c r="F55" i="8"/>
  <c r="AS53" i="8"/>
  <c r="AR53" i="8"/>
  <c r="AK53" i="8"/>
  <c r="AJ53" i="8"/>
  <c r="AC53" i="8"/>
  <c r="AB53" i="8"/>
  <c r="U53" i="8"/>
  <c r="T53" i="8"/>
  <c r="S53" i="8"/>
  <c r="R53" i="8"/>
  <c r="Q53" i="8"/>
  <c r="P53" i="8"/>
  <c r="O53" i="8"/>
  <c r="N53" i="8"/>
  <c r="H53" i="8"/>
  <c r="G53" i="8"/>
  <c r="F53" i="8"/>
  <c r="AS52" i="8"/>
  <c r="AR52" i="8"/>
  <c r="AK52" i="8"/>
  <c r="AJ52" i="8"/>
  <c r="AC52" i="8"/>
  <c r="AB52" i="8"/>
  <c r="U52" i="8"/>
  <c r="T52" i="8"/>
  <c r="S52" i="8"/>
  <c r="R52" i="8"/>
  <c r="Q52" i="8"/>
  <c r="P52" i="8"/>
  <c r="O52" i="8"/>
  <c r="N52" i="8"/>
  <c r="H52" i="8"/>
  <c r="G52" i="8"/>
  <c r="F52" i="8"/>
  <c r="AS51" i="8"/>
  <c r="AR51" i="8"/>
  <c r="AK51" i="8"/>
  <c r="AJ51" i="8"/>
  <c r="AC51" i="8"/>
  <c r="AB51" i="8"/>
  <c r="U51" i="8"/>
  <c r="T51" i="8"/>
  <c r="S51" i="8"/>
  <c r="R51" i="8"/>
  <c r="Q51" i="8"/>
  <c r="P51" i="8"/>
  <c r="O51" i="8"/>
  <c r="N51" i="8"/>
  <c r="H51" i="8"/>
  <c r="G51" i="8"/>
  <c r="F51" i="8"/>
  <c r="AS50" i="8"/>
  <c r="AR50" i="8"/>
  <c r="AK50" i="8"/>
  <c r="AJ50" i="8"/>
  <c r="AC50" i="8"/>
  <c r="AB50" i="8"/>
  <c r="U50" i="8"/>
  <c r="T50" i="8"/>
  <c r="S50" i="8"/>
  <c r="R50" i="8"/>
  <c r="Q50" i="8"/>
  <c r="P50" i="8"/>
  <c r="O50" i="8"/>
  <c r="N50" i="8"/>
  <c r="H50" i="8"/>
  <c r="G50" i="8"/>
  <c r="F50" i="8"/>
  <c r="G49" i="8"/>
  <c r="F49" i="8"/>
  <c r="AS46" i="8"/>
  <c r="AR46" i="8"/>
  <c r="AK46" i="8"/>
  <c r="AJ46" i="8"/>
  <c r="AC46" i="8"/>
  <c r="AB46" i="8"/>
  <c r="U46" i="8"/>
  <c r="T46" i="8"/>
  <c r="S46" i="8"/>
  <c r="R46" i="8"/>
  <c r="Q46" i="8"/>
  <c r="P46" i="8"/>
  <c r="O46" i="8"/>
  <c r="N46" i="8"/>
  <c r="H46" i="8"/>
  <c r="G46" i="8"/>
  <c r="F46" i="8"/>
  <c r="AS45" i="8"/>
  <c r="AR45" i="8"/>
  <c r="AK45" i="8"/>
  <c r="AJ45" i="8"/>
  <c r="AC45" i="8"/>
  <c r="AB45" i="8"/>
  <c r="U45" i="8"/>
  <c r="T45" i="8"/>
  <c r="S45" i="8"/>
  <c r="R45" i="8"/>
  <c r="Q45" i="8"/>
  <c r="P45" i="8"/>
  <c r="O45" i="8"/>
  <c r="N45" i="8"/>
  <c r="H45" i="8"/>
  <c r="G45" i="8"/>
  <c r="F45" i="8"/>
  <c r="AS44" i="8"/>
  <c r="AR44" i="8"/>
  <c r="AK44" i="8"/>
  <c r="AJ44" i="8"/>
  <c r="AC44" i="8"/>
  <c r="AB44" i="8"/>
  <c r="U44" i="8"/>
  <c r="T44" i="8"/>
  <c r="S44" i="8"/>
  <c r="R44" i="8"/>
  <c r="Q44" i="8"/>
  <c r="P44" i="8"/>
  <c r="O44" i="8"/>
  <c r="N44" i="8"/>
  <c r="H44" i="8"/>
  <c r="G44" i="8"/>
  <c r="F44" i="8"/>
  <c r="AS43" i="8"/>
  <c r="AR43" i="8"/>
  <c r="AK43" i="8"/>
  <c r="AJ43" i="8"/>
  <c r="AC43" i="8"/>
  <c r="AB43" i="8"/>
  <c r="U43" i="8"/>
  <c r="T43" i="8"/>
  <c r="S43" i="8"/>
  <c r="R43" i="8"/>
  <c r="Q43" i="8"/>
  <c r="P43" i="8"/>
  <c r="O43" i="8"/>
  <c r="N43" i="8"/>
  <c r="H43" i="8"/>
  <c r="G43" i="8"/>
  <c r="F43" i="8"/>
  <c r="AS42" i="8"/>
  <c r="AR42" i="8"/>
  <c r="AK42" i="8"/>
  <c r="AJ42" i="8"/>
  <c r="AC42" i="8"/>
  <c r="AB42" i="8"/>
  <c r="U42" i="8"/>
  <c r="T42" i="8"/>
  <c r="S42" i="8"/>
  <c r="R42" i="8"/>
  <c r="Q42" i="8"/>
  <c r="P42" i="8"/>
  <c r="O42" i="8"/>
  <c r="N42" i="8"/>
  <c r="H42" i="8"/>
  <c r="G42" i="8"/>
  <c r="F42" i="8"/>
  <c r="G41" i="8"/>
  <c r="F41" i="8"/>
  <c r="AS39" i="8"/>
  <c r="AR39" i="8"/>
  <c r="AK39" i="8"/>
  <c r="AJ39" i="8"/>
  <c r="AC39" i="8"/>
  <c r="AB39" i="8"/>
  <c r="U39" i="8"/>
  <c r="T39" i="8"/>
  <c r="S39" i="8"/>
  <c r="R39" i="8"/>
  <c r="Q39" i="8"/>
  <c r="P39" i="8"/>
  <c r="O39" i="8"/>
  <c r="N39" i="8"/>
  <c r="G39" i="8"/>
  <c r="F39" i="8"/>
  <c r="AS38" i="8"/>
  <c r="AR38" i="8"/>
  <c r="AK38" i="8"/>
  <c r="AJ38" i="8"/>
  <c r="AC38" i="8"/>
  <c r="AB38" i="8"/>
  <c r="U38" i="8"/>
  <c r="T38" i="8"/>
  <c r="S38" i="8"/>
  <c r="R38" i="8"/>
  <c r="Q38" i="8"/>
  <c r="P38" i="8"/>
  <c r="O38" i="8"/>
  <c r="N38" i="8"/>
  <c r="G38" i="8"/>
  <c r="F38" i="8"/>
  <c r="G37" i="8"/>
  <c r="F37" i="8"/>
  <c r="AS35" i="8"/>
  <c r="AR35" i="8"/>
  <c r="AK35" i="8"/>
  <c r="AJ35" i="8"/>
  <c r="AC35" i="8"/>
  <c r="AB35" i="8"/>
  <c r="U35" i="8"/>
  <c r="T35" i="8"/>
  <c r="S35" i="8"/>
  <c r="R35" i="8"/>
  <c r="Q35" i="8"/>
  <c r="P35" i="8"/>
  <c r="O35" i="8"/>
  <c r="N35" i="8"/>
  <c r="G35" i="8"/>
  <c r="F35" i="8"/>
  <c r="AS34" i="8"/>
  <c r="AR34" i="8"/>
  <c r="AK34" i="8"/>
  <c r="AJ34" i="8"/>
  <c r="AC34" i="8"/>
  <c r="AB34" i="8"/>
  <c r="U34" i="8"/>
  <c r="T34" i="8"/>
  <c r="S34" i="8"/>
  <c r="R34" i="8"/>
  <c r="Q34" i="8"/>
  <c r="P34" i="8"/>
  <c r="O34" i="8"/>
  <c r="N34" i="8"/>
  <c r="G34" i="8"/>
  <c r="F34" i="8"/>
  <c r="AS33" i="8"/>
  <c r="AR33" i="8"/>
  <c r="AK33" i="8"/>
  <c r="AJ33" i="8"/>
  <c r="AC33" i="8"/>
  <c r="AB33" i="8"/>
  <c r="U33" i="8"/>
  <c r="T33" i="8"/>
  <c r="S33" i="8"/>
  <c r="R33" i="8"/>
  <c r="Q33" i="8"/>
  <c r="P33" i="8"/>
  <c r="O33" i="8"/>
  <c r="N33" i="8"/>
  <c r="G33" i="8"/>
  <c r="F33" i="8"/>
  <c r="G32" i="8"/>
  <c r="F32" i="8"/>
  <c r="AS30" i="8"/>
  <c r="AR30" i="8"/>
  <c r="AK30" i="8"/>
  <c r="AJ30" i="8"/>
  <c r="AC30" i="8"/>
  <c r="AB30" i="8"/>
  <c r="U30" i="8"/>
  <c r="T30" i="8"/>
  <c r="S30" i="8"/>
  <c r="R30" i="8"/>
  <c r="Q30" i="8"/>
  <c r="P30" i="8"/>
  <c r="O30" i="8"/>
  <c r="N30" i="8"/>
  <c r="H30" i="8"/>
  <c r="G30" i="8"/>
  <c r="F30" i="8"/>
  <c r="AS29" i="8"/>
  <c r="AR29" i="8"/>
  <c r="AK29" i="8"/>
  <c r="AJ29" i="8"/>
  <c r="AC29" i="8"/>
  <c r="AB29" i="8"/>
  <c r="U29" i="8"/>
  <c r="T29" i="8"/>
  <c r="S29" i="8"/>
  <c r="R29" i="8"/>
  <c r="Q29" i="8"/>
  <c r="P29" i="8"/>
  <c r="O29" i="8"/>
  <c r="N29" i="8"/>
  <c r="H29" i="8"/>
  <c r="G29" i="8"/>
  <c r="F29" i="8"/>
  <c r="AS28" i="8"/>
  <c r="AR28" i="8"/>
  <c r="AK28" i="8"/>
  <c r="AJ28" i="8"/>
  <c r="AC28" i="8"/>
  <c r="AB28" i="8"/>
  <c r="U28" i="8"/>
  <c r="T28" i="8"/>
  <c r="S28" i="8"/>
  <c r="R28" i="8"/>
  <c r="Q28" i="8"/>
  <c r="P28" i="8"/>
  <c r="O28" i="8"/>
  <c r="N28" i="8"/>
  <c r="H28" i="8"/>
  <c r="G28" i="8"/>
  <c r="F28" i="8"/>
  <c r="AS27" i="8"/>
  <c r="AR27" i="8"/>
  <c r="AK27" i="8"/>
  <c r="AJ27" i="8"/>
  <c r="AC27" i="8"/>
  <c r="AB27" i="8"/>
  <c r="U27" i="8"/>
  <c r="T27" i="8"/>
  <c r="S27" i="8"/>
  <c r="R27" i="8"/>
  <c r="Q27" i="8"/>
  <c r="P27" i="8"/>
  <c r="O27" i="8"/>
  <c r="N27" i="8"/>
  <c r="H27" i="8"/>
  <c r="G27" i="8"/>
  <c r="F27" i="8"/>
  <c r="AS26" i="8"/>
  <c r="AR26" i="8"/>
  <c r="AK26" i="8"/>
  <c r="AJ26" i="8"/>
  <c r="AC26" i="8"/>
  <c r="AB26" i="8"/>
  <c r="U26" i="8"/>
  <c r="T26" i="8"/>
  <c r="S26" i="8"/>
  <c r="R26" i="8"/>
  <c r="Q26" i="8"/>
  <c r="P26" i="8"/>
  <c r="O26" i="8"/>
  <c r="N26" i="8"/>
  <c r="H26" i="8"/>
  <c r="G26" i="8"/>
  <c r="F26" i="8"/>
  <c r="G25" i="8"/>
  <c r="F25" i="8"/>
  <c r="AS22" i="8"/>
  <c r="AR22" i="8"/>
  <c r="AK22" i="8"/>
  <c r="AJ22" i="8"/>
  <c r="AC22" i="8"/>
  <c r="AB22" i="8"/>
  <c r="U22" i="8"/>
  <c r="T22" i="8"/>
  <c r="S22" i="8"/>
  <c r="R22" i="8"/>
  <c r="Q22" i="8"/>
  <c r="P22" i="8"/>
  <c r="O22" i="8"/>
  <c r="N22" i="8"/>
  <c r="H22" i="8"/>
  <c r="G22" i="8"/>
  <c r="F22" i="8"/>
  <c r="AS21" i="8"/>
  <c r="AR21" i="8"/>
  <c r="AK21" i="8"/>
  <c r="AJ21" i="8"/>
  <c r="AC21" i="8"/>
  <c r="AB21" i="8"/>
  <c r="U21" i="8"/>
  <c r="T21" i="8"/>
  <c r="S21" i="8"/>
  <c r="R21" i="8"/>
  <c r="Q21" i="8"/>
  <c r="P21" i="8"/>
  <c r="O21" i="8"/>
  <c r="N21" i="8"/>
  <c r="H21" i="8"/>
  <c r="G21" i="8"/>
  <c r="F21" i="8"/>
  <c r="AS20" i="8"/>
  <c r="AR20" i="8"/>
  <c r="AK20" i="8"/>
  <c r="AJ20" i="8"/>
  <c r="AC20" i="8"/>
  <c r="AB20" i="8"/>
  <c r="U20" i="8"/>
  <c r="T20" i="8"/>
  <c r="S20" i="8"/>
  <c r="R20" i="8"/>
  <c r="Q20" i="8"/>
  <c r="P20" i="8"/>
  <c r="O20" i="8"/>
  <c r="N20" i="8"/>
  <c r="H20" i="8"/>
  <c r="G20" i="8"/>
  <c r="F20" i="8"/>
  <c r="AS19" i="8"/>
  <c r="AR19" i="8"/>
  <c r="AK19" i="8"/>
  <c r="AJ19" i="8"/>
  <c r="AC19" i="8"/>
  <c r="AB19" i="8"/>
  <c r="U19" i="8"/>
  <c r="T19" i="8"/>
  <c r="S19" i="8"/>
  <c r="R19" i="8"/>
  <c r="Q19" i="8"/>
  <c r="P19" i="8"/>
  <c r="O19" i="8"/>
  <c r="N19" i="8"/>
  <c r="H19" i="8"/>
  <c r="G19" i="8"/>
  <c r="F19" i="8"/>
  <c r="G18" i="8"/>
  <c r="F18" i="8"/>
  <c r="AS16" i="8"/>
  <c r="AR16" i="8"/>
  <c r="AK16" i="8"/>
  <c r="AJ16" i="8"/>
  <c r="AC16" i="8"/>
  <c r="AB16" i="8"/>
  <c r="U16" i="8"/>
  <c r="T16" i="8"/>
  <c r="S16" i="8"/>
  <c r="R16" i="8"/>
  <c r="Q16" i="8"/>
  <c r="P16" i="8"/>
  <c r="O16" i="8"/>
  <c r="N16" i="8"/>
  <c r="G16" i="8"/>
  <c r="F16" i="8"/>
  <c r="F15" i="8"/>
  <c r="G15" i="8"/>
  <c r="AS13" i="8"/>
  <c r="AR13" i="8"/>
  <c r="AK13" i="8"/>
  <c r="AJ13" i="8"/>
  <c r="AC13" i="8"/>
  <c r="AB13" i="8"/>
  <c r="U13" i="8"/>
  <c r="T13" i="8"/>
  <c r="S13" i="8"/>
  <c r="R13" i="8"/>
  <c r="Q13" i="8"/>
  <c r="P13" i="8"/>
  <c r="O13" i="8"/>
  <c r="N13" i="8"/>
  <c r="H13" i="8"/>
  <c r="G13" i="8"/>
  <c r="F13" i="8"/>
  <c r="G12" i="8"/>
  <c r="F12" i="8"/>
  <c r="AS10" i="8"/>
  <c r="AR10" i="8"/>
  <c r="AK10" i="8"/>
  <c r="AJ10" i="8"/>
  <c r="AC10" i="8"/>
  <c r="AB10" i="8"/>
  <c r="U10" i="8"/>
  <c r="T10" i="8"/>
  <c r="S10" i="8"/>
  <c r="R10" i="8"/>
  <c r="Q10" i="8"/>
  <c r="P10" i="8"/>
  <c r="O10" i="8"/>
  <c r="N10" i="8"/>
  <c r="H10" i="8"/>
  <c r="G10" i="8"/>
  <c r="F10" i="8"/>
  <c r="AS9" i="8"/>
  <c r="AR9" i="8"/>
  <c r="AK9" i="8"/>
  <c r="AJ9" i="8"/>
  <c r="AC9" i="8"/>
  <c r="AB9" i="8"/>
  <c r="U9" i="8"/>
  <c r="T9" i="8"/>
  <c r="S9" i="8"/>
  <c r="R9" i="8"/>
  <c r="Q9" i="8"/>
  <c r="P9" i="8"/>
  <c r="O9" i="8"/>
  <c r="N9" i="8"/>
  <c r="G9" i="8"/>
  <c r="F9" i="8"/>
  <c r="G8" i="8"/>
  <c r="F8" i="8"/>
  <c r="E8" i="8"/>
  <c r="M38" i="8" l="1"/>
  <c r="M61" i="8"/>
  <c r="M108" i="8"/>
  <c r="M101" i="8"/>
  <c r="M100" i="8"/>
  <c r="M93" i="8"/>
  <c r="M86" i="8"/>
  <c r="M84" i="8"/>
  <c r="M72" i="8"/>
  <c r="M65" i="8"/>
  <c r="M52" i="8"/>
  <c r="M27" i="8"/>
  <c r="M28" i="8"/>
  <c r="M30" i="8"/>
  <c r="M70" i="8"/>
  <c r="M76" i="8"/>
  <c r="M81" i="8"/>
  <c r="M60" i="8"/>
  <c r="M62" i="8"/>
  <c r="M97" i="8"/>
  <c r="M112" i="8"/>
  <c r="M66" i="8"/>
  <c r="M45" i="8"/>
  <c r="M85" i="8"/>
  <c r="M116" i="8"/>
  <c r="M19" i="8"/>
  <c r="M21" i="8"/>
  <c r="M33" i="8"/>
  <c r="M35" i="8"/>
  <c r="M44" i="8"/>
  <c r="M59" i="8"/>
  <c r="M16" i="8"/>
  <c r="M56" i="8"/>
  <c r="M9" i="8"/>
  <c r="M26" i="8"/>
  <c r="M10" i="8"/>
  <c r="M43" i="8"/>
  <c r="M75" i="8"/>
  <c r="M42" i="8"/>
  <c r="M46" i="8"/>
  <c r="M91" i="8"/>
  <c r="M105" i="8"/>
  <c r="M106" i="8"/>
  <c r="M107" i="8"/>
  <c r="M13" i="8"/>
  <c r="M20" i="8"/>
  <c r="M22" i="8"/>
  <c r="M39" i="8"/>
  <c r="M90" i="8"/>
  <c r="M92" i="8"/>
  <c r="M94" i="8"/>
  <c r="M50" i="8"/>
  <c r="M51" i="8"/>
  <c r="M53" i="8"/>
  <c r="M111" i="8"/>
  <c r="M113" i="8"/>
  <c r="M34" i="8"/>
  <c r="M29" i="8"/>
  <c r="M69" i="8"/>
  <c r="M71" i="8"/>
  <c r="G118" i="46"/>
  <c r="F118" i="46"/>
  <c r="G117" i="46"/>
  <c r="F117" i="46"/>
  <c r="G116" i="46"/>
  <c r="F116" i="46"/>
  <c r="G115" i="46"/>
  <c r="F115" i="46"/>
  <c r="G114" i="46"/>
  <c r="F114" i="46"/>
  <c r="G112" i="46"/>
  <c r="F112" i="46"/>
  <c r="G110" i="46"/>
  <c r="F110" i="46"/>
  <c r="G109" i="46"/>
  <c r="F109" i="46"/>
  <c r="G107" i="46"/>
  <c r="F107" i="46"/>
  <c r="G105" i="46"/>
  <c r="F105" i="46"/>
  <c r="G104" i="46"/>
  <c r="F104" i="46"/>
  <c r="G102" i="46"/>
  <c r="F102" i="46"/>
  <c r="G101" i="46"/>
  <c r="F101" i="46"/>
  <c r="G98" i="46"/>
  <c r="F98" i="46"/>
  <c r="E98" i="46"/>
  <c r="G97" i="46"/>
  <c r="F97" i="46"/>
  <c r="E97" i="46"/>
  <c r="G96" i="46"/>
  <c r="F96" i="46"/>
  <c r="E96" i="46"/>
  <c r="G94" i="46"/>
  <c r="F94" i="46"/>
  <c r="E94" i="46"/>
  <c r="G93" i="46"/>
  <c r="F93" i="46"/>
  <c r="E93" i="46"/>
  <c r="G91" i="46"/>
  <c r="F91" i="46"/>
  <c r="E91" i="46"/>
  <c r="G90" i="46"/>
  <c r="F90" i="46"/>
  <c r="E90" i="46"/>
  <c r="G89" i="46"/>
  <c r="F89" i="46"/>
  <c r="E89" i="46"/>
  <c r="G87" i="46"/>
  <c r="F87" i="46"/>
  <c r="E87" i="46"/>
  <c r="G86" i="46"/>
  <c r="F86" i="46"/>
  <c r="E86" i="46"/>
  <c r="G85" i="46"/>
  <c r="F85" i="46"/>
  <c r="E85" i="46"/>
  <c r="G83" i="46"/>
  <c r="F83" i="46"/>
  <c r="E83" i="46"/>
  <c r="G82" i="46"/>
  <c r="F82" i="46"/>
  <c r="E82" i="46"/>
  <c r="G81" i="46"/>
  <c r="F81" i="46"/>
  <c r="E81" i="46"/>
  <c r="G80" i="46"/>
  <c r="F80" i="46"/>
  <c r="E80" i="46"/>
  <c r="G79" i="46"/>
  <c r="F79" i="46"/>
  <c r="E79" i="46"/>
  <c r="G78" i="46"/>
  <c r="F78" i="46"/>
  <c r="E78" i="46"/>
  <c r="G77" i="46"/>
  <c r="F77" i="46"/>
  <c r="E77" i="46"/>
  <c r="G76" i="46"/>
  <c r="F76" i="46"/>
  <c r="E76" i="46"/>
  <c r="G75" i="46"/>
  <c r="F75" i="46"/>
  <c r="E75" i="46"/>
  <c r="G74" i="46"/>
  <c r="F74" i="46"/>
  <c r="E74" i="46"/>
  <c r="G73" i="46"/>
  <c r="F73" i="46"/>
  <c r="E73" i="46"/>
  <c r="G71" i="46"/>
  <c r="F71" i="46"/>
  <c r="E71" i="46"/>
  <c r="G70" i="46"/>
  <c r="F70" i="46"/>
  <c r="E70" i="46"/>
  <c r="G68" i="46"/>
  <c r="F68" i="46"/>
  <c r="E68" i="46"/>
  <c r="G67" i="46"/>
  <c r="F67" i="46"/>
  <c r="E67" i="46"/>
  <c r="G65" i="46"/>
  <c r="F65" i="46"/>
  <c r="E65" i="46"/>
  <c r="G63" i="46"/>
  <c r="F63" i="46"/>
  <c r="E63" i="46"/>
  <c r="G62" i="46"/>
  <c r="F62" i="46"/>
  <c r="E62" i="46"/>
  <c r="G60" i="46"/>
  <c r="F60" i="46"/>
  <c r="E60" i="46"/>
  <c r="G57" i="46"/>
  <c r="F57" i="46"/>
  <c r="E57" i="46"/>
  <c r="G56" i="46"/>
  <c r="F56" i="46"/>
  <c r="E56" i="46"/>
  <c r="G55" i="46"/>
  <c r="F55" i="46"/>
  <c r="E55" i="46"/>
  <c r="G53" i="46"/>
  <c r="F53" i="46"/>
  <c r="E53" i="46"/>
  <c r="G51" i="46"/>
  <c r="F51" i="46"/>
  <c r="E51" i="46"/>
  <c r="G49" i="46"/>
  <c r="F49" i="46"/>
  <c r="E49" i="46"/>
  <c r="G47" i="46"/>
  <c r="F47" i="46"/>
  <c r="E47" i="46"/>
  <c r="G46" i="46"/>
  <c r="F46" i="46"/>
  <c r="E46" i="46"/>
  <c r="G45" i="46"/>
  <c r="F45" i="46"/>
  <c r="E45" i="46"/>
  <c r="G44" i="46"/>
  <c r="F44" i="46"/>
  <c r="E44" i="46"/>
  <c r="G43" i="46"/>
  <c r="F43" i="46"/>
  <c r="E43" i="46"/>
  <c r="G42" i="46"/>
  <c r="F42" i="46"/>
  <c r="E42" i="46"/>
  <c r="G41" i="46"/>
  <c r="F41" i="46"/>
  <c r="E41" i="46"/>
  <c r="G40" i="46"/>
  <c r="F40" i="46"/>
  <c r="E40" i="46"/>
  <c r="G38" i="46"/>
  <c r="F38" i="46"/>
  <c r="E38" i="46"/>
  <c r="G35" i="46"/>
  <c r="F35" i="46"/>
  <c r="E35" i="46"/>
  <c r="G33" i="46"/>
  <c r="F33" i="46"/>
  <c r="E33" i="46"/>
  <c r="G32" i="46"/>
  <c r="F32" i="46"/>
  <c r="E32" i="46"/>
  <c r="G31" i="46"/>
  <c r="F31" i="46"/>
  <c r="E31" i="46"/>
  <c r="G30" i="46"/>
  <c r="F30" i="46"/>
  <c r="E30" i="46"/>
  <c r="G29" i="46"/>
  <c r="F29" i="46"/>
  <c r="E29" i="46"/>
  <c r="G28" i="46"/>
  <c r="F28" i="46"/>
  <c r="E28" i="46"/>
  <c r="G27" i="46"/>
  <c r="F27" i="46"/>
  <c r="E27" i="46"/>
  <c r="G25" i="46"/>
  <c r="F25" i="46"/>
  <c r="E25" i="46"/>
  <c r="G23" i="46"/>
  <c r="F23" i="46"/>
  <c r="E23" i="46"/>
  <c r="F22" i="46"/>
  <c r="G22" i="46"/>
  <c r="E22" i="46"/>
  <c r="G20" i="46"/>
  <c r="F20" i="46"/>
  <c r="E20" i="46"/>
  <c r="G15" i="46"/>
  <c r="G14" i="46"/>
  <c r="G18" i="46"/>
  <c r="F18" i="46"/>
  <c r="E18" i="46"/>
  <c r="F15" i="46"/>
  <c r="E15" i="46"/>
  <c r="F14" i="46"/>
  <c r="E14" i="46"/>
  <c r="G12" i="46"/>
  <c r="F12" i="46"/>
  <c r="E12" i="46"/>
  <c r="G11" i="46"/>
  <c r="F11" i="46"/>
  <c r="E11" i="46"/>
  <c r="G10" i="46"/>
  <c r="E10" i="46"/>
  <c r="G9" i="46"/>
  <c r="F9" i="46"/>
  <c r="E9" i="46"/>
  <c r="G8" i="46"/>
  <c r="F8" i="46"/>
  <c r="E8" i="46"/>
  <c r="G55" i="45"/>
  <c r="F55" i="45"/>
  <c r="G53" i="45"/>
  <c r="F53" i="45"/>
  <c r="E53" i="45"/>
  <c r="E55" i="45"/>
  <c r="G52" i="45"/>
  <c r="F52" i="45"/>
  <c r="E52" i="45"/>
  <c r="G51" i="45"/>
  <c r="F51" i="45"/>
  <c r="E51" i="45"/>
  <c r="G49" i="45"/>
  <c r="F49" i="45"/>
  <c r="E49" i="45"/>
  <c r="G46" i="45"/>
  <c r="F46" i="45"/>
  <c r="E46" i="45"/>
  <c r="G45" i="45"/>
  <c r="F45" i="45"/>
  <c r="E45" i="45"/>
  <c r="G44" i="45"/>
  <c r="F44" i="45"/>
  <c r="E44" i="45"/>
  <c r="G42" i="45"/>
  <c r="F42" i="45"/>
  <c r="E42" i="45"/>
  <c r="G41" i="45"/>
  <c r="F41" i="45"/>
  <c r="E41" i="45"/>
  <c r="G39" i="45"/>
  <c r="F39" i="45"/>
  <c r="E39" i="45"/>
  <c r="G38" i="45"/>
  <c r="F38" i="45"/>
  <c r="E38" i="45"/>
  <c r="G37" i="45"/>
  <c r="F37" i="45"/>
  <c r="E37" i="45"/>
  <c r="G34" i="45"/>
  <c r="F34" i="45"/>
  <c r="E34" i="45"/>
  <c r="G33" i="45"/>
  <c r="F33" i="45"/>
  <c r="E33" i="45"/>
  <c r="G31" i="45"/>
  <c r="F31" i="45"/>
  <c r="E31" i="45"/>
  <c r="G30" i="45"/>
  <c r="F30" i="45"/>
  <c r="E30" i="45"/>
  <c r="G28" i="45"/>
  <c r="F28" i="45"/>
  <c r="E28" i="45"/>
  <c r="G27" i="45"/>
  <c r="F27" i="45"/>
  <c r="E27" i="45"/>
  <c r="G24" i="45"/>
  <c r="F24" i="45"/>
  <c r="E24" i="45"/>
  <c r="G23" i="45"/>
  <c r="F23" i="45"/>
  <c r="E23" i="45"/>
  <c r="G21" i="45"/>
  <c r="F21" i="45"/>
  <c r="E21" i="45"/>
  <c r="G20" i="45"/>
  <c r="F20" i="45"/>
  <c r="E20" i="45"/>
  <c r="G19" i="45"/>
  <c r="F19" i="45"/>
  <c r="E19" i="45"/>
  <c r="G17" i="45"/>
  <c r="F17" i="45"/>
  <c r="E17" i="45"/>
  <c r="G16" i="45"/>
  <c r="F16" i="45"/>
  <c r="E16" i="45"/>
  <c r="G15" i="45"/>
  <c r="F15" i="45"/>
  <c r="E15" i="45"/>
  <c r="G14" i="45"/>
  <c r="F14" i="45"/>
  <c r="E14" i="45"/>
  <c r="G13" i="45"/>
  <c r="F13" i="45"/>
  <c r="E13" i="45"/>
  <c r="G11" i="45"/>
  <c r="F11" i="45"/>
  <c r="E11" i="45"/>
  <c r="G10" i="45"/>
  <c r="F10" i="45"/>
  <c r="E10" i="45"/>
  <c r="G9" i="45"/>
  <c r="F9" i="45"/>
  <c r="E9" i="45"/>
  <c r="G8" i="45"/>
  <c r="F8" i="45"/>
  <c r="E8" i="45"/>
  <c r="G162" i="44"/>
  <c r="F162" i="44"/>
  <c r="G161" i="44"/>
  <c r="F161" i="44"/>
  <c r="G159" i="44"/>
  <c r="F159" i="44"/>
  <c r="G158" i="44"/>
  <c r="F158" i="44"/>
  <c r="G157" i="44"/>
  <c r="F157" i="44"/>
  <c r="G156" i="44"/>
  <c r="F156" i="44"/>
  <c r="G155" i="44"/>
  <c r="F155" i="44"/>
  <c r="G153" i="44"/>
  <c r="F153" i="44"/>
  <c r="G152" i="44"/>
  <c r="F152" i="44"/>
  <c r="G151" i="44"/>
  <c r="F151" i="44"/>
  <c r="G150" i="44"/>
  <c r="F150" i="44"/>
  <c r="G149" i="44"/>
  <c r="F149" i="44"/>
  <c r="G148" i="44"/>
  <c r="F148" i="44"/>
  <c r="G147" i="44"/>
  <c r="F147" i="44"/>
  <c r="G146" i="44"/>
  <c r="F146" i="44"/>
  <c r="G135" i="44"/>
  <c r="F135" i="44"/>
  <c r="E135" i="44"/>
  <c r="G134" i="44"/>
  <c r="F134" i="44"/>
  <c r="E134" i="44"/>
  <c r="G133" i="44"/>
  <c r="F133" i="44"/>
  <c r="E133" i="44"/>
  <c r="G130" i="44"/>
  <c r="F130" i="44"/>
  <c r="E130" i="44"/>
  <c r="G128" i="44"/>
  <c r="F128" i="44"/>
  <c r="E128" i="44"/>
  <c r="G127" i="44"/>
  <c r="F127" i="44"/>
  <c r="E127" i="44"/>
  <c r="G126" i="44"/>
  <c r="F126" i="44"/>
  <c r="E126" i="44"/>
  <c r="G125" i="44"/>
  <c r="F125" i="44"/>
  <c r="E125" i="44"/>
  <c r="G124" i="44"/>
  <c r="F124" i="44"/>
  <c r="E124" i="44"/>
  <c r="G122" i="44"/>
  <c r="F122" i="44"/>
  <c r="E122" i="44"/>
  <c r="G121" i="44"/>
  <c r="F121" i="44"/>
  <c r="E121" i="44"/>
  <c r="G120" i="44"/>
  <c r="F120" i="44"/>
  <c r="E120" i="44"/>
  <c r="G118" i="44"/>
  <c r="F118" i="44"/>
  <c r="E118" i="44"/>
  <c r="G117" i="44"/>
  <c r="F117" i="44"/>
  <c r="E117" i="44"/>
  <c r="G116" i="44"/>
  <c r="F116" i="44"/>
  <c r="E116" i="44"/>
  <c r="G114" i="44"/>
  <c r="F114" i="44"/>
  <c r="E114" i="44"/>
  <c r="G113" i="44"/>
  <c r="F113" i="44"/>
  <c r="E113" i="44"/>
  <c r="G102" i="44"/>
  <c r="F102" i="44"/>
  <c r="E102" i="44"/>
  <c r="G100" i="44"/>
  <c r="F100" i="44"/>
  <c r="E100" i="44"/>
  <c r="G99" i="44"/>
  <c r="F99" i="44"/>
  <c r="E99" i="44"/>
  <c r="G98" i="44"/>
  <c r="F98" i="44"/>
  <c r="E98" i="44"/>
  <c r="G95" i="44"/>
  <c r="F95" i="44"/>
  <c r="E95" i="44"/>
  <c r="G94" i="44"/>
  <c r="F94" i="44"/>
  <c r="E94" i="44"/>
  <c r="G93" i="44"/>
  <c r="F93" i="44"/>
  <c r="E93" i="44"/>
  <c r="G92" i="44"/>
  <c r="F92" i="44"/>
  <c r="E92" i="44"/>
  <c r="G89" i="44"/>
  <c r="F89" i="44"/>
  <c r="E89" i="44"/>
  <c r="G87" i="44"/>
  <c r="F87" i="44"/>
  <c r="E87" i="44"/>
  <c r="G86" i="44"/>
  <c r="F86" i="44"/>
  <c r="E86" i="44"/>
  <c r="G85" i="44"/>
  <c r="F85" i="44"/>
  <c r="E85" i="44"/>
  <c r="G84" i="44"/>
  <c r="F84" i="44"/>
  <c r="E84" i="44"/>
  <c r="G83" i="44"/>
  <c r="F83" i="44"/>
  <c r="E83" i="44"/>
  <c r="G82" i="44"/>
  <c r="F82" i="44"/>
  <c r="E82" i="44"/>
  <c r="G71" i="44"/>
  <c r="F71" i="44"/>
  <c r="E71" i="44"/>
  <c r="G69" i="44"/>
  <c r="F69" i="44"/>
  <c r="E69" i="44"/>
  <c r="G68" i="44"/>
  <c r="F68" i="44"/>
  <c r="E68" i="44"/>
  <c r="G67" i="44"/>
  <c r="F67" i="44"/>
  <c r="E67" i="44"/>
  <c r="G66" i="44"/>
  <c r="F66" i="44"/>
  <c r="E66" i="44"/>
  <c r="G65" i="44"/>
  <c r="F65" i="44"/>
  <c r="E65" i="44"/>
  <c r="G64" i="44"/>
  <c r="F64" i="44"/>
  <c r="E64" i="44"/>
  <c r="G63" i="44"/>
  <c r="F63" i="44"/>
  <c r="E63" i="44"/>
  <c r="G61" i="44"/>
  <c r="F61" i="44"/>
  <c r="E61" i="44"/>
  <c r="G60" i="44"/>
  <c r="F60" i="44"/>
  <c r="E60" i="44"/>
  <c r="G59" i="44"/>
  <c r="F59" i="44"/>
  <c r="E59" i="44"/>
  <c r="G56" i="44"/>
  <c r="F56" i="44"/>
  <c r="E56" i="44"/>
  <c r="G55" i="44"/>
  <c r="F55" i="44"/>
  <c r="E55" i="44"/>
  <c r="G53" i="44"/>
  <c r="F53" i="44"/>
  <c r="E53" i="44"/>
  <c r="G52" i="44"/>
  <c r="F52" i="44"/>
  <c r="E52" i="44"/>
  <c r="G50" i="44"/>
  <c r="F50" i="44"/>
  <c r="E50" i="44"/>
  <c r="G47" i="44"/>
  <c r="F47" i="44"/>
  <c r="E47" i="44"/>
  <c r="G46" i="44"/>
  <c r="F46" i="44"/>
  <c r="E46" i="44"/>
  <c r="G44" i="44"/>
  <c r="F44" i="44"/>
  <c r="E44" i="44"/>
  <c r="G43" i="44"/>
  <c r="F43" i="44"/>
  <c r="E43" i="44"/>
  <c r="G41" i="44"/>
  <c r="F41" i="44"/>
  <c r="E41" i="44"/>
  <c r="G30" i="44"/>
  <c r="F30" i="44"/>
  <c r="G29" i="44"/>
  <c r="F29" i="44"/>
  <c r="G27" i="44"/>
  <c r="F27" i="44"/>
  <c r="G24" i="44"/>
  <c r="F24" i="44"/>
  <c r="G23" i="44"/>
  <c r="F23" i="44"/>
  <c r="G21" i="44"/>
  <c r="F21" i="44"/>
  <c r="G20" i="44"/>
  <c r="F20" i="44"/>
  <c r="G19" i="44"/>
  <c r="F19" i="44"/>
  <c r="G16" i="44"/>
  <c r="F16" i="44"/>
  <c r="G14" i="44"/>
  <c r="F14" i="44"/>
  <c r="G12" i="44"/>
  <c r="F12" i="44"/>
  <c r="G10" i="44"/>
  <c r="F10" i="44"/>
  <c r="G9" i="44"/>
  <c r="F9" i="44"/>
  <c r="G8" i="44"/>
  <c r="F8" i="44"/>
  <c r="G112" i="43"/>
  <c r="F112" i="43"/>
  <c r="G111" i="43"/>
  <c r="F111" i="43"/>
  <c r="G110" i="43"/>
  <c r="F110" i="43"/>
  <c r="G108" i="43"/>
  <c r="F108" i="43"/>
  <c r="G107" i="43"/>
  <c r="F107" i="43"/>
  <c r="G106" i="43"/>
  <c r="F106" i="43"/>
  <c r="G105" i="43"/>
  <c r="F105" i="43"/>
  <c r="G102" i="43"/>
  <c r="F102" i="43"/>
  <c r="G100" i="43"/>
  <c r="F100" i="43"/>
  <c r="G99" i="43"/>
  <c r="F99" i="43"/>
  <c r="G97" i="43"/>
  <c r="F97" i="43"/>
  <c r="G96" i="43"/>
  <c r="F96" i="43"/>
  <c r="G95" i="43"/>
  <c r="F95" i="43"/>
  <c r="G94" i="43"/>
  <c r="F94" i="43"/>
  <c r="G93" i="43"/>
  <c r="F93" i="43"/>
  <c r="G92" i="43"/>
  <c r="F92" i="43"/>
  <c r="G91" i="43"/>
  <c r="F91" i="43"/>
  <c r="G90" i="43"/>
  <c r="F90" i="43"/>
  <c r="G88" i="43"/>
  <c r="F88" i="43"/>
  <c r="G87" i="43"/>
  <c r="F87" i="43"/>
  <c r="G86" i="43"/>
  <c r="F86" i="43"/>
  <c r="G83" i="43"/>
  <c r="F83" i="43"/>
  <c r="G82" i="43"/>
  <c r="F82" i="43"/>
  <c r="G81" i="43"/>
  <c r="F81" i="43"/>
  <c r="G80" i="43"/>
  <c r="F80" i="43"/>
  <c r="G79" i="43"/>
  <c r="F79" i="43"/>
  <c r="G78" i="43"/>
  <c r="F78" i="43"/>
  <c r="G77" i="43"/>
  <c r="F77" i="43"/>
  <c r="G75" i="43"/>
  <c r="F75" i="43"/>
  <c r="G74" i="43"/>
  <c r="F74" i="43"/>
  <c r="G73" i="43"/>
  <c r="F73" i="43"/>
  <c r="G72" i="43"/>
  <c r="F72" i="43"/>
  <c r="G71" i="43"/>
  <c r="F71" i="43"/>
  <c r="G70" i="43"/>
  <c r="F70" i="43"/>
  <c r="G69" i="43"/>
  <c r="F69" i="43"/>
  <c r="G68" i="43"/>
  <c r="F68" i="43"/>
  <c r="G67" i="43"/>
  <c r="F67" i="43"/>
  <c r="G66" i="43"/>
  <c r="F66" i="43"/>
  <c r="G65" i="43"/>
  <c r="F65" i="43"/>
  <c r="G62" i="43"/>
  <c r="F62" i="43"/>
  <c r="G61" i="43"/>
  <c r="F61" i="43"/>
  <c r="G60" i="43"/>
  <c r="F60" i="43"/>
  <c r="G59" i="43"/>
  <c r="F59" i="43"/>
  <c r="G57" i="43"/>
  <c r="F57" i="43"/>
  <c r="G56" i="43"/>
  <c r="F56" i="43"/>
  <c r="G55" i="43"/>
  <c r="F55" i="43"/>
  <c r="G54" i="43"/>
  <c r="F54" i="43"/>
  <c r="G53" i="43"/>
  <c r="F53" i="43"/>
  <c r="G52" i="43"/>
  <c r="F52" i="43"/>
  <c r="G51" i="43"/>
  <c r="F51" i="43"/>
  <c r="G50" i="43"/>
  <c r="F50" i="43"/>
  <c r="G49" i="43"/>
  <c r="F49" i="43"/>
  <c r="G46" i="43"/>
  <c r="F46" i="43"/>
  <c r="G45" i="43"/>
  <c r="F45" i="43"/>
  <c r="G44" i="43"/>
  <c r="F44" i="43"/>
  <c r="G43" i="43"/>
  <c r="F43" i="43"/>
  <c r="G41" i="43"/>
  <c r="F41" i="43"/>
  <c r="G40" i="43"/>
  <c r="F40" i="43"/>
  <c r="G39" i="43"/>
  <c r="F39" i="43"/>
  <c r="G38" i="43"/>
  <c r="F38" i="43"/>
  <c r="G36" i="43"/>
  <c r="F36" i="43"/>
  <c r="G35" i="43"/>
  <c r="F35" i="43"/>
  <c r="G34" i="43"/>
  <c r="F34" i="43"/>
  <c r="G33" i="43"/>
  <c r="F33" i="43"/>
  <c r="G32" i="43"/>
  <c r="F32" i="43"/>
  <c r="G31" i="43"/>
  <c r="F31" i="43"/>
  <c r="G30" i="43"/>
  <c r="F30" i="43"/>
  <c r="G29" i="43"/>
  <c r="F29" i="43"/>
  <c r="G27" i="43"/>
  <c r="F27" i="43"/>
  <c r="G26" i="43"/>
  <c r="F26" i="43"/>
  <c r="G25" i="43"/>
  <c r="F25" i="43"/>
  <c r="G24" i="43"/>
  <c r="F24" i="43"/>
  <c r="G21" i="43"/>
  <c r="F21" i="43"/>
  <c r="G20" i="43"/>
  <c r="F20" i="43"/>
  <c r="G19" i="43"/>
  <c r="F19" i="43"/>
  <c r="G18" i="43"/>
  <c r="F18" i="43"/>
  <c r="G16" i="43"/>
  <c r="F16" i="43"/>
  <c r="G15" i="43"/>
  <c r="F15" i="43"/>
  <c r="G14" i="43"/>
  <c r="F14" i="43"/>
  <c r="G13" i="43"/>
  <c r="F13" i="43"/>
  <c r="G11" i="43"/>
  <c r="F11" i="43"/>
  <c r="G10" i="43"/>
  <c r="F10" i="43"/>
  <c r="G9" i="43"/>
  <c r="F9" i="43"/>
  <c r="G8" i="43"/>
  <c r="F8" i="43"/>
  <c r="G44" i="42"/>
  <c r="F44" i="42"/>
  <c r="G43" i="42"/>
  <c r="F43" i="42"/>
  <c r="G42" i="42"/>
  <c r="F42" i="42"/>
  <c r="G41" i="42"/>
  <c r="F41" i="42"/>
  <c r="G40" i="42"/>
  <c r="F40" i="42"/>
  <c r="G39" i="42"/>
  <c r="F39" i="42"/>
  <c r="G38" i="42"/>
  <c r="F38" i="42"/>
  <c r="G37" i="42"/>
  <c r="F37" i="42"/>
  <c r="G34" i="42"/>
  <c r="F34" i="42"/>
  <c r="G32" i="42"/>
  <c r="F32" i="42"/>
  <c r="G31" i="42"/>
  <c r="F31" i="42"/>
  <c r="G30" i="42"/>
  <c r="F30" i="42"/>
  <c r="G29" i="42"/>
  <c r="F29" i="42"/>
  <c r="G28" i="42"/>
  <c r="F28" i="42"/>
  <c r="G27" i="42"/>
  <c r="F27" i="42"/>
  <c r="G26" i="42"/>
  <c r="F26" i="42"/>
  <c r="G23" i="42"/>
  <c r="F23" i="42"/>
  <c r="G21" i="42"/>
  <c r="F21" i="42"/>
  <c r="G20" i="42"/>
  <c r="F20" i="42"/>
  <c r="G19" i="42"/>
  <c r="F19" i="42"/>
  <c r="G18" i="42"/>
  <c r="F18" i="42"/>
  <c r="G16" i="42"/>
  <c r="F16" i="42"/>
  <c r="G15" i="42"/>
  <c r="F15" i="42"/>
  <c r="G12" i="42"/>
  <c r="F12" i="42"/>
  <c r="G10" i="42"/>
  <c r="F10" i="42"/>
  <c r="G9" i="42"/>
  <c r="F9" i="42"/>
  <c r="G8" i="42"/>
  <c r="F8" i="42"/>
  <c r="H90" i="41"/>
  <c r="H89" i="41"/>
  <c r="H88" i="41"/>
  <c r="H87" i="41"/>
  <c r="H86" i="41"/>
  <c r="H85" i="41"/>
  <c r="H84" i="41"/>
  <c r="H83" i="41"/>
  <c r="H78" i="41"/>
  <c r="AS90" i="41"/>
  <c r="AR90" i="41"/>
  <c r="AK90" i="41"/>
  <c r="AJ90" i="41"/>
  <c r="AC90" i="41"/>
  <c r="AB90" i="41"/>
  <c r="U90" i="41"/>
  <c r="T90" i="41"/>
  <c r="S90" i="41"/>
  <c r="R90" i="41"/>
  <c r="Q90" i="41"/>
  <c r="P90" i="41"/>
  <c r="O90" i="41"/>
  <c r="N90" i="41"/>
  <c r="G90" i="41"/>
  <c r="F90" i="41"/>
  <c r="AS89" i="41"/>
  <c r="AR89" i="41"/>
  <c r="AK89" i="41"/>
  <c r="AJ89" i="41"/>
  <c r="AC89" i="41"/>
  <c r="AB89" i="41"/>
  <c r="U89" i="41"/>
  <c r="T89" i="41"/>
  <c r="S89" i="41"/>
  <c r="R89" i="41"/>
  <c r="Q89" i="41"/>
  <c r="P89" i="41"/>
  <c r="O89" i="41"/>
  <c r="N89" i="41"/>
  <c r="G89" i="41"/>
  <c r="F89" i="41"/>
  <c r="AS88" i="41"/>
  <c r="AR88" i="41"/>
  <c r="AK88" i="41"/>
  <c r="AJ88" i="41"/>
  <c r="AC88" i="41"/>
  <c r="AB88" i="41"/>
  <c r="U88" i="41"/>
  <c r="T88" i="41"/>
  <c r="S88" i="41"/>
  <c r="R88" i="41"/>
  <c r="Q88" i="41"/>
  <c r="P88" i="41"/>
  <c r="O88" i="41"/>
  <c r="N88" i="41"/>
  <c r="G88" i="41"/>
  <c r="F88" i="41"/>
  <c r="AS87" i="41"/>
  <c r="AR87" i="41"/>
  <c r="AK87" i="41"/>
  <c r="AJ87" i="41"/>
  <c r="AC87" i="41"/>
  <c r="AB87" i="41"/>
  <c r="U87" i="41"/>
  <c r="T87" i="41"/>
  <c r="S87" i="41"/>
  <c r="R87" i="41"/>
  <c r="Q87" i="41"/>
  <c r="P87" i="41"/>
  <c r="O87" i="41"/>
  <c r="N87" i="41"/>
  <c r="G87" i="41"/>
  <c r="F87" i="41"/>
  <c r="AS86" i="41"/>
  <c r="AR86" i="41"/>
  <c r="AK86" i="41"/>
  <c r="AJ86" i="41"/>
  <c r="AC86" i="41"/>
  <c r="AB86" i="41"/>
  <c r="U86" i="41"/>
  <c r="T86" i="41"/>
  <c r="S86" i="41"/>
  <c r="R86" i="41"/>
  <c r="Q86" i="41"/>
  <c r="P86" i="41"/>
  <c r="O86" i="41"/>
  <c r="N86" i="41"/>
  <c r="G86" i="41"/>
  <c r="F86" i="41"/>
  <c r="AS85" i="41"/>
  <c r="AR85" i="41"/>
  <c r="AK85" i="41"/>
  <c r="AJ85" i="41"/>
  <c r="AC85" i="41"/>
  <c r="AB85" i="41"/>
  <c r="U85" i="41"/>
  <c r="T85" i="41"/>
  <c r="S85" i="41"/>
  <c r="R85" i="41"/>
  <c r="Q85" i="41"/>
  <c r="P85" i="41"/>
  <c r="O85" i="41"/>
  <c r="N85" i="41"/>
  <c r="G85" i="41"/>
  <c r="F85" i="41"/>
  <c r="AS84" i="41"/>
  <c r="AR84" i="41"/>
  <c r="AK84" i="41"/>
  <c r="AJ84" i="41"/>
  <c r="AC84" i="41"/>
  <c r="AB84" i="41"/>
  <c r="U84" i="41"/>
  <c r="T84" i="41"/>
  <c r="S84" i="41"/>
  <c r="R84" i="41"/>
  <c r="Q84" i="41"/>
  <c r="P84" i="41"/>
  <c r="O84" i="41"/>
  <c r="N84" i="41"/>
  <c r="G84" i="41"/>
  <c r="F84" i="41"/>
  <c r="AS83" i="41"/>
  <c r="AR83" i="41"/>
  <c r="AK83" i="41"/>
  <c r="AJ83" i="41"/>
  <c r="AC83" i="41"/>
  <c r="AB83" i="41"/>
  <c r="U83" i="41"/>
  <c r="T83" i="41"/>
  <c r="S83" i="41"/>
  <c r="R83" i="41"/>
  <c r="Q83" i="41"/>
  <c r="P83" i="41"/>
  <c r="O83" i="41"/>
  <c r="N83" i="41"/>
  <c r="G83" i="41"/>
  <c r="F83" i="41"/>
  <c r="AS82" i="41"/>
  <c r="AR82" i="41"/>
  <c r="AK82" i="41"/>
  <c r="AJ82" i="41"/>
  <c r="AC82" i="41"/>
  <c r="AB82" i="41"/>
  <c r="U82" i="41"/>
  <c r="T82" i="41"/>
  <c r="S82" i="41"/>
  <c r="R82" i="41"/>
  <c r="Q82" i="41"/>
  <c r="P82" i="41"/>
  <c r="O82" i="41"/>
  <c r="N82" i="41"/>
  <c r="H82" i="41"/>
  <c r="G82" i="41"/>
  <c r="F82" i="41"/>
  <c r="AS81" i="41"/>
  <c r="AR81" i="41"/>
  <c r="AK81" i="41"/>
  <c r="AJ81" i="41"/>
  <c r="AC81" i="41"/>
  <c r="AB81" i="41"/>
  <c r="U81" i="41"/>
  <c r="T81" i="41"/>
  <c r="S81" i="41"/>
  <c r="R81" i="41"/>
  <c r="Q81" i="41"/>
  <c r="P81" i="41"/>
  <c r="O81" i="41"/>
  <c r="N81" i="41"/>
  <c r="H81" i="41"/>
  <c r="G81" i="41"/>
  <c r="F81" i="41"/>
  <c r="AS80" i="41"/>
  <c r="AR80" i="41"/>
  <c r="AK80" i="41"/>
  <c r="AJ80" i="41"/>
  <c r="AC80" i="41"/>
  <c r="AB80" i="41"/>
  <c r="U80" i="41"/>
  <c r="T80" i="41"/>
  <c r="S80" i="41"/>
  <c r="R80" i="41"/>
  <c r="Q80" i="41"/>
  <c r="P80" i="41"/>
  <c r="O80" i="41"/>
  <c r="N80" i="41"/>
  <c r="H80" i="41"/>
  <c r="G80" i="41"/>
  <c r="F80" i="41"/>
  <c r="AS79" i="41"/>
  <c r="AR79" i="41"/>
  <c r="AK79" i="41"/>
  <c r="AJ79" i="41"/>
  <c r="AC79" i="41"/>
  <c r="AB79" i="41"/>
  <c r="U79" i="41"/>
  <c r="T79" i="41"/>
  <c r="S79" i="41"/>
  <c r="R79" i="41"/>
  <c r="Q79" i="41"/>
  <c r="P79" i="41"/>
  <c r="O79" i="41"/>
  <c r="N79" i="41"/>
  <c r="H79" i="41"/>
  <c r="G79" i="41"/>
  <c r="F79" i="41"/>
  <c r="G78" i="41"/>
  <c r="F78" i="41"/>
  <c r="H75" i="41"/>
  <c r="G75" i="41"/>
  <c r="F75" i="41"/>
  <c r="H73" i="41"/>
  <c r="G73" i="41"/>
  <c r="F73" i="41"/>
  <c r="H71" i="41"/>
  <c r="G71" i="41"/>
  <c r="F71" i="41"/>
  <c r="G69" i="41"/>
  <c r="F69" i="41"/>
  <c r="G67" i="41"/>
  <c r="F67" i="41"/>
  <c r="AW74" i="41"/>
  <c r="AW72" i="41" s="1"/>
  <c r="AW70" i="41" s="1"/>
  <c r="AW68" i="41" s="1"/>
  <c r="AW66" i="41" s="1"/>
  <c r="AW63" i="41" s="1"/>
  <c r="AW62" i="41" s="1"/>
  <c r="AV74" i="41"/>
  <c r="AV72" i="41" s="1"/>
  <c r="AV70" i="41" s="1"/>
  <c r="AV68" i="41" s="1"/>
  <c r="AV66" i="41" s="1"/>
  <c r="AV63" i="41" s="1"/>
  <c r="AV62" i="41" s="1"/>
  <c r="AO74" i="41"/>
  <c r="AO72" i="41" s="1"/>
  <c r="AO70" i="41" s="1"/>
  <c r="Y74" i="41"/>
  <c r="V74" i="41"/>
  <c r="V72" i="41" s="1"/>
  <c r="V70" i="41" s="1"/>
  <c r="AS75" i="41"/>
  <c r="AR75" i="41"/>
  <c r="AK75" i="41"/>
  <c r="AK74" i="41" s="1"/>
  <c r="AJ75" i="41"/>
  <c r="AC75" i="41"/>
  <c r="AB75" i="41"/>
  <c r="U75" i="41"/>
  <c r="T75" i="41"/>
  <c r="S75" i="41"/>
  <c r="R75" i="41"/>
  <c r="Q75" i="41"/>
  <c r="P75" i="41"/>
  <c r="O75" i="41"/>
  <c r="N75" i="41"/>
  <c r="AY74" i="41"/>
  <c r="AX74" i="41"/>
  <c r="AX72" i="41" s="1"/>
  <c r="AX70" i="41" s="1"/>
  <c r="AX68" i="41" s="1"/>
  <c r="AX66" i="41" s="1"/>
  <c r="AX63" i="41" s="1"/>
  <c r="AX62" i="41" s="1"/>
  <c r="AU74" i="41"/>
  <c r="AU72" i="41" s="1"/>
  <c r="AU70" i="41" s="1"/>
  <c r="AU68" i="41" s="1"/>
  <c r="AU66" i="41" s="1"/>
  <c r="AU63" i="41" s="1"/>
  <c r="AT74" i="41"/>
  <c r="AT72" i="41" s="1"/>
  <c r="AT70" i="41" s="1"/>
  <c r="AT68" i="41" s="1"/>
  <c r="AT66" i="41" s="1"/>
  <c r="AT63" i="41" s="1"/>
  <c r="AT62" i="41" s="1"/>
  <c r="AQ74" i="41"/>
  <c r="AQ72" i="41" s="1"/>
  <c r="AQ70" i="41" s="1"/>
  <c r="AQ68" i="41" s="1"/>
  <c r="AQ66" i="41" s="1"/>
  <c r="AQ63" i="41" s="1"/>
  <c r="AP74" i="41"/>
  <c r="AP72" i="41" s="1"/>
  <c r="AP70" i="41" s="1"/>
  <c r="AP68" i="41" s="1"/>
  <c r="AP66" i="41" s="1"/>
  <c r="AP63" i="41" s="1"/>
  <c r="AN74" i="41"/>
  <c r="AN72" i="41" s="1"/>
  <c r="AN70" i="41" s="1"/>
  <c r="AN68" i="41" s="1"/>
  <c r="AN66" i="41" s="1"/>
  <c r="AN63" i="41" s="1"/>
  <c r="AN62" i="41" s="1"/>
  <c r="AM74" i="41"/>
  <c r="AL74" i="41"/>
  <c r="AI74" i="41"/>
  <c r="AI72" i="41" s="1"/>
  <c r="AI70" i="41" s="1"/>
  <c r="AI68" i="41" s="1"/>
  <c r="AI66" i="41" s="1"/>
  <c r="AI63" i="41" s="1"/>
  <c r="AH74" i="41"/>
  <c r="AH72" i="41" s="1"/>
  <c r="AH70" i="41" s="1"/>
  <c r="AH68" i="41" s="1"/>
  <c r="AH66" i="41" s="1"/>
  <c r="AH63" i="41" s="1"/>
  <c r="AH62" i="41" s="1"/>
  <c r="AG74" i="41"/>
  <c r="AG72" i="41" s="1"/>
  <c r="AG70" i="41" s="1"/>
  <c r="AG68" i="41" s="1"/>
  <c r="AG66" i="41" s="1"/>
  <c r="AG63" i="41" s="1"/>
  <c r="AF74" i="41"/>
  <c r="AF72" i="41" s="1"/>
  <c r="AF70" i="41" s="1"/>
  <c r="AF68" i="41" s="1"/>
  <c r="AF66" i="41" s="1"/>
  <c r="AF63" i="41" s="1"/>
  <c r="AF62" i="41" s="1"/>
  <c r="AE74" i="41"/>
  <c r="AE72" i="41" s="1"/>
  <c r="AE70" i="41" s="1"/>
  <c r="AE68" i="41" s="1"/>
  <c r="AE66" i="41" s="1"/>
  <c r="AE63" i="41" s="1"/>
  <c r="AE62" i="41" s="1"/>
  <c r="AD74" i="41"/>
  <c r="AD72" i="41" s="1"/>
  <c r="AD70" i="41" s="1"/>
  <c r="AD68" i="41" s="1"/>
  <c r="AD66" i="41" s="1"/>
  <c r="AD63" i="41" s="1"/>
  <c r="Z74" i="41"/>
  <c r="X74" i="41"/>
  <c r="X72" i="41" s="1"/>
  <c r="X70" i="41" s="1"/>
  <c r="X68" i="41" s="1"/>
  <c r="X66" i="41" s="1"/>
  <c r="X63" i="41" s="1"/>
  <c r="W74" i="41"/>
  <c r="W72" i="41" s="1"/>
  <c r="W70" i="41" s="1"/>
  <c r="AS71" i="41"/>
  <c r="AR71" i="41"/>
  <c r="AK71" i="41"/>
  <c r="AJ71" i="41"/>
  <c r="AC71" i="41"/>
  <c r="AB71" i="41"/>
  <c r="U71" i="41"/>
  <c r="T71" i="41"/>
  <c r="S71" i="41"/>
  <c r="R71" i="41"/>
  <c r="Q71" i="41"/>
  <c r="P71" i="41"/>
  <c r="O71" i="41"/>
  <c r="N71" i="41"/>
  <c r="AS69" i="41"/>
  <c r="AR69" i="41"/>
  <c r="AK69" i="41"/>
  <c r="AJ69" i="41"/>
  <c r="AC69" i="41"/>
  <c r="AB69" i="41"/>
  <c r="U69" i="41"/>
  <c r="T69" i="41"/>
  <c r="S69" i="41"/>
  <c r="R69" i="41"/>
  <c r="Q69" i="41"/>
  <c r="P69" i="41"/>
  <c r="O69" i="41"/>
  <c r="N69" i="41"/>
  <c r="H69" i="41"/>
  <c r="AS67" i="41"/>
  <c r="AR67" i="41"/>
  <c r="AK67" i="41"/>
  <c r="AJ67" i="41"/>
  <c r="AC67" i="41"/>
  <c r="AB67" i="41"/>
  <c r="U67" i="41"/>
  <c r="T67" i="41"/>
  <c r="S67" i="41"/>
  <c r="R67" i="41"/>
  <c r="Q67" i="41"/>
  <c r="P67" i="41"/>
  <c r="O67" i="41"/>
  <c r="N67" i="41"/>
  <c r="H67" i="41"/>
  <c r="AS65" i="41"/>
  <c r="AR65" i="41"/>
  <c r="AK65" i="41"/>
  <c r="AJ65" i="41"/>
  <c r="AC65" i="41"/>
  <c r="AB65" i="41"/>
  <c r="U65" i="41"/>
  <c r="T65" i="41"/>
  <c r="S65" i="41"/>
  <c r="R65" i="41"/>
  <c r="Q65" i="41"/>
  <c r="P65" i="41"/>
  <c r="O65" i="41"/>
  <c r="N65" i="41"/>
  <c r="H65" i="41"/>
  <c r="G65" i="41"/>
  <c r="F65" i="41"/>
  <c r="G64" i="41"/>
  <c r="F64" i="41"/>
  <c r="AS73" i="41"/>
  <c r="AR73" i="41"/>
  <c r="AK73" i="41"/>
  <c r="AJ73" i="41"/>
  <c r="AC73" i="41"/>
  <c r="AB73" i="41"/>
  <c r="U73" i="41"/>
  <c r="T73" i="41"/>
  <c r="S73" i="41"/>
  <c r="R73" i="41"/>
  <c r="Q73" i="41"/>
  <c r="P73" i="41"/>
  <c r="O73" i="41"/>
  <c r="N73" i="41"/>
  <c r="AS64" i="41"/>
  <c r="AR64" i="41"/>
  <c r="AK64" i="41"/>
  <c r="AJ64" i="41"/>
  <c r="AC64" i="41"/>
  <c r="AB64" i="41"/>
  <c r="U64" i="41"/>
  <c r="T64" i="41"/>
  <c r="S64" i="41"/>
  <c r="R64" i="41"/>
  <c r="Q64" i="41"/>
  <c r="P64" i="41"/>
  <c r="O64" i="41"/>
  <c r="N64" i="41"/>
  <c r="H64" i="41"/>
  <c r="G61" i="41"/>
  <c r="H61" i="41"/>
  <c r="F61" i="41"/>
  <c r="H59" i="41"/>
  <c r="G59" i="41"/>
  <c r="F59" i="41"/>
  <c r="H56" i="41"/>
  <c r="G56" i="41"/>
  <c r="F56" i="41"/>
  <c r="H54" i="41"/>
  <c r="G54" i="41"/>
  <c r="F54" i="41"/>
  <c r="M90" i="41" l="1"/>
  <c r="M89" i="41"/>
  <c r="M80" i="41"/>
  <c r="M79" i="41"/>
  <c r="M87" i="41"/>
  <c r="M85" i="41"/>
  <c r="M82" i="41"/>
  <c r="M84" i="41"/>
  <c r="Q74" i="41"/>
  <c r="M81" i="41"/>
  <c r="M83" i="41"/>
  <c r="M86" i="41"/>
  <c r="M88" i="41"/>
  <c r="AK72" i="41"/>
  <c r="AK70" i="41" s="1"/>
  <c r="M71" i="41"/>
  <c r="M65" i="41"/>
  <c r="R74" i="41"/>
  <c r="AA74" i="41"/>
  <c r="AA72" i="41" s="1"/>
  <c r="AA70" i="41" s="1"/>
  <c r="AA68" i="41" s="1"/>
  <c r="AA66" i="41" s="1"/>
  <c r="AA63" i="41" s="1"/>
  <c r="AA62" i="41" s="1"/>
  <c r="AC74" i="41"/>
  <c r="U74" i="41"/>
  <c r="U72" i="41" s="1"/>
  <c r="U70" i="41" s="1"/>
  <c r="U68" i="41" s="1"/>
  <c r="U66" i="41" s="1"/>
  <c r="N74" i="41"/>
  <c r="O74" i="41"/>
  <c r="AS74" i="41"/>
  <c r="AS72" i="41" s="1"/>
  <c r="AO68" i="41"/>
  <c r="AO66" i="41" s="1"/>
  <c r="AO63" i="41" s="1"/>
  <c r="AO62" i="41" s="1"/>
  <c r="V68" i="41"/>
  <c r="W68" i="41"/>
  <c r="W66" i="41" s="1"/>
  <c r="W63" i="41" s="1"/>
  <c r="W62" i="41" s="1"/>
  <c r="M75" i="41"/>
  <c r="P74" i="41"/>
  <c r="AY72" i="41"/>
  <c r="AY70" i="41" s="1"/>
  <c r="AY68" i="41" s="1"/>
  <c r="AY66" i="41" s="1"/>
  <c r="AY63" i="41" s="1"/>
  <c r="AY62" i="41" s="1"/>
  <c r="AL72" i="41"/>
  <c r="AL70" i="41" s="1"/>
  <c r="AL68" i="41" s="1"/>
  <c r="AL66" i="41" s="1"/>
  <c r="AL63" i="41" s="1"/>
  <c r="AL62" i="41" s="1"/>
  <c r="AM72" i="41"/>
  <c r="AM70" i="41" s="1"/>
  <c r="AM68" i="41" s="1"/>
  <c r="AM66" i="41" s="1"/>
  <c r="AM63" i="41" s="1"/>
  <c r="AM62" i="41" s="1"/>
  <c r="Y72" i="41"/>
  <c r="Y70" i="41" s="1"/>
  <c r="Y68" i="41" s="1"/>
  <c r="Y66" i="41" s="1"/>
  <c r="Y63" i="41" s="1"/>
  <c r="Y62" i="41" s="1"/>
  <c r="Z72" i="41"/>
  <c r="Z70" i="41" s="1"/>
  <c r="P70" i="41"/>
  <c r="P68" i="41"/>
  <c r="Q68" i="41"/>
  <c r="M69" i="41"/>
  <c r="AP62" i="41"/>
  <c r="M73" i="41"/>
  <c r="AD62" i="41"/>
  <c r="M67" i="41"/>
  <c r="P63" i="41"/>
  <c r="AI62" i="41"/>
  <c r="P72" i="41"/>
  <c r="AQ62" i="41"/>
  <c r="P66" i="41"/>
  <c r="AU62" i="41"/>
  <c r="AG62" i="41"/>
  <c r="X62" i="41"/>
  <c r="M64" i="41"/>
  <c r="H50" i="41"/>
  <c r="H49" i="41"/>
  <c r="H48" i="41"/>
  <c r="AS51" i="41"/>
  <c r="AR51" i="41"/>
  <c r="AK51" i="41"/>
  <c r="AJ51" i="41"/>
  <c r="AC51" i="41"/>
  <c r="AB51" i="41"/>
  <c r="U51" i="41"/>
  <c r="T51" i="41"/>
  <c r="S51" i="41"/>
  <c r="R51" i="41"/>
  <c r="Q51" i="41"/>
  <c r="P51" i="41"/>
  <c r="O51" i="41"/>
  <c r="N51" i="41"/>
  <c r="H51" i="41"/>
  <c r="G51" i="41"/>
  <c r="F51" i="41"/>
  <c r="AS50" i="41"/>
  <c r="AR50" i="41"/>
  <c r="AK50" i="41"/>
  <c r="AJ50" i="41"/>
  <c r="AC50" i="41"/>
  <c r="AB50" i="41"/>
  <c r="U50" i="41"/>
  <c r="T50" i="41"/>
  <c r="S50" i="41"/>
  <c r="R50" i="41"/>
  <c r="Q50" i="41"/>
  <c r="P50" i="41"/>
  <c r="O50" i="41"/>
  <c r="N50" i="41"/>
  <c r="G50" i="41"/>
  <c r="F50" i="41"/>
  <c r="AS49" i="41"/>
  <c r="AR49" i="41"/>
  <c r="AK49" i="41"/>
  <c r="AJ49" i="41"/>
  <c r="AC49" i="41"/>
  <c r="AB49" i="41"/>
  <c r="U49" i="41"/>
  <c r="T49" i="41"/>
  <c r="S49" i="41"/>
  <c r="R49" i="41"/>
  <c r="Q49" i="41"/>
  <c r="P49" i="41"/>
  <c r="O49" i="41"/>
  <c r="N49" i="41"/>
  <c r="G49" i="41"/>
  <c r="F49" i="41"/>
  <c r="AS48" i="41"/>
  <c r="AR48" i="41"/>
  <c r="AK48" i="41"/>
  <c r="AJ48" i="41"/>
  <c r="AC48" i="41"/>
  <c r="AB48" i="41"/>
  <c r="U48" i="41"/>
  <c r="T48" i="41"/>
  <c r="S48" i="41"/>
  <c r="R48" i="41"/>
  <c r="Q48" i="41"/>
  <c r="P48" i="41"/>
  <c r="O48" i="41"/>
  <c r="N48" i="41"/>
  <c r="G48" i="41"/>
  <c r="F48" i="41"/>
  <c r="H45" i="41"/>
  <c r="H44" i="41"/>
  <c r="H43" i="41"/>
  <c r="H42" i="41"/>
  <c r="G47" i="41"/>
  <c r="F47" i="41"/>
  <c r="AS45" i="41"/>
  <c r="AR45" i="41"/>
  <c r="AK45" i="41"/>
  <c r="AJ45" i="41"/>
  <c r="AC45" i="41"/>
  <c r="AB45" i="41"/>
  <c r="U45" i="41"/>
  <c r="T45" i="41"/>
  <c r="S45" i="41"/>
  <c r="R45" i="41"/>
  <c r="Q45" i="41"/>
  <c r="P45" i="41"/>
  <c r="O45" i="41"/>
  <c r="N45" i="41"/>
  <c r="G45" i="41"/>
  <c r="F45" i="41"/>
  <c r="AS44" i="41"/>
  <c r="AR44" i="41"/>
  <c r="AK44" i="41"/>
  <c r="AJ44" i="41"/>
  <c r="AC44" i="41"/>
  <c r="AB44" i="41"/>
  <c r="U44" i="41"/>
  <c r="T44" i="41"/>
  <c r="S44" i="41"/>
  <c r="R44" i="41"/>
  <c r="Q44" i="41"/>
  <c r="P44" i="41"/>
  <c r="O44" i="41"/>
  <c r="N44" i="41"/>
  <c r="G44" i="41"/>
  <c r="F44" i="41"/>
  <c r="AS43" i="41"/>
  <c r="AR43" i="41"/>
  <c r="AK43" i="41"/>
  <c r="AJ43" i="41"/>
  <c r="AC43" i="41"/>
  <c r="AB43" i="41"/>
  <c r="U43" i="41"/>
  <c r="T43" i="41"/>
  <c r="S43" i="41"/>
  <c r="R43" i="41"/>
  <c r="Q43" i="41"/>
  <c r="P43" i="41"/>
  <c r="O43" i="41"/>
  <c r="N43" i="41"/>
  <c r="G43" i="41"/>
  <c r="F43" i="41"/>
  <c r="G42" i="41"/>
  <c r="F42" i="41"/>
  <c r="H39" i="41"/>
  <c r="H38" i="41"/>
  <c r="H37" i="41"/>
  <c r="H36" i="41"/>
  <c r="AS39" i="41"/>
  <c r="AR39" i="41"/>
  <c r="AK39" i="41"/>
  <c r="AJ39" i="41"/>
  <c r="AC39" i="41"/>
  <c r="AB39" i="41"/>
  <c r="U39" i="41"/>
  <c r="T39" i="41"/>
  <c r="S39" i="41"/>
  <c r="R39" i="41"/>
  <c r="Q39" i="41"/>
  <c r="P39" i="41"/>
  <c r="O39" i="41"/>
  <c r="N39" i="41"/>
  <c r="G39" i="41"/>
  <c r="F39" i="41"/>
  <c r="AS38" i="41"/>
  <c r="AR38" i="41"/>
  <c r="AK38" i="41"/>
  <c r="AJ38" i="41"/>
  <c r="AC38" i="41"/>
  <c r="AB38" i="41"/>
  <c r="U38" i="41"/>
  <c r="T38" i="41"/>
  <c r="S38" i="41"/>
  <c r="R38" i="41"/>
  <c r="Q38" i="41"/>
  <c r="P38" i="41"/>
  <c r="O38" i="41"/>
  <c r="N38" i="41"/>
  <c r="G38" i="41"/>
  <c r="F38" i="41"/>
  <c r="AS37" i="41"/>
  <c r="AR37" i="41"/>
  <c r="AK37" i="41"/>
  <c r="AJ37" i="41"/>
  <c r="AC37" i="41"/>
  <c r="AB37" i="41"/>
  <c r="U37" i="41"/>
  <c r="T37" i="41"/>
  <c r="S37" i="41"/>
  <c r="R37" i="41"/>
  <c r="Q37" i="41"/>
  <c r="P37" i="41"/>
  <c r="O37" i="41"/>
  <c r="N37" i="41"/>
  <c r="G37" i="41"/>
  <c r="F37" i="41"/>
  <c r="G36" i="41"/>
  <c r="F36" i="41"/>
  <c r="H34" i="41"/>
  <c r="AS34" i="41"/>
  <c r="AR34" i="41"/>
  <c r="AK34" i="41"/>
  <c r="AJ34" i="41"/>
  <c r="AC34" i="41"/>
  <c r="AB34" i="41"/>
  <c r="U34" i="41"/>
  <c r="T34" i="41"/>
  <c r="S34" i="41"/>
  <c r="R34" i="41"/>
  <c r="Q34" i="41"/>
  <c r="P34" i="41"/>
  <c r="O34" i="41"/>
  <c r="N34" i="41"/>
  <c r="G34" i="41"/>
  <c r="F34" i="41"/>
  <c r="G33" i="41"/>
  <c r="F33" i="41"/>
  <c r="H30" i="41"/>
  <c r="G30" i="41"/>
  <c r="F30" i="41"/>
  <c r="H28" i="41"/>
  <c r="H27" i="41"/>
  <c r="AS28" i="41"/>
  <c r="AR28" i="41"/>
  <c r="AK28" i="41"/>
  <c r="AJ28" i="41"/>
  <c r="AC28" i="41"/>
  <c r="AB28" i="41"/>
  <c r="U28" i="41"/>
  <c r="T28" i="41"/>
  <c r="S28" i="41"/>
  <c r="R28" i="41"/>
  <c r="Q28" i="41"/>
  <c r="P28" i="41"/>
  <c r="O28" i="41"/>
  <c r="N28" i="41"/>
  <c r="G28" i="41"/>
  <c r="F28" i="41"/>
  <c r="G27" i="41"/>
  <c r="F27" i="41"/>
  <c r="AS61" i="41"/>
  <c r="AR61" i="41"/>
  <c r="AK61" i="41"/>
  <c r="AJ61" i="41"/>
  <c r="AC61" i="41"/>
  <c r="AB61" i="41"/>
  <c r="U61" i="41"/>
  <c r="T61" i="41"/>
  <c r="S61" i="41"/>
  <c r="R61" i="41"/>
  <c r="Q61" i="41"/>
  <c r="P61" i="41"/>
  <c r="O61" i="41"/>
  <c r="N61" i="41"/>
  <c r="AY60" i="41"/>
  <c r="AX60" i="41"/>
  <c r="AW60" i="41"/>
  <c r="AV60" i="41"/>
  <c r="AU60" i="41"/>
  <c r="AT60" i="41"/>
  <c r="AQ60" i="41"/>
  <c r="AP60" i="41"/>
  <c r="AO60" i="41"/>
  <c r="AN60" i="41"/>
  <c r="AM60" i="41"/>
  <c r="AL60" i="41"/>
  <c r="AI60" i="41"/>
  <c r="AH60" i="41"/>
  <c r="AG60" i="41"/>
  <c r="AF60" i="41"/>
  <c r="AE60" i="41"/>
  <c r="AD60" i="41"/>
  <c r="AA60" i="41"/>
  <c r="Z60" i="41"/>
  <c r="Y60" i="41"/>
  <c r="X60" i="41"/>
  <c r="W60" i="41"/>
  <c r="V60" i="41"/>
  <c r="AS59" i="41"/>
  <c r="AR59" i="41"/>
  <c r="AK59" i="41"/>
  <c r="AJ59" i="41"/>
  <c r="AC59" i="41"/>
  <c r="AB59" i="41"/>
  <c r="U59" i="41"/>
  <c r="T59" i="41"/>
  <c r="S59" i="41"/>
  <c r="R59" i="41"/>
  <c r="Q59" i="41"/>
  <c r="P59" i="41"/>
  <c r="O59" i="41"/>
  <c r="N59" i="41"/>
  <c r="AY58" i="41"/>
  <c r="AX58" i="41"/>
  <c r="AW58" i="41"/>
  <c r="AV58" i="41"/>
  <c r="AU58" i="41"/>
  <c r="AT58" i="41"/>
  <c r="AQ58" i="41"/>
  <c r="AP58" i="41"/>
  <c r="AO58" i="41"/>
  <c r="AN58" i="41"/>
  <c r="AM58" i="41"/>
  <c r="AL58" i="41"/>
  <c r="AI58" i="41"/>
  <c r="AH58" i="41"/>
  <c r="AG58" i="41"/>
  <c r="AF58" i="41"/>
  <c r="AE58" i="41"/>
  <c r="AD58" i="41"/>
  <c r="AA58" i="41"/>
  <c r="Z58" i="41"/>
  <c r="Y58" i="41"/>
  <c r="X58" i="41"/>
  <c r="W58" i="41"/>
  <c r="V58" i="41"/>
  <c r="AS56" i="41"/>
  <c r="AR56" i="41"/>
  <c r="AK56" i="41"/>
  <c r="AJ56" i="41"/>
  <c r="AC56" i="41"/>
  <c r="AB56" i="41"/>
  <c r="U56" i="41"/>
  <c r="T56" i="41"/>
  <c r="S56" i="41"/>
  <c r="R56" i="41"/>
  <c r="Q56" i="41"/>
  <c r="P56" i="41"/>
  <c r="O56" i="41"/>
  <c r="N56" i="41"/>
  <c r="AY55" i="41"/>
  <c r="AX55" i="41"/>
  <c r="AW55" i="41"/>
  <c r="AV55" i="41"/>
  <c r="AU55" i="41"/>
  <c r="AT55" i="41"/>
  <c r="AQ55" i="41"/>
  <c r="AP55" i="41"/>
  <c r="AO55" i="41"/>
  <c r="AN55" i="41"/>
  <c r="AM55" i="41"/>
  <c r="AL55" i="41"/>
  <c r="AI55" i="41"/>
  <c r="AH55" i="41"/>
  <c r="AG55" i="41"/>
  <c r="AF55" i="41"/>
  <c r="AE55" i="41"/>
  <c r="AD55" i="41"/>
  <c r="AA55" i="41"/>
  <c r="Z55" i="41"/>
  <c r="Y55" i="41"/>
  <c r="X55" i="41"/>
  <c r="W55" i="41"/>
  <c r="V55" i="41"/>
  <c r="AS54" i="41"/>
  <c r="AR54" i="41"/>
  <c r="AK54" i="41"/>
  <c r="AJ54" i="41"/>
  <c r="AC54" i="41"/>
  <c r="AB54" i="41"/>
  <c r="U54" i="41"/>
  <c r="T54" i="41"/>
  <c r="S54" i="41"/>
  <c r="R54" i="41"/>
  <c r="Q54" i="41"/>
  <c r="P54" i="41"/>
  <c r="O54" i="41"/>
  <c r="N54" i="41"/>
  <c r="AY53" i="41"/>
  <c r="AX53" i="41"/>
  <c r="AW53" i="41"/>
  <c r="AV53" i="41"/>
  <c r="AU53" i="41"/>
  <c r="AT53" i="41"/>
  <c r="AQ53" i="41"/>
  <c r="AP53" i="41"/>
  <c r="AO53" i="41"/>
  <c r="AN53" i="41"/>
  <c r="AM53" i="41"/>
  <c r="AL53" i="41"/>
  <c r="AI53" i="41"/>
  <c r="AH53" i="41"/>
  <c r="AG53" i="41"/>
  <c r="AF53" i="41"/>
  <c r="AE53" i="41"/>
  <c r="AD53" i="41"/>
  <c r="AA53" i="41"/>
  <c r="Z53" i="41"/>
  <c r="Y53" i="41"/>
  <c r="X53" i="41"/>
  <c r="W53" i="41"/>
  <c r="V53" i="41"/>
  <c r="AS47" i="41"/>
  <c r="AR47" i="41"/>
  <c r="AK47" i="41"/>
  <c r="AJ47" i="41"/>
  <c r="AC47" i="41"/>
  <c r="AB47" i="41"/>
  <c r="U47" i="41"/>
  <c r="T47" i="41"/>
  <c r="S47" i="41"/>
  <c r="R47" i="41"/>
  <c r="Q47" i="41"/>
  <c r="P47" i="41"/>
  <c r="O47" i="41"/>
  <c r="N47" i="41"/>
  <c r="H47" i="41"/>
  <c r="AY46" i="41"/>
  <c r="AX46" i="41"/>
  <c r="AW46" i="41"/>
  <c r="AV46" i="41"/>
  <c r="AU46" i="41"/>
  <c r="AT46" i="41"/>
  <c r="AQ46" i="41"/>
  <c r="AP46" i="41"/>
  <c r="AO46" i="41"/>
  <c r="AN46" i="41"/>
  <c r="AM46" i="41"/>
  <c r="AL46" i="41"/>
  <c r="AI46" i="41"/>
  <c r="AH46" i="41"/>
  <c r="AG46" i="41"/>
  <c r="AF46" i="41"/>
  <c r="AE46" i="41"/>
  <c r="AD46" i="41"/>
  <c r="AA46" i="41"/>
  <c r="Z46" i="41"/>
  <c r="Y46" i="41"/>
  <c r="X46" i="41"/>
  <c r="W46" i="41"/>
  <c r="V46" i="41"/>
  <c r="AS42" i="41"/>
  <c r="AR42" i="41"/>
  <c r="AK42" i="41"/>
  <c r="AJ42" i="41"/>
  <c r="AC42" i="41"/>
  <c r="AB42" i="41"/>
  <c r="U42" i="41"/>
  <c r="T42" i="41"/>
  <c r="S42" i="41"/>
  <c r="R42" i="41"/>
  <c r="Q42" i="41"/>
  <c r="P42" i="41"/>
  <c r="O42" i="41"/>
  <c r="N42" i="41"/>
  <c r="AY41" i="41"/>
  <c r="AX41" i="41"/>
  <c r="AW41" i="41"/>
  <c r="AV41" i="41"/>
  <c r="AU41" i="41"/>
  <c r="AT41" i="41"/>
  <c r="AQ41" i="41"/>
  <c r="AP41" i="41"/>
  <c r="AO41" i="41"/>
  <c r="AN41" i="41"/>
  <c r="AM41" i="41"/>
  <c r="AL41" i="41"/>
  <c r="AI41" i="41"/>
  <c r="AH41" i="41"/>
  <c r="AG41" i="41"/>
  <c r="AF41" i="41"/>
  <c r="AE41" i="41"/>
  <c r="AD41" i="41"/>
  <c r="AA41" i="41"/>
  <c r="Z41" i="41"/>
  <c r="Y41" i="41"/>
  <c r="X41" i="41"/>
  <c r="W41" i="41"/>
  <c r="V41" i="41"/>
  <c r="AS36" i="41"/>
  <c r="AR36" i="41"/>
  <c r="AK36" i="41"/>
  <c r="AJ36" i="41"/>
  <c r="AC36" i="41"/>
  <c r="AB36" i="41"/>
  <c r="U36" i="41"/>
  <c r="T36" i="41"/>
  <c r="S36" i="41"/>
  <c r="R36" i="41"/>
  <c r="Q36" i="41"/>
  <c r="P36" i="41"/>
  <c r="O36" i="41"/>
  <c r="N36" i="41"/>
  <c r="AY35" i="41"/>
  <c r="AX35" i="41"/>
  <c r="AW35" i="41"/>
  <c r="AV35" i="41"/>
  <c r="AU35" i="41"/>
  <c r="AT35" i="41"/>
  <c r="AQ35" i="41"/>
  <c r="AP35" i="41"/>
  <c r="AO35" i="41"/>
  <c r="AN35" i="41"/>
  <c r="AM35" i="41"/>
  <c r="AL35" i="41"/>
  <c r="AI35" i="41"/>
  <c r="AH35" i="41"/>
  <c r="AG35" i="41"/>
  <c r="AF35" i="41"/>
  <c r="AE35" i="41"/>
  <c r="AD35" i="41"/>
  <c r="AA35" i="41"/>
  <c r="Z35" i="41"/>
  <c r="Y35" i="41"/>
  <c r="X35" i="41"/>
  <c r="W35" i="41"/>
  <c r="V35" i="41"/>
  <c r="AS33" i="41"/>
  <c r="AR33" i="41"/>
  <c r="AK33" i="41"/>
  <c r="AJ33" i="41"/>
  <c r="AC33" i="41"/>
  <c r="AB33" i="41"/>
  <c r="U33" i="41"/>
  <c r="T33" i="41"/>
  <c r="S33" i="41"/>
  <c r="R33" i="41"/>
  <c r="Q33" i="41"/>
  <c r="P33" i="41"/>
  <c r="O33" i="41"/>
  <c r="N33" i="41"/>
  <c r="H33" i="41"/>
  <c r="AY32" i="41"/>
  <c r="AX32" i="41"/>
  <c r="AW32" i="41"/>
  <c r="AV32" i="41"/>
  <c r="AU32" i="41"/>
  <c r="AT32" i="41"/>
  <c r="AQ32" i="41"/>
  <c r="AP32" i="41"/>
  <c r="AO32" i="41"/>
  <c r="AN32" i="41"/>
  <c r="AM32" i="41"/>
  <c r="AL32" i="41"/>
  <c r="AI32" i="41"/>
  <c r="AH32" i="41"/>
  <c r="AG32" i="41"/>
  <c r="AF32" i="41"/>
  <c r="AE32" i="41"/>
  <c r="AD32" i="41"/>
  <c r="AA32" i="41"/>
  <c r="Z32" i="41"/>
  <c r="Y32" i="41"/>
  <c r="X32" i="41"/>
  <c r="W32" i="41"/>
  <c r="V32" i="41"/>
  <c r="AS30" i="41"/>
  <c r="AS29" i="41" s="1"/>
  <c r="AR30" i="41"/>
  <c r="AK30" i="41"/>
  <c r="AJ30" i="41"/>
  <c r="AC30" i="41"/>
  <c r="AB30" i="41"/>
  <c r="U30" i="41"/>
  <c r="T30" i="41"/>
  <c r="S30" i="41"/>
  <c r="R30" i="41"/>
  <c r="Q30" i="41"/>
  <c r="P30" i="41"/>
  <c r="O30" i="41"/>
  <c r="N30" i="41"/>
  <c r="AY29" i="41"/>
  <c r="AX29" i="41"/>
  <c r="AW29" i="41"/>
  <c r="AV29" i="41"/>
  <c r="AU29" i="41"/>
  <c r="AT29" i="41"/>
  <c r="AQ29" i="41"/>
  <c r="AP29" i="41"/>
  <c r="AO29" i="41"/>
  <c r="AN29" i="41"/>
  <c r="AM29" i="41"/>
  <c r="AL29" i="41"/>
  <c r="AK29" i="41"/>
  <c r="AI29" i="41"/>
  <c r="AH29" i="41"/>
  <c r="AG29" i="41"/>
  <c r="AF29" i="41"/>
  <c r="AE29" i="41"/>
  <c r="AD29" i="41"/>
  <c r="AA29" i="41"/>
  <c r="Z29" i="41"/>
  <c r="Y29" i="41"/>
  <c r="X29" i="41"/>
  <c r="W29" i="41"/>
  <c r="V29" i="41"/>
  <c r="AS27" i="41"/>
  <c r="AR27" i="41"/>
  <c r="AK27" i="41"/>
  <c r="AJ27" i="41"/>
  <c r="AC27" i="41"/>
  <c r="AB27" i="41"/>
  <c r="U27" i="41"/>
  <c r="T27" i="41"/>
  <c r="S27" i="41"/>
  <c r="R27" i="41"/>
  <c r="Q27" i="41"/>
  <c r="P27" i="41"/>
  <c r="O27" i="41"/>
  <c r="N27" i="41"/>
  <c r="AY26" i="41"/>
  <c r="AX26" i="41"/>
  <c r="AW26" i="41"/>
  <c r="AV26" i="41"/>
  <c r="AU26" i="41"/>
  <c r="AT26" i="41"/>
  <c r="AQ26" i="41"/>
  <c r="AP26" i="41"/>
  <c r="AO26" i="41"/>
  <c r="AN26" i="41"/>
  <c r="AM26" i="41"/>
  <c r="AL26" i="41"/>
  <c r="AI26" i="41"/>
  <c r="AH26" i="41"/>
  <c r="AG26" i="41"/>
  <c r="AF26" i="41"/>
  <c r="AE26" i="41"/>
  <c r="AD26" i="41"/>
  <c r="AA26" i="41"/>
  <c r="Z26" i="41"/>
  <c r="Y26" i="41"/>
  <c r="X26" i="41"/>
  <c r="W26" i="41"/>
  <c r="V26" i="41"/>
  <c r="H24" i="41"/>
  <c r="H23" i="41"/>
  <c r="AS24" i="41"/>
  <c r="AR24" i="41"/>
  <c r="AK24" i="41"/>
  <c r="AJ24" i="41"/>
  <c r="AC24" i="41"/>
  <c r="AB24" i="41"/>
  <c r="U24" i="41"/>
  <c r="T24" i="41"/>
  <c r="S24" i="41"/>
  <c r="R24" i="41"/>
  <c r="Q24" i="41"/>
  <c r="P24" i="41"/>
  <c r="O24" i="41"/>
  <c r="N24" i="41"/>
  <c r="G24" i="41"/>
  <c r="F24" i="41"/>
  <c r="G23" i="41"/>
  <c r="F23" i="41"/>
  <c r="G21" i="41"/>
  <c r="F21" i="41"/>
  <c r="H8" i="41"/>
  <c r="H9" i="41"/>
  <c r="H10" i="41"/>
  <c r="H12" i="41"/>
  <c r="H13" i="41"/>
  <c r="H16" i="41"/>
  <c r="G18" i="41"/>
  <c r="F18" i="41"/>
  <c r="G16" i="41"/>
  <c r="F16" i="41"/>
  <c r="AS13" i="41"/>
  <c r="AR13" i="41"/>
  <c r="AK13" i="41"/>
  <c r="AJ13" i="41"/>
  <c r="AC13" i="41"/>
  <c r="AB13" i="41"/>
  <c r="U13" i="41"/>
  <c r="T13" i="41"/>
  <c r="S13" i="41"/>
  <c r="R13" i="41"/>
  <c r="Q13" i="41"/>
  <c r="P13" i="41"/>
  <c r="O13" i="41"/>
  <c r="N13" i="41"/>
  <c r="G13" i="41"/>
  <c r="F13" i="41"/>
  <c r="G12" i="41"/>
  <c r="F12" i="41"/>
  <c r="AS10" i="41"/>
  <c r="AR10" i="41"/>
  <c r="AK10" i="41"/>
  <c r="AJ10" i="41"/>
  <c r="AC10" i="41"/>
  <c r="AB10" i="41"/>
  <c r="U10" i="41"/>
  <c r="T10" i="41"/>
  <c r="S10" i="41"/>
  <c r="R10" i="41"/>
  <c r="Q10" i="41"/>
  <c r="P10" i="41"/>
  <c r="O10" i="41"/>
  <c r="N10" i="41"/>
  <c r="G10" i="41"/>
  <c r="F10" i="41"/>
  <c r="AS9" i="41"/>
  <c r="AR9" i="41"/>
  <c r="AK9" i="41"/>
  <c r="AJ9" i="41"/>
  <c r="AC9" i="41"/>
  <c r="AB9" i="41"/>
  <c r="U9" i="41"/>
  <c r="T9" i="41"/>
  <c r="S9" i="41"/>
  <c r="R9" i="41"/>
  <c r="Q9" i="41"/>
  <c r="P9" i="41"/>
  <c r="O9" i="41"/>
  <c r="N9" i="41"/>
  <c r="G9" i="41"/>
  <c r="F9" i="41"/>
  <c r="G8" i="41"/>
  <c r="F8" i="41"/>
  <c r="AS78" i="41"/>
  <c r="AR78" i="41"/>
  <c r="AK78" i="41"/>
  <c r="AJ78" i="41"/>
  <c r="AC78" i="41"/>
  <c r="AB78" i="41"/>
  <c r="U78" i="41"/>
  <c r="T78" i="41"/>
  <c r="S78" i="41"/>
  <c r="R78" i="41"/>
  <c r="Q78" i="41"/>
  <c r="P78" i="41"/>
  <c r="O78" i="41"/>
  <c r="N78" i="41"/>
  <c r="AY77" i="41"/>
  <c r="AX77" i="41"/>
  <c r="AW77" i="41"/>
  <c r="AV77" i="41"/>
  <c r="AU77" i="41"/>
  <c r="AT77" i="41"/>
  <c r="AQ77" i="41"/>
  <c r="AP77" i="41"/>
  <c r="AP76" i="41" s="1"/>
  <c r="AO77" i="41"/>
  <c r="AN77" i="41"/>
  <c r="AM77" i="41"/>
  <c r="AL77" i="41"/>
  <c r="AL76" i="41" s="1"/>
  <c r="AI77" i="41"/>
  <c r="AH77" i="41"/>
  <c r="AG77" i="41"/>
  <c r="AF77" i="41"/>
  <c r="AE77" i="41"/>
  <c r="AD77" i="41"/>
  <c r="AA77" i="41"/>
  <c r="Z77" i="41"/>
  <c r="Z76" i="41" s="1"/>
  <c r="Y77" i="41"/>
  <c r="X77" i="41"/>
  <c r="W77" i="41"/>
  <c r="V77" i="41"/>
  <c r="AS23" i="41"/>
  <c r="AR23" i="41"/>
  <c r="AK23" i="41"/>
  <c r="AJ23" i="41"/>
  <c r="AC23" i="41"/>
  <c r="AB23" i="41"/>
  <c r="U23" i="41"/>
  <c r="T23" i="41"/>
  <c r="S23" i="41"/>
  <c r="R23" i="41"/>
  <c r="Q23" i="41"/>
  <c r="P23" i="41"/>
  <c r="O23" i="41"/>
  <c r="N23" i="41"/>
  <c r="AY22" i="41"/>
  <c r="AX22" i="41"/>
  <c r="AW22" i="41"/>
  <c r="AV22" i="41"/>
  <c r="AU22" i="41"/>
  <c r="AT22" i="41"/>
  <c r="AQ22" i="41"/>
  <c r="AP22" i="41"/>
  <c r="AO22" i="41"/>
  <c r="AN22" i="41"/>
  <c r="AM22" i="41"/>
  <c r="AL22" i="41"/>
  <c r="AI22" i="41"/>
  <c r="AH22" i="41"/>
  <c r="AG22" i="41"/>
  <c r="AF22" i="41"/>
  <c r="AE22" i="41"/>
  <c r="AD22" i="41"/>
  <c r="AA22" i="41"/>
  <c r="Z22" i="41"/>
  <c r="Y22" i="41"/>
  <c r="X22" i="41"/>
  <c r="W22" i="41"/>
  <c r="V22" i="41"/>
  <c r="AS21" i="41"/>
  <c r="AR21" i="41"/>
  <c r="AK21" i="41"/>
  <c r="AJ21" i="41"/>
  <c r="AC21" i="41"/>
  <c r="AB21" i="41"/>
  <c r="U21" i="41"/>
  <c r="T21" i="41"/>
  <c r="S21" i="41"/>
  <c r="R21" i="41"/>
  <c r="Q21" i="41"/>
  <c r="P21" i="41"/>
  <c r="O21" i="41"/>
  <c r="N21" i="41"/>
  <c r="H21" i="41"/>
  <c r="AY20" i="41"/>
  <c r="AX20" i="41"/>
  <c r="AW20" i="41"/>
  <c r="AV20" i="41"/>
  <c r="AU20" i="41"/>
  <c r="AT20" i="41"/>
  <c r="AQ20" i="41"/>
  <c r="AP20" i="41"/>
  <c r="AO20" i="41"/>
  <c r="AN20" i="41"/>
  <c r="AM20" i="41"/>
  <c r="AL20" i="41"/>
  <c r="AI20" i="41"/>
  <c r="AH20" i="41"/>
  <c r="AG20" i="41"/>
  <c r="AF20" i="41"/>
  <c r="AE20" i="41"/>
  <c r="AD20" i="41"/>
  <c r="AA20" i="41"/>
  <c r="Z20" i="41"/>
  <c r="Y20" i="41"/>
  <c r="X20" i="41"/>
  <c r="W20" i="41"/>
  <c r="V20" i="41"/>
  <c r="AS18" i="41"/>
  <c r="AR18" i="41"/>
  <c r="AK18" i="41"/>
  <c r="AJ18" i="41"/>
  <c r="AC18" i="41"/>
  <c r="AB18" i="41"/>
  <c r="U18" i="41"/>
  <c r="T18" i="41"/>
  <c r="S18" i="41"/>
  <c r="R18" i="41"/>
  <c r="Q18" i="41"/>
  <c r="P18" i="41"/>
  <c r="O18" i="41"/>
  <c r="N18" i="41"/>
  <c r="H18" i="41"/>
  <c r="AY17" i="41"/>
  <c r="AX17" i="41"/>
  <c r="AW17" i="41"/>
  <c r="AV17" i="41"/>
  <c r="AU17" i="41"/>
  <c r="AT17" i="41"/>
  <c r="AQ17" i="41"/>
  <c r="AP17" i="41"/>
  <c r="AO17" i="41"/>
  <c r="AN17" i="41"/>
  <c r="AM17" i="41"/>
  <c r="AL17" i="41"/>
  <c r="AI17" i="41"/>
  <c r="AH17" i="41"/>
  <c r="AG17" i="41"/>
  <c r="AF17" i="41"/>
  <c r="AE17" i="41"/>
  <c r="AD17" i="41"/>
  <c r="AA17" i="41"/>
  <c r="Z17" i="41"/>
  <c r="Y17" i="41"/>
  <c r="X17" i="41"/>
  <c r="W17" i="41"/>
  <c r="V17" i="41"/>
  <c r="AR16" i="41"/>
  <c r="AK16" i="41"/>
  <c r="AJ16" i="41"/>
  <c r="AC16" i="41"/>
  <c r="AB16" i="41"/>
  <c r="U16" i="41"/>
  <c r="T16" i="41"/>
  <c r="S16" i="41"/>
  <c r="R16" i="41"/>
  <c r="Q16" i="41"/>
  <c r="P16" i="41"/>
  <c r="O16" i="41"/>
  <c r="N16" i="41"/>
  <c r="AY15" i="41"/>
  <c r="AX15" i="41"/>
  <c r="AW15" i="41"/>
  <c r="AV15" i="41"/>
  <c r="AU15" i="41"/>
  <c r="AT15" i="41"/>
  <c r="AQ15" i="41"/>
  <c r="AP15" i="41"/>
  <c r="AO15" i="41"/>
  <c r="AN15" i="41"/>
  <c r="AM15" i="41"/>
  <c r="AL15" i="41"/>
  <c r="AI15" i="41"/>
  <c r="AH15" i="41"/>
  <c r="AG15" i="41"/>
  <c r="AF15" i="41"/>
  <c r="AE15" i="41"/>
  <c r="AD15" i="41"/>
  <c r="AA15" i="41"/>
  <c r="Z15" i="41"/>
  <c r="Y15" i="41"/>
  <c r="X15" i="41"/>
  <c r="W15" i="41"/>
  <c r="V15" i="41"/>
  <c r="AS12" i="41"/>
  <c r="AR12" i="41"/>
  <c r="AK12" i="41"/>
  <c r="AJ12" i="41"/>
  <c r="AC12" i="41"/>
  <c r="AB12" i="41"/>
  <c r="U12" i="41"/>
  <c r="T12" i="41"/>
  <c r="S12" i="41"/>
  <c r="R12" i="41"/>
  <c r="Q12" i="41"/>
  <c r="P12" i="41"/>
  <c r="O12" i="41"/>
  <c r="N12" i="41"/>
  <c r="AY11" i="41"/>
  <c r="AX11" i="41"/>
  <c r="AW11" i="41"/>
  <c r="AV11" i="41"/>
  <c r="AU11" i="41"/>
  <c r="AT11" i="41"/>
  <c r="AQ11" i="41"/>
  <c r="AP11" i="41"/>
  <c r="AO11" i="41"/>
  <c r="AN11" i="41"/>
  <c r="AM11" i="41"/>
  <c r="AL11" i="41"/>
  <c r="AI11" i="41"/>
  <c r="AH11" i="41"/>
  <c r="AG11" i="41"/>
  <c r="AF11" i="41"/>
  <c r="AE11" i="41"/>
  <c r="AD11" i="41"/>
  <c r="AA11" i="41"/>
  <c r="Z11" i="41"/>
  <c r="Y11" i="41"/>
  <c r="X11" i="41"/>
  <c r="W11" i="41"/>
  <c r="V11" i="41"/>
  <c r="AS8" i="41"/>
  <c r="AR8" i="41"/>
  <c r="AK8" i="41"/>
  <c r="AJ8" i="41"/>
  <c r="AC8" i="41"/>
  <c r="AB8" i="41"/>
  <c r="U8" i="41"/>
  <c r="T8" i="41"/>
  <c r="S8" i="41"/>
  <c r="R8" i="41"/>
  <c r="Q8" i="41"/>
  <c r="P8" i="41"/>
  <c r="O8" i="41"/>
  <c r="N8" i="41"/>
  <c r="AY7" i="41"/>
  <c r="AX7" i="41"/>
  <c r="AW7" i="41"/>
  <c r="AV7" i="41"/>
  <c r="AU7" i="41"/>
  <c r="AT7" i="41"/>
  <c r="AQ7" i="41"/>
  <c r="AP7" i="41"/>
  <c r="AO7" i="41"/>
  <c r="AN7" i="41"/>
  <c r="AM7" i="41"/>
  <c r="AL7" i="41"/>
  <c r="AI7" i="41"/>
  <c r="AH7" i="41"/>
  <c r="AG7" i="41"/>
  <c r="AF7" i="41"/>
  <c r="AE7" i="41"/>
  <c r="AD7" i="41"/>
  <c r="AA7" i="41"/>
  <c r="Z7" i="41"/>
  <c r="Y7" i="41"/>
  <c r="X7" i="41"/>
  <c r="W7" i="41"/>
  <c r="V7" i="41"/>
  <c r="G54" i="40"/>
  <c r="F54" i="40"/>
  <c r="G53" i="40"/>
  <c r="F53" i="40"/>
  <c r="G52" i="40"/>
  <c r="F52" i="40"/>
  <c r="G50" i="40"/>
  <c r="F50" i="40"/>
  <c r="G49" i="40"/>
  <c r="F49" i="40"/>
  <c r="G48" i="40"/>
  <c r="F48" i="40"/>
  <c r="G47" i="40"/>
  <c r="F47" i="40"/>
  <c r="G46" i="40"/>
  <c r="F46" i="40"/>
  <c r="G45" i="40"/>
  <c r="F45" i="40"/>
  <c r="G44" i="40"/>
  <c r="F44" i="40"/>
  <c r="G43" i="40"/>
  <c r="F43" i="40"/>
  <c r="G42" i="40"/>
  <c r="F42" i="40"/>
  <c r="G39" i="40"/>
  <c r="F39" i="40"/>
  <c r="G37" i="40"/>
  <c r="F37" i="40"/>
  <c r="G36" i="40"/>
  <c r="F36" i="40"/>
  <c r="G35" i="40"/>
  <c r="F35" i="40"/>
  <c r="G34" i="40"/>
  <c r="F34" i="40"/>
  <c r="G32" i="40"/>
  <c r="F32" i="40"/>
  <c r="G31" i="40"/>
  <c r="F31" i="40"/>
  <c r="G30" i="40"/>
  <c r="F30" i="40"/>
  <c r="G29" i="40"/>
  <c r="F29" i="40"/>
  <c r="G28" i="40"/>
  <c r="F28" i="40"/>
  <c r="G25" i="40"/>
  <c r="F25" i="40"/>
  <c r="G24" i="40"/>
  <c r="F24" i="40"/>
  <c r="G23" i="40"/>
  <c r="F23" i="40"/>
  <c r="G21" i="40"/>
  <c r="F21" i="40"/>
  <c r="G20" i="40"/>
  <c r="F20" i="40"/>
  <c r="G17" i="40"/>
  <c r="F17" i="40"/>
  <c r="G16" i="40"/>
  <c r="F16" i="40"/>
  <c r="G14" i="40"/>
  <c r="F14" i="40"/>
  <c r="G12" i="40"/>
  <c r="F12" i="40"/>
  <c r="G10" i="40"/>
  <c r="F10" i="40"/>
  <c r="G9" i="40"/>
  <c r="F9" i="40"/>
  <c r="G8" i="40"/>
  <c r="F8" i="40"/>
  <c r="G148" i="39"/>
  <c r="F148" i="39"/>
  <c r="G147" i="39"/>
  <c r="F147" i="39"/>
  <c r="G146" i="39"/>
  <c r="F146" i="39"/>
  <c r="G143" i="39"/>
  <c r="F143" i="39"/>
  <c r="G141" i="39"/>
  <c r="F141" i="39"/>
  <c r="G140" i="39"/>
  <c r="F140" i="39"/>
  <c r="G139" i="39"/>
  <c r="F139" i="39"/>
  <c r="G138" i="39"/>
  <c r="F138" i="39"/>
  <c r="G137" i="39"/>
  <c r="F137" i="39"/>
  <c r="G135" i="39"/>
  <c r="F135" i="39"/>
  <c r="G134" i="39"/>
  <c r="F134" i="39"/>
  <c r="G133" i="39"/>
  <c r="F133" i="39"/>
  <c r="G132" i="39"/>
  <c r="F132" i="39"/>
  <c r="G129" i="39"/>
  <c r="F129" i="39"/>
  <c r="G128" i="39"/>
  <c r="F128" i="39"/>
  <c r="G126" i="39"/>
  <c r="F126" i="39"/>
  <c r="G125" i="39"/>
  <c r="F125" i="39"/>
  <c r="G124" i="39"/>
  <c r="F124" i="39"/>
  <c r="G122" i="39"/>
  <c r="F122" i="39"/>
  <c r="G121" i="39"/>
  <c r="F121" i="39"/>
  <c r="G110" i="39"/>
  <c r="F110" i="39"/>
  <c r="G109" i="39"/>
  <c r="F109" i="39"/>
  <c r="G107" i="39"/>
  <c r="F107" i="39"/>
  <c r="G106" i="39"/>
  <c r="F106" i="39"/>
  <c r="G104" i="39"/>
  <c r="F104" i="39"/>
  <c r="G103" i="39"/>
  <c r="F103" i="39"/>
  <c r="G100" i="39"/>
  <c r="F100" i="39"/>
  <c r="G99" i="39"/>
  <c r="F99" i="39"/>
  <c r="G97" i="39"/>
  <c r="F97" i="39"/>
  <c r="G96" i="39"/>
  <c r="F96" i="39"/>
  <c r="G94" i="39"/>
  <c r="F94" i="39"/>
  <c r="G93" i="39"/>
  <c r="F93" i="39"/>
  <c r="N72" i="41" l="1"/>
  <c r="P62" i="41"/>
  <c r="N70" i="41"/>
  <c r="AK32" i="41"/>
  <c r="AU40" i="41"/>
  <c r="AF40" i="41"/>
  <c r="AI57" i="41"/>
  <c r="AY57" i="41"/>
  <c r="O72" i="41"/>
  <c r="M74" i="41"/>
  <c r="AX52" i="41"/>
  <c r="O68" i="41"/>
  <c r="AC72" i="41"/>
  <c r="AC70" i="41" s="1"/>
  <c r="AC68" i="41" s="1"/>
  <c r="AC66" i="41" s="1"/>
  <c r="AC63" i="41" s="1"/>
  <c r="AC62" i="41" s="1"/>
  <c r="Q66" i="41"/>
  <c r="O63" i="41"/>
  <c r="S74" i="41"/>
  <c r="AS70" i="41"/>
  <c r="AS68" i="41" s="1"/>
  <c r="AS66" i="41" s="1"/>
  <c r="AS63" i="41" s="1"/>
  <c r="AS62" i="41" s="1"/>
  <c r="Q72" i="41"/>
  <c r="R72" i="41"/>
  <c r="S72" i="41"/>
  <c r="S63" i="41"/>
  <c r="S70" i="41"/>
  <c r="O70" i="41"/>
  <c r="S68" i="41"/>
  <c r="R70" i="41"/>
  <c r="Z68" i="41"/>
  <c r="N68" i="41"/>
  <c r="V66" i="41"/>
  <c r="Q63" i="41"/>
  <c r="O66" i="41"/>
  <c r="Q70" i="41"/>
  <c r="S66" i="41"/>
  <c r="AK68" i="41"/>
  <c r="U63" i="41"/>
  <c r="M45" i="41"/>
  <c r="V25" i="41"/>
  <c r="X40" i="41"/>
  <c r="AN40" i="41"/>
  <c r="AQ57" i="41"/>
  <c r="AK26" i="41"/>
  <c r="AV31" i="41"/>
  <c r="X25" i="41"/>
  <c r="Z40" i="41"/>
  <c r="AH52" i="41"/>
  <c r="V57" i="41"/>
  <c r="M37" i="41"/>
  <c r="M51" i="41"/>
  <c r="AC60" i="41"/>
  <c r="AX25" i="41"/>
  <c r="R55" i="41"/>
  <c r="X57" i="41"/>
  <c r="AN57" i="41"/>
  <c r="N60" i="41"/>
  <c r="AY25" i="41"/>
  <c r="AD31" i="41"/>
  <c r="AT31" i="41"/>
  <c r="AO57" i="41"/>
  <c r="AE57" i="41"/>
  <c r="M48" i="41"/>
  <c r="M49" i="41"/>
  <c r="M44" i="41"/>
  <c r="U26" i="41"/>
  <c r="M34" i="41"/>
  <c r="N55" i="41"/>
  <c r="Q41" i="41"/>
  <c r="AQ40" i="41"/>
  <c r="AI52" i="41"/>
  <c r="AY52" i="41"/>
  <c r="M39" i="41"/>
  <c r="M43" i="41"/>
  <c r="AI31" i="41"/>
  <c r="AY31" i="41"/>
  <c r="V52" i="41"/>
  <c r="AW40" i="41"/>
  <c r="AO52" i="41"/>
  <c r="M38" i="41"/>
  <c r="V31" i="41"/>
  <c r="AL31" i="41"/>
  <c r="AC26" i="41"/>
  <c r="W31" i="41"/>
  <c r="AA52" i="41"/>
  <c r="AD52" i="41"/>
  <c r="AT52" i="41"/>
  <c r="M50" i="41"/>
  <c r="AI25" i="41"/>
  <c r="AE52" i="41"/>
  <c r="AL25" i="41"/>
  <c r="W25" i="41"/>
  <c r="AW52" i="41"/>
  <c r="AH57" i="41"/>
  <c r="AX57" i="41"/>
  <c r="M28" i="41"/>
  <c r="U55" i="41"/>
  <c r="AD40" i="41"/>
  <c r="AT40" i="41"/>
  <c r="AI40" i="41"/>
  <c r="AL40" i="41"/>
  <c r="AO40" i="41"/>
  <c r="AW31" i="41"/>
  <c r="AK25" i="41"/>
  <c r="AK58" i="41"/>
  <c r="M27" i="41"/>
  <c r="AW25" i="41"/>
  <c r="O58" i="41"/>
  <c r="AC35" i="41"/>
  <c r="Q58" i="41"/>
  <c r="AP25" i="41"/>
  <c r="Z31" i="41"/>
  <c r="AM52" i="41"/>
  <c r="AK60" i="41"/>
  <c r="AQ25" i="41"/>
  <c r="AA31" i="41"/>
  <c r="AQ31" i="41"/>
  <c r="P55" i="41"/>
  <c r="AD25" i="41"/>
  <c r="AS35" i="41"/>
  <c r="Q53" i="41"/>
  <c r="AD57" i="41"/>
  <c r="AT57" i="41"/>
  <c r="AE31" i="41"/>
  <c r="M61" i="41"/>
  <c r="AH31" i="41"/>
  <c r="AX31" i="41"/>
  <c r="Z25" i="41"/>
  <c r="AO25" i="41"/>
  <c r="AK35" i="41"/>
  <c r="Z57" i="41"/>
  <c r="AP57" i="41"/>
  <c r="S26" i="41"/>
  <c r="O32" i="41"/>
  <c r="AX40" i="41"/>
  <c r="AC46" i="41"/>
  <c r="AF52" i="41"/>
  <c r="AV52" i="41"/>
  <c r="AA57" i="41"/>
  <c r="M24" i="41"/>
  <c r="P32" i="41"/>
  <c r="P35" i="41"/>
  <c r="U41" i="41"/>
  <c r="AK53" i="41"/>
  <c r="Q32" i="41"/>
  <c r="V40" i="41"/>
  <c r="AK46" i="41"/>
  <c r="AF25" i="41"/>
  <c r="AU25" i="41"/>
  <c r="R35" i="41"/>
  <c r="O41" i="41"/>
  <c r="AC41" i="41"/>
  <c r="S29" i="41"/>
  <c r="P41" i="41"/>
  <c r="S55" i="41"/>
  <c r="AG57" i="41"/>
  <c r="AW57" i="41"/>
  <c r="W52" i="41"/>
  <c r="AK55" i="41"/>
  <c r="AE25" i="41"/>
  <c r="AU31" i="41"/>
  <c r="AN52" i="41"/>
  <c r="AS53" i="41"/>
  <c r="M30" i="41"/>
  <c r="AA40" i="41"/>
  <c r="N58" i="41"/>
  <c r="U60" i="41"/>
  <c r="AE40" i="41"/>
  <c r="M59" i="41"/>
  <c r="AN25" i="41"/>
  <c r="AV40" i="41"/>
  <c r="U46" i="41"/>
  <c r="AQ52" i="41"/>
  <c r="O60" i="41"/>
  <c r="S60" i="41"/>
  <c r="S41" i="41"/>
  <c r="AO31" i="41"/>
  <c r="S32" i="41"/>
  <c r="R32" i="41"/>
  <c r="Y31" i="41"/>
  <c r="AM31" i="41"/>
  <c r="N41" i="41"/>
  <c r="AK41" i="41"/>
  <c r="N46" i="41"/>
  <c r="AH40" i="41"/>
  <c r="O53" i="41"/>
  <c r="AL57" i="41"/>
  <c r="S35" i="41"/>
  <c r="M42" i="41"/>
  <c r="O46" i="41"/>
  <c r="M54" i="41"/>
  <c r="P60" i="41"/>
  <c r="U29" i="41"/>
  <c r="AF31" i="41"/>
  <c r="P46" i="41"/>
  <c r="U53" i="41"/>
  <c r="AU52" i="41"/>
  <c r="Y57" i="41"/>
  <c r="AM57" i="41"/>
  <c r="AT25" i="41"/>
  <c r="N29" i="41"/>
  <c r="R41" i="41"/>
  <c r="Y40" i="41"/>
  <c r="AM40" i="41"/>
  <c r="X52" i="41"/>
  <c r="N53" i="41"/>
  <c r="N52" i="41" s="1"/>
  <c r="AG52" i="41"/>
  <c r="M56" i="41"/>
  <c r="AF57" i="41"/>
  <c r="AU57" i="41"/>
  <c r="R60" i="41"/>
  <c r="AS60" i="41"/>
  <c r="O29" i="41"/>
  <c r="X31" i="41"/>
  <c r="R46" i="41"/>
  <c r="AS46" i="41"/>
  <c r="AV57" i="41"/>
  <c r="P29" i="41"/>
  <c r="S46" i="41"/>
  <c r="Z52" i="41"/>
  <c r="W57" i="41"/>
  <c r="U32" i="41"/>
  <c r="AG31" i="41"/>
  <c r="M36" i="41"/>
  <c r="S53" i="41"/>
  <c r="S52" i="41" s="1"/>
  <c r="R29" i="41"/>
  <c r="N32" i="41"/>
  <c r="U35" i="41"/>
  <c r="AC53" i="41"/>
  <c r="R53" i="41"/>
  <c r="R52" i="41" s="1"/>
  <c r="S58" i="41"/>
  <c r="U58" i="41"/>
  <c r="AE14" i="41"/>
  <c r="N35" i="41"/>
  <c r="AY40" i="41"/>
  <c r="AG40" i="41"/>
  <c r="O26" i="41"/>
  <c r="O25" i="41" s="1"/>
  <c r="N26" i="41"/>
  <c r="AC29" i="41"/>
  <c r="AN31" i="41"/>
  <c r="M33" i="41"/>
  <c r="W40" i="41"/>
  <c r="Y52" i="41"/>
  <c r="AS55" i="41"/>
  <c r="P58" i="41"/>
  <c r="P57" i="41" s="1"/>
  <c r="AG25" i="41"/>
  <c r="AV25" i="41"/>
  <c r="AA25" i="41"/>
  <c r="AH25" i="41"/>
  <c r="P26" i="41"/>
  <c r="Q26" i="41"/>
  <c r="AM25" i="41"/>
  <c r="Y25" i="41"/>
  <c r="AC58" i="41"/>
  <c r="AS58" i="41"/>
  <c r="R58" i="41"/>
  <c r="Q60" i="41"/>
  <c r="AP52" i="41"/>
  <c r="P53" i="41"/>
  <c r="O55" i="41"/>
  <c r="AC55" i="41"/>
  <c r="Q55" i="41"/>
  <c r="AL52" i="41"/>
  <c r="AP40" i="41"/>
  <c r="M47" i="41"/>
  <c r="AS41" i="41"/>
  <c r="Q46" i="41"/>
  <c r="AC32" i="41"/>
  <c r="AP31" i="41"/>
  <c r="AS32" i="41"/>
  <c r="O35" i="41"/>
  <c r="Q35" i="41"/>
  <c r="AS26" i="41"/>
  <c r="AS25" i="41" s="1"/>
  <c r="R26" i="41"/>
  <c r="R25" i="41" s="1"/>
  <c r="Q29" i="41"/>
  <c r="O7" i="41"/>
  <c r="M13" i="41"/>
  <c r="AD14" i="41"/>
  <c r="AT14" i="41"/>
  <c r="M10" i="41"/>
  <c r="AW6" i="41"/>
  <c r="AT6" i="41"/>
  <c r="AQ76" i="41"/>
  <c r="AX6" i="41"/>
  <c r="AH19" i="41"/>
  <c r="AX19" i="41"/>
  <c r="R22" i="41"/>
  <c r="X6" i="41"/>
  <c r="AV14" i="41"/>
  <c r="AM14" i="41"/>
  <c r="AV76" i="41"/>
  <c r="AQ14" i="41"/>
  <c r="AS17" i="41"/>
  <c r="Y14" i="41"/>
  <c r="AN14" i="41"/>
  <c r="M9" i="41"/>
  <c r="Y76" i="41"/>
  <c r="X76" i="41"/>
  <c r="V6" i="41"/>
  <c r="N22" i="41"/>
  <c r="R17" i="41"/>
  <c r="AV19" i="41"/>
  <c r="M23" i="41"/>
  <c r="AG14" i="41"/>
  <c r="AW19" i="41"/>
  <c r="AC20" i="41"/>
  <c r="AO6" i="41"/>
  <c r="AS11" i="41"/>
  <c r="P15" i="41"/>
  <c r="AL19" i="41"/>
  <c r="Q11" i="41"/>
  <c r="W14" i="41"/>
  <c r="O20" i="41"/>
  <c r="AM19" i="41"/>
  <c r="AU76" i="41"/>
  <c r="AK17" i="41"/>
  <c r="AN19" i="41"/>
  <c r="AD76" i="41"/>
  <c r="S15" i="41"/>
  <c r="AO19" i="41"/>
  <c r="Z19" i="41"/>
  <c r="AP19" i="41"/>
  <c r="Q22" i="41"/>
  <c r="W76" i="41"/>
  <c r="AH6" i="41"/>
  <c r="X14" i="41"/>
  <c r="AC17" i="41"/>
  <c r="AQ19" i="41"/>
  <c r="AA19" i="41"/>
  <c r="AH76" i="41"/>
  <c r="AX76" i="41"/>
  <c r="AL6" i="41"/>
  <c r="W6" i="41"/>
  <c r="AH14" i="41"/>
  <c r="AC15" i="41"/>
  <c r="AE19" i="41"/>
  <c r="AN76" i="41"/>
  <c r="AS77" i="41"/>
  <c r="AD6" i="41"/>
  <c r="AC7" i="41"/>
  <c r="AA6" i="41"/>
  <c r="AF6" i="41"/>
  <c r="S7" i="41"/>
  <c r="AY6" i="41"/>
  <c r="M16" i="41"/>
  <c r="P17" i="41"/>
  <c r="AS22" i="41"/>
  <c r="M8" i="41"/>
  <c r="AE6" i="41"/>
  <c r="AS15" i="41"/>
  <c r="Y19" i="41"/>
  <c r="O77" i="41"/>
  <c r="O76" i="41" s="1"/>
  <c r="AT76" i="41"/>
  <c r="U17" i="41"/>
  <c r="AX14" i="41"/>
  <c r="AY19" i="41"/>
  <c r="AF76" i="41"/>
  <c r="Y6" i="41"/>
  <c r="AN6" i="41"/>
  <c r="AS7" i="41"/>
  <c r="AV6" i="41"/>
  <c r="M12" i="41"/>
  <c r="AK11" i="41"/>
  <c r="O15" i="41"/>
  <c r="AY14" i="41"/>
  <c r="N17" i="41"/>
  <c r="AG76" i="41"/>
  <c r="AO76" i="41"/>
  <c r="Z6" i="41"/>
  <c r="R11" i="41"/>
  <c r="AL14" i="41"/>
  <c r="O17" i="41"/>
  <c r="O22" i="41"/>
  <c r="Q77" i="41"/>
  <c r="Q76" i="41" s="1"/>
  <c r="AW76" i="41"/>
  <c r="AP6" i="41"/>
  <c r="AC11" i="41"/>
  <c r="AT19" i="41"/>
  <c r="P22" i="41"/>
  <c r="R77" i="41"/>
  <c r="R76" i="41" s="1"/>
  <c r="AQ6" i="41"/>
  <c r="N11" i="41"/>
  <c r="AU14" i="41"/>
  <c r="AU19" i="41"/>
  <c r="AY76" i="41"/>
  <c r="O11" i="41"/>
  <c r="AO14" i="41"/>
  <c r="AF19" i="41"/>
  <c r="AK22" i="41"/>
  <c r="AM76" i="41"/>
  <c r="AM6" i="41"/>
  <c r="R15" i="41"/>
  <c r="AS20" i="41"/>
  <c r="R20" i="41"/>
  <c r="AI6" i="41"/>
  <c r="AP14" i="41"/>
  <c r="M18" i="41"/>
  <c r="AD19" i="41"/>
  <c r="Q20" i="41"/>
  <c r="Q19" i="41" s="1"/>
  <c r="AG19" i="41"/>
  <c r="U20" i="41"/>
  <c r="M21" i="41"/>
  <c r="AC22" i="41"/>
  <c r="U77" i="41"/>
  <c r="M78" i="41"/>
  <c r="AF14" i="41"/>
  <c r="N15" i="41"/>
  <c r="N20" i="41"/>
  <c r="N19" i="41" s="1"/>
  <c r="V19" i="41"/>
  <c r="S20" i="41"/>
  <c r="AI19" i="41"/>
  <c r="S77" i="41"/>
  <c r="S76" i="41" s="1"/>
  <c r="AI76" i="41"/>
  <c r="AC77" i="41"/>
  <c r="P7" i="41"/>
  <c r="N77" i="41"/>
  <c r="N76" i="41" s="1"/>
  <c r="V76" i="41"/>
  <c r="AA76" i="41"/>
  <c r="Q7" i="41"/>
  <c r="Q6" i="41" s="1"/>
  <c r="Q15" i="41"/>
  <c r="P20" i="41"/>
  <c r="AK20" i="41"/>
  <c r="AE76" i="41"/>
  <c r="AK77" i="41"/>
  <c r="R7" i="41"/>
  <c r="AG6" i="41"/>
  <c r="AU6" i="41"/>
  <c r="S11" i="41"/>
  <c r="Q17" i="41"/>
  <c r="S22" i="41"/>
  <c r="U22" i="41"/>
  <c r="P77" i="41"/>
  <c r="P76" i="41" s="1"/>
  <c r="U15" i="41"/>
  <c r="AW14" i="41"/>
  <c r="N7" i="41"/>
  <c r="U7" i="41"/>
  <c r="V14" i="41"/>
  <c r="AI14" i="41"/>
  <c r="S17" i="41"/>
  <c r="AK7" i="41"/>
  <c r="P11" i="41"/>
  <c r="Z14" i="41"/>
  <c r="W19" i="41"/>
  <c r="U11" i="41"/>
  <c r="AA14" i="41"/>
  <c r="AK15" i="41"/>
  <c r="X19" i="41"/>
  <c r="G82" i="39"/>
  <c r="F82" i="39"/>
  <c r="G80" i="39"/>
  <c r="F80" i="39"/>
  <c r="G78" i="39"/>
  <c r="F78" i="39"/>
  <c r="G77" i="39"/>
  <c r="F77" i="39"/>
  <c r="G76" i="39"/>
  <c r="F76" i="39"/>
  <c r="G73" i="39"/>
  <c r="F73" i="39"/>
  <c r="G72" i="39"/>
  <c r="F72" i="39"/>
  <c r="G71" i="39"/>
  <c r="F71" i="39"/>
  <c r="G70" i="39"/>
  <c r="F70" i="39"/>
  <c r="G69" i="39"/>
  <c r="F69" i="39"/>
  <c r="G67" i="39"/>
  <c r="F67" i="39"/>
  <c r="G56" i="39"/>
  <c r="F56" i="39"/>
  <c r="G55" i="39"/>
  <c r="F55" i="39"/>
  <c r="G52" i="39"/>
  <c r="F52" i="39"/>
  <c r="G51" i="39"/>
  <c r="F51" i="39"/>
  <c r="G48" i="39"/>
  <c r="F48" i="39"/>
  <c r="G47" i="39"/>
  <c r="F47" i="39"/>
  <c r="G45" i="39"/>
  <c r="F45" i="39"/>
  <c r="G44" i="39"/>
  <c r="F44" i="39"/>
  <c r="G41" i="39"/>
  <c r="F41" i="39"/>
  <c r="G40" i="39"/>
  <c r="F40" i="39"/>
  <c r="G39" i="39"/>
  <c r="F39" i="39"/>
  <c r="G37" i="39"/>
  <c r="F37" i="39"/>
  <c r="G36" i="39"/>
  <c r="F36" i="39"/>
  <c r="G25" i="39"/>
  <c r="F25" i="39"/>
  <c r="G24" i="39"/>
  <c r="F24" i="39"/>
  <c r="G23" i="39"/>
  <c r="F23" i="39"/>
  <c r="G21" i="39"/>
  <c r="F21" i="39"/>
  <c r="G20" i="39"/>
  <c r="F20" i="39"/>
  <c r="G19" i="39"/>
  <c r="F19" i="39"/>
  <c r="G17" i="39"/>
  <c r="F17" i="39"/>
  <c r="G16" i="39"/>
  <c r="F16" i="39"/>
  <c r="G13" i="39"/>
  <c r="F13" i="39"/>
  <c r="G12" i="39"/>
  <c r="F12" i="39"/>
  <c r="G11" i="39"/>
  <c r="F11" i="39"/>
  <c r="G9" i="39"/>
  <c r="F9" i="39"/>
  <c r="G8" i="39"/>
  <c r="F8" i="39"/>
  <c r="G31" i="38"/>
  <c r="F31" i="38"/>
  <c r="G30" i="38"/>
  <c r="F30" i="38"/>
  <c r="G29" i="38"/>
  <c r="F29" i="38"/>
  <c r="G27" i="38"/>
  <c r="F27" i="38"/>
  <c r="G26" i="38"/>
  <c r="F26" i="38"/>
  <c r="G23" i="38"/>
  <c r="F23" i="38"/>
  <c r="G22" i="38"/>
  <c r="F22" i="38"/>
  <c r="G21" i="38"/>
  <c r="F21" i="38"/>
  <c r="G20" i="38"/>
  <c r="F20" i="38"/>
  <c r="G19" i="38"/>
  <c r="F19" i="38"/>
  <c r="G18" i="38"/>
  <c r="F18" i="38"/>
  <c r="G15" i="38"/>
  <c r="F15" i="38"/>
  <c r="G13" i="38"/>
  <c r="F13" i="38"/>
  <c r="G12" i="38"/>
  <c r="F12" i="38"/>
  <c r="G11" i="38"/>
  <c r="F11" i="38"/>
  <c r="G10" i="38"/>
  <c r="F10" i="38"/>
  <c r="G9" i="38"/>
  <c r="F9" i="38"/>
  <c r="G8" i="38"/>
  <c r="F8" i="38"/>
  <c r="G54" i="37"/>
  <c r="F54" i="37"/>
  <c r="G51" i="37"/>
  <c r="F51" i="37"/>
  <c r="G50" i="37"/>
  <c r="F50" i="37"/>
  <c r="G47" i="37"/>
  <c r="F47" i="37"/>
  <c r="G44" i="37"/>
  <c r="F44" i="37"/>
  <c r="G41" i="37"/>
  <c r="F41" i="37"/>
  <c r="G40" i="37"/>
  <c r="F40" i="37"/>
  <c r="G37" i="37"/>
  <c r="F37" i="37"/>
  <c r="G36" i="37"/>
  <c r="F36" i="37"/>
  <c r="G33" i="37"/>
  <c r="F33" i="37"/>
  <c r="G31" i="37"/>
  <c r="F31" i="37"/>
  <c r="G29" i="37"/>
  <c r="F29" i="37"/>
  <c r="G27" i="37"/>
  <c r="F27" i="37"/>
  <c r="G26" i="37"/>
  <c r="F26" i="37"/>
  <c r="G25" i="37"/>
  <c r="F25" i="37"/>
  <c r="G23" i="37"/>
  <c r="F23" i="37"/>
  <c r="G22" i="37"/>
  <c r="F22" i="37"/>
  <c r="G21" i="37"/>
  <c r="F21" i="37"/>
  <c r="G19" i="37"/>
  <c r="F19" i="37"/>
  <c r="G18" i="37"/>
  <c r="F18" i="37"/>
  <c r="G17" i="37"/>
  <c r="F17" i="37"/>
  <c r="G16" i="37"/>
  <c r="F16" i="37"/>
  <c r="G13" i="37"/>
  <c r="F13" i="37"/>
  <c r="G10" i="37"/>
  <c r="F10" i="37"/>
  <c r="G8" i="37"/>
  <c r="F8" i="37"/>
  <c r="G27" i="36"/>
  <c r="F27" i="36"/>
  <c r="G26" i="36"/>
  <c r="F26" i="36"/>
  <c r="G25" i="36"/>
  <c r="F25" i="36"/>
  <c r="G23" i="36"/>
  <c r="F23" i="36"/>
  <c r="G22" i="36"/>
  <c r="F22" i="36"/>
  <c r="G20" i="36"/>
  <c r="F20" i="36"/>
  <c r="G17" i="36"/>
  <c r="F17" i="36"/>
  <c r="G15" i="36"/>
  <c r="F15" i="36"/>
  <c r="G14" i="36"/>
  <c r="F14" i="36"/>
  <c r="G13" i="36"/>
  <c r="F13" i="36"/>
  <c r="G12" i="36"/>
  <c r="F12" i="36"/>
  <c r="G10" i="36"/>
  <c r="F10" i="36"/>
  <c r="G9" i="36"/>
  <c r="F9" i="36"/>
  <c r="G8" i="36"/>
  <c r="F8" i="36"/>
  <c r="G60" i="35"/>
  <c r="F60" i="35"/>
  <c r="G59" i="35"/>
  <c r="F59" i="35"/>
  <c r="G58" i="35"/>
  <c r="F58" i="35"/>
  <c r="G57" i="35"/>
  <c r="F57" i="35"/>
  <c r="G56" i="35"/>
  <c r="F56" i="35"/>
  <c r="G55" i="35"/>
  <c r="F55" i="35"/>
  <c r="G53" i="35"/>
  <c r="F53" i="35"/>
  <c r="G52" i="35"/>
  <c r="F52" i="35"/>
  <c r="G51" i="35"/>
  <c r="F51" i="35"/>
  <c r="G50" i="35"/>
  <c r="F50" i="35"/>
  <c r="G49" i="35"/>
  <c r="F49" i="35"/>
  <c r="G47" i="35"/>
  <c r="F47" i="35"/>
  <c r="G46" i="35"/>
  <c r="F46" i="35"/>
  <c r="G45" i="35"/>
  <c r="F45" i="35"/>
  <c r="G44" i="35"/>
  <c r="F44" i="35"/>
  <c r="G43" i="35"/>
  <c r="F43" i="35"/>
  <c r="G42" i="35"/>
  <c r="F42" i="35"/>
  <c r="G41" i="35"/>
  <c r="F41" i="35"/>
  <c r="G40" i="35"/>
  <c r="F40" i="35"/>
  <c r="G39" i="35"/>
  <c r="F39" i="35"/>
  <c r="G38" i="35"/>
  <c r="F38" i="35"/>
  <c r="G36" i="35"/>
  <c r="F36" i="35"/>
  <c r="G35" i="35"/>
  <c r="F35" i="35"/>
  <c r="G34" i="35"/>
  <c r="F34" i="35"/>
  <c r="G33" i="35"/>
  <c r="F33" i="35"/>
  <c r="G32" i="35"/>
  <c r="F32" i="35"/>
  <c r="G31" i="35"/>
  <c r="F31" i="35"/>
  <c r="G30" i="35"/>
  <c r="F30" i="35"/>
  <c r="G29" i="35"/>
  <c r="F29" i="35"/>
  <c r="G27" i="35"/>
  <c r="F27" i="35"/>
  <c r="G26" i="35"/>
  <c r="F26" i="35"/>
  <c r="G25" i="35"/>
  <c r="F25" i="35"/>
  <c r="G24" i="35"/>
  <c r="F24" i="35"/>
  <c r="G23" i="35"/>
  <c r="F23" i="35"/>
  <c r="G22" i="35"/>
  <c r="F22" i="35"/>
  <c r="G21" i="35"/>
  <c r="F21" i="35"/>
  <c r="G20" i="35"/>
  <c r="F20" i="35"/>
  <c r="G19" i="35"/>
  <c r="F19" i="35"/>
  <c r="G18" i="35"/>
  <c r="F18" i="35"/>
  <c r="G17" i="35"/>
  <c r="F17" i="35"/>
  <c r="G16" i="35"/>
  <c r="F16" i="35"/>
  <c r="G15" i="35"/>
  <c r="F15" i="35"/>
  <c r="G14" i="35"/>
  <c r="F14" i="35"/>
  <c r="G13" i="35"/>
  <c r="F13" i="35"/>
  <c r="G12" i="35"/>
  <c r="F12" i="35"/>
  <c r="G11" i="35"/>
  <c r="F11" i="35"/>
  <c r="G10" i="35"/>
  <c r="F10" i="35"/>
  <c r="G9" i="35"/>
  <c r="F9" i="35"/>
  <c r="G8" i="35"/>
  <c r="F8" i="35"/>
  <c r="G31" i="34"/>
  <c r="F31" i="34"/>
  <c r="G29" i="34"/>
  <c r="F29" i="34"/>
  <c r="G28" i="34"/>
  <c r="F28" i="34"/>
  <c r="G26" i="34"/>
  <c r="F26" i="34"/>
  <c r="G25" i="34"/>
  <c r="F25" i="34"/>
  <c r="G22" i="34"/>
  <c r="F22" i="34"/>
  <c r="G21" i="34"/>
  <c r="F21" i="34"/>
  <c r="G20" i="34"/>
  <c r="F20" i="34"/>
  <c r="G17" i="34"/>
  <c r="G16" i="34"/>
  <c r="G15" i="34"/>
  <c r="F17" i="34"/>
  <c r="F16" i="34"/>
  <c r="F15" i="34"/>
  <c r="G12" i="34"/>
  <c r="F12" i="34"/>
  <c r="G11" i="34"/>
  <c r="F11" i="34"/>
  <c r="G10" i="34"/>
  <c r="F10" i="34"/>
  <c r="G8" i="34"/>
  <c r="F8" i="34"/>
  <c r="G24" i="33"/>
  <c r="F24" i="33"/>
  <c r="G22" i="33"/>
  <c r="F22" i="33"/>
  <c r="G21" i="33"/>
  <c r="F21" i="33"/>
  <c r="G18" i="33"/>
  <c r="F18" i="33"/>
  <c r="G17" i="33"/>
  <c r="F17" i="33"/>
  <c r="G16" i="33"/>
  <c r="F16" i="33"/>
  <c r="G15" i="33"/>
  <c r="F15" i="33"/>
  <c r="G12" i="33"/>
  <c r="F12" i="33"/>
  <c r="G10" i="33"/>
  <c r="F10" i="33"/>
  <c r="G9" i="33"/>
  <c r="F9" i="33"/>
  <c r="G8" i="33"/>
  <c r="F8" i="33"/>
  <c r="G51" i="32"/>
  <c r="F51" i="32"/>
  <c r="G49" i="32"/>
  <c r="F49" i="32"/>
  <c r="G48" i="32"/>
  <c r="F48" i="32"/>
  <c r="G46" i="32"/>
  <c r="F46" i="32"/>
  <c r="G45" i="32"/>
  <c r="F45" i="32"/>
  <c r="G44" i="32"/>
  <c r="F44" i="32"/>
  <c r="G42" i="32"/>
  <c r="F42" i="32"/>
  <c r="G41" i="32"/>
  <c r="F41" i="32"/>
  <c r="G40" i="32"/>
  <c r="F40" i="32"/>
  <c r="G37" i="32"/>
  <c r="F37" i="32"/>
  <c r="G36" i="32"/>
  <c r="F36" i="32"/>
  <c r="G34" i="32"/>
  <c r="F34" i="32"/>
  <c r="G32" i="32"/>
  <c r="F32" i="32"/>
  <c r="G31" i="32"/>
  <c r="F31" i="32"/>
  <c r="G30" i="32"/>
  <c r="F30" i="32"/>
  <c r="G27" i="32"/>
  <c r="F27" i="32"/>
  <c r="G26" i="32"/>
  <c r="F26" i="32"/>
  <c r="G25" i="32"/>
  <c r="F25" i="32"/>
  <c r="G24" i="32"/>
  <c r="F24" i="32"/>
  <c r="G22" i="32"/>
  <c r="F22" i="32"/>
  <c r="G21" i="32"/>
  <c r="F21" i="32"/>
  <c r="G19" i="32"/>
  <c r="F19" i="32"/>
  <c r="G18" i="32"/>
  <c r="F18" i="32"/>
  <c r="G17" i="32"/>
  <c r="F17" i="32"/>
  <c r="G16" i="32"/>
  <c r="F16" i="32"/>
  <c r="G13" i="32"/>
  <c r="F13" i="32"/>
  <c r="G12" i="32"/>
  <c r="F12" i="32"/>
  <c r="G11" i="32"/>
  <c r="F11" i="32"/>
  <c r="G9" i="32"/>
  <c r="F9" i="32"/>
  <c r="G8" i="32"/>
  <c r="F8" i="32"/>
  <c r="G71" i="31"/>
  <c r="F71" i="31"/>
  <c r="G70" i="31"/>
  <c r="F70" i="31"/>
  <c r="G69" i="31"/>
  <c r="F69" i="31"/>
  <c r="G68" i="31"/>
  <c r="F68" i="31"/>
  <c r="G67" i="31"/>
  <c r="F67" i="31"/>
  <c r="G57" i="31"/>
  <c r="F57" i="31"/>
  <c r="G56" i="31"/>
  <c r="F56" i="31"/>
  <c r="G55" i="31"/>
  <c r="F55" i="31"/>
  <c r="G54" i="31"/>
  <c r="F54" i="31"/>
  <c r="G53" i="31"/>
  <c r="F53" i="31"/>
  <c r="G42" i="31"/>
  <c r="F42" i="31"/>
  <c r="G40" i="31"/>
  <c r="F40" i="31"/>
  <c r="G39" i="31"/>
  <c r="F39" i="31"/>
  <c r="G38" i="31"/>
  <c r="F38" i="31"/>
  <c r="G37" i="31"/>
  <c r="F37" i="31"/>
  <c r="G36" i="31"/>
  <c r="F36" i="31"/>
  <c r="G26" i="31"/>
  <c r="F26" i="31"/>
  <c r="G25" i="31"/>
  <c r="F25" i="31"/>
  <c r="G24" i="31"/>
  <c r="F24" i="31"/>
  <c r="G14" i="31"/>
  <c r="F14" i="31"/>
  <c r="G13" i="31"/>
  <c r="F13" i="31"/>
  <c r="G12" i="31"/>
  <c r="F12" i="31"/>
  <c r="G11" i="31"/>
  <c r="F11" i="31"/>
  <c r="G10" i="31"/>
  <c r="F10" i="31"/>
  <c r="G9" i="31"/>
  <c r="F9" i="31"/>
  <c r="G8" i="31"/>
  <c r="F8" i="31"/>
  <c r="AG5" i="41" l="1"/>
  <c r="Q14" i="41"/>
  <c r="R19" i="41"/>
  <c r="R14" i="41"/>
  <c r="R57" i="41"/>
  <c r="N25" i="41"/>
  <c r="R40" i="41"/>
  <c r="N40" i="41"/>
  <c r="S40" i="41"/>
  <c r="N57" i="41"/>
  <c r="O31" i="41"/>
  <c r="Q57" i="41"/>
  <c r="S19" i="41"/>
  <c r="R6" i="41"/>
  <c r="AA5" i="41"/>
  <c r="AP5" i="41"/>
  <c r="O14" i="41"/>
  <c r="AL5" i="41"/>
  <c r="N6" i="41"/>
  <c r="AU5" i="41"/>
  <c r="P6" i="41"/>
  <c r="P52" i="41"/>
  <c r="O40" i="41"/>
  <c r="O62" i="41"/>
  <c r="P19" i="41"/>
  <c r="AV5" i="41"/>
  <c r="AE5" i="41"/>
  <c r="AH5" i="41"/>
  <c r="O19" i="41"/>
  <c r="Q31" i="41"/>
  <c r="S25" i="41"/>
  <c r="Q52" i="41"/>
  <c r="S62" i="41"/>
  <c r="X5" i="41"/>
  <c r="O6" i="41"/>
  <c r="O57" i="41"/>
  <c r="N14" i="41"/>
  <c r="AI5" i="41"/>
  <c r="AN5" i="41"/>
  <c r="Q25" i="41"/>
  <c r="N31" i="41"/>
  <c r="R31" i="41"/>
  <c r="Y5" i="41"/>
  <c r="P25" i="41"/>
  <c r="S31" i="41"/>
  <c r="P40" i="41"/>
  <c r="AK31" i="41"/>
  <c r="AQ5" i="41"/>
  <c r="W5" i="41"/>
  <c r="P14" i="41"/>
  <c r="P31" i="41"/>
  <c r="Q40" i="41"/>
  <c r="Q62" i="41"/>
  <c r="AY5" i="41"/>
  <c r="AX5" i="41"/>
  <c r="AM5" i="41"/>
  <c r="S6" i="41"/>
  <c r="S14" i="41"/>
  <c r="AO5" i="41"/>
  <c r="AF5" i="41"/>
  <c r="AT5" i="41"/>
  <c r="O52" i="41"/>
  <c r="AW5" i="41"/>
  <c r="AD5" i="41"/>
  <c r="S57" i="41"/>
  <c r="M72" i="41"/>
  <c r="R68" i="41"/>
  <c r="Z66" i="41"/>
  <c r="M70" i="41"/>
  <c r="V63" i="41"/>
  <c r="N66" i="41"/>
  <c r="AK66" i="41"/>
  <c r="M68" i="41"/>
  <c r="AK57" i="41"/>
  <c r="U62" i="41"/>
  <c r="AC57" i="41"/>
  <c r="U57" i="41"/>
  <c r="AK52" i="41"/>
  <c r="AS31" i="41"/>
  <c r="AC31" i="41"/>
  <c r="U40" i="41"/>
  <c r="AC25" i="41"/>
  <c r="AS52" i="41"/>
  <c r="U31" i="41"/>
  <c r="AC40" i="41"/>
  <c r="M35" i="41"/>
  <c r="M46" i="41"/>
  <c r="M29" i="41"/>
  <c r="AK40" i="41"/>
  <c r="M55" i="41"/>
  <c r="M60" i="41"/>
  <c r="M53" i="41"/>
  <c r="U25" i="41"/>
  <c r="AS40" i="41"/>
  <c r="U52" i="41"/>
  <c r="AS57" i="41"/>
  <c r="M58" i="41"/>
  <c r="AC52" i="41"/>
  <c r="M41" i="41"/>
  <c r="M32" i="41"/>
  <c r="M26" i="41"/>
  <c r="AS6" i="41"/>
  <c r="AC76" i="41"/>
  <c r="AS76" i="41"/>
  <c r="AC19" i="41"/>
  <c r="M17" i="41"/>
  <c r="AS14" i="41"/>
  <c r="AC14" i="41"/>
  <c r="AS19" i="41"/>
  <c r="AK19" i="41"/>
  <c r="M22" i="41"/>
  <c r="AK6" i="41"/>
  <c r="AK14" i="41"/>
  <c r="AC6" i="41"/>
  <c r="M11" i="41"/>
  <c r="AK76" i="41"/>
  <c r="M7" i="41"/>
  <c r="U6" i="41"/>
  <c r="U14" i="41"/>
  <c r="M15" i="41"/>
  <c r="M77" i="41"/>
  <c r="U76" i="41"/>
  <c r="M20" i="41"/>
  <c r="U19" i="41"/>
  <c r="G74" i="28"/>
  <c r="F74" i="28"/>
  <c r="G73" i="28"/>
  <c r="F73" i="28"/>
  <c r="G70" i="28"/>
  <c r="F70" i="28"/>
  <c r="G69" i="28"/>
  <c r="F69" i="28"/>
  <c r="G67" i="28"/>
  <c r="F67" i="28"/>
  <c r="G66" i="28"/>
  <c r="F66" i="28"/>
  <c r="G65" i="28"/>
  <c r="F65" i="28"/>
  <c r="G64" i="28"/>
  <c r="F64" i="28"/>
  <c r="G63" i="28"/>
  <c r="F63" i="28"/>
  <c r="G24" i="27"/>
  <c r="F24" i="27"/>
  <c r="G23" i="27"/>
  <c r="F23" i="27"/>
  <c r="G22" i="27"/>
  <c r="F22" i="27"/>
  <c r="G20" i="27"/>
  <c r="F20" i="27"/>
  <c r="G19" i="27"/>
  <c r="F19" i="27"/>
  <c r="G18" i="27"/>
  <c r="F18" i="27"/>
  <c r="G17" i="27"/>
  <c r="F17" i="27"/>
  <c r="G16" i="27"/>
  <c r="F16" i="27"/>
  <c r="G15" i="27"/>
  <c r="F15" i="27"/>
  <c r="G14" i="27"/>
  <c r="F14" i="27"/>
  <c r="G13" i="27"/>
  <c r="F13" i="27"/>
  <c r="G11" i="27"/>
  <c r="F11" i="27"/>
  <c r="G10" i="27"/>
  <c r="F10" i="27"/>
  <c r="G9" i="27"/>
  <c r="F9" i="27"/>
  <c r="G8" i="27"/>
  <c r="F8" i="27"/>
  <c r="G52" i="28"/>
  <c r="F52" i="28"/>
  <c r="G51" i="28"/>
  <c r="F51" i="28"/>
  <c r="G50" i="28"/>
  <c r="F50" i="28"/>
  <c r="G48" i="28"/>
  <c r="F48" i="28"/>
  <c r="G47" i="28"/>
  <c r="F47" i="28"/>
  <c r="G45" i="28"/>
  <c r="F45" i="28"/>
  <c r="G43" i="28"/>
  <c r="F43" i="28"/>
  <c r="G41" i="28"/>
  <c r="F41" i="28"/>
  <c r="G40" i="28"/>
  <c r="F40" i="28"/>
  <c r="G38" i="28"/>
  <c r="G37" i="28"/>
  <c r="G36" i="28"/>
  <c r="G35" i="28"/>
  <c r="G34" i="28"/>
  <c r="F38" i="28"/>
  <c r="F37" i="28"/>
  <c r="F36" i="28"/>
  <c r="F35" i="28"/>
  <c r="F34" i="28"/>
  <c r="G32" i="28"/>
  <c r="F32" i="28"/>
  <c r="G31" i="28"/>
  <c r="F31" i="28"/>
  <c r="G49" i="30"/>
  <c r="F49" i="30"/>
  <c r="G47" i="30"/>
  <c r="F47" i="30"/>
  <c r="G46" i="30"/>
  <c r="F46" i="30"/>
  <c r="G44" i="30"/>
  <c r="F44" i="30"/>
  <c r="G43" i="30"/>
  <c r="F43" i="30"/>
  <c r="G42" i="30"/>
  <c r="F42" i="30"/>
  <c r="G41" i="30"/>
  <c r="F41" i="30"/>
  <c r="G40" i="30"/>
  <c r="F40" i="30"/>
  <c r="G38" i="30"/>
  <c r="F38" i="30"/>
  <c r="G37" i="30"/>
  <c r="F37" i="30"/>
  <c r="G35" i="30"/>
  <c r="F35" i="30"/>
  <c r="G34" i="30"/>
  <c r="F34" i="30"/>
  <c r="G32" i="30"/>
  <c r="F32" i="30"/>
  <c r="G31" i="30"/>
  <c r="F31" i="30"/>
  <c r="G30" i="30"/>
  <c r="F30" i="30"/>
  <c r="G29" i="30"/>
  <c r="F29" i="30"/>
  <c r="G26" i="30"/>
  <c r="F26" i="30"/>
  <c r="G27" i="30"/>
  <c r="F27" i="30"/>
  <c r="G25" i="30"/>
  <c r="F25" i="30"/>
  <c r="G24" i="30"/>
  <c r="F24" i="30"/>
  <c r="G23" i="30"/>
  <c r="F23" i="30"/>
  <c r="G22" i="30"/>
  <c r="F22" i="30"/>
  <c r="G21" i="30"/>
  <c r="F21" i="30"/>
  <c r="G19" i="30"/>
  <c r="F19" i="30"/>
  <c r="G17" i="30"/>
  <c r="G16" i="30"/>
  <c r="G15" i="30"/>
  <c r="G14" i="30"/>
  <c r="G13" i="30"/>
  <c r="G12" i="30"/>
  <c r="G11" i="30"/>
  <c r="G10" i="30"/>
  <c r="G9" i="30"/>
  <c r="G8" i="30"/>
  <c r="F17" i="30"/>
  <c r="F16" i="30"/>
  <c r="F15" i="30"/>
  <c r="F14" i="30"/>
  <c r="F13" i="30"/>
  <c r="F12" i="30"/>
  <c r="F11" i="30"/>
  <c r="F10" i="30"/>
  <c r="F9" i="30"/>
  <c r="F8" i="30"/>
  <c r="P5" i="41" l="1"/>
  <c r="U5" i="41"/>
  <c r="Q5" i="41"/>
  <c r="O5" i="41"/>
  <c r="AC5" i="41"/>
  <c r="AS5" i="41"/>
  <c r="S5" i="41"/>
  <c r="V62" i="41"/>
  <c r="V5" i="41" s="1"/>
  <c r="N63" i="41"/>
  <c r="N62" i="41" s="1"/>
  <c r="N5" i="41" s="1"/>
  <c r="Z63" i="41"/>
  <c r="R66" i="41"/>
  <c r="AK63" i="41"/>
  <c r="M66" i="41"/>
  <c r="M52" i="41"/>
  <c r="M25" i="41"/>
  <c r="M31" i="41"/>
  <c r="M40" i="41"/>
  <c r="M57" i="41"/>
  <c r="M19" i="41"/>
  <c r="M14" i="41"/>
  <c r="M6" i="41"/>
  <c r="M76" i="41"/>
  <c r="R63" i="41" l="1"/>
  <c r="R62" i="41" s="1"/>
  <c r="R5" i="41" s="1"/>
  <c r="Z62" i="41"/>
  <c r="Z5" i="41" s="1"/>
  <c r="AK62" i="41"/>
  <c r="AK5" i="41" s="1"/>
  <c r="M63" i="41"/>
  <c r="M62" i="41" s="1"/>
  <c r="M5" i="41" s="1"/>
  <c r="G60" i="29"/>
  <c r="F60" i="29"/>
  <c r="G59" i="29"/>
  <c r="F59" i="29"/>
  <c r="G57" i="29"/>
  <c r="F57" i="29"/>
  <c r="G56" i="29"/>
  <c r="F56" i="29"/>
  <c r="G53" i="29"/>
  <c r="F53" i="29"/>
  <c r="G52" i="29"/>
  <c r="F52" i="29"/>
  <c r="G50" i="29"/>
  <c r="F50" i="29"/>
  <c r="G49" i="29"/>
  <c r="F49" i="29"/>
  <c r="G46" i="29"/>
  <c r="F46" i="29"/>
  <c r="G45" i="29"/>
  <c r="F45" i="29"/>
  <c r="G43" i="29"/>
  <c r="F43" i="29"/>
  <c r="G42" i="29"/>
  <c r="F42" i="29"/>
  <c r="G41" i="29"/>
  <c r="F41" i="29"/>
  <c r="G40" i="29"/>
  <c r="F40" i="29"/>
  <c r="G30" i="29"/>
  <c r="F30" i="29"/>
  <c r="G29" i="29"/>
  <c r="F29" i="29"/>
  <c r="G27" i="29"/>
  <c r="F27" i="29"/>
  <c r="G26" i="29"/>
  <c r="F26" i="29"/>
  <c r="G24" i="29"/>
  <c r="F24" i="29"/>
  <c r="G23" i="29"/>
  <c r="F23" i="29"/>
  <c r="G20" i="29"/>
  <c r="F20" i="29"/>
  <c r="G18" i="29"/>
  <c r="F18" i="29"/>
  <c r="G15" i="29"/>
  <c r="F15" i="29"/>
  <c r="G14" i="29"/>
  <c r="F14" i="29"/>
  <c r="G12" i="29"/>
  <c r="G11" i="29"/>
  <c r="G9" i="29"/>
  <c r="G8" i="29"/>
  <c r="F12" i="29"/>
  <c r="F11" i="29"/>
  <c r="F9" i="29"/>
  <c r="F8" i="29"/>
  <c r="G20" i="28"/>
  <c r="G19" i="28"/>
  <c r="F20" i="28"/>
  <c r="F19" i="28"/>
  <c r="G17" i="28"/>
  <c r="G16" i="28"/>
  <c r="G13" i="28"/>
  <c r="G12" i="28"/>
  <c r="F17" i="28"/>
  <c r="F16" i="28"/>
  <c r="F13" i="28"/>
  <c r="F12" i="28"/>
  <c r="G10" i="28"/>
  <c r="G9" i="28"/>
  <c r="G8" i="28"/>
  <c r="F10" i="28"/>
  <c r="F9" i="28"/>
  <c r="F8" i="28"/>
  <c r="G42" i="23"/>
  <c r="G41" i="23"/>
  <c r="G40" i="23"/>
  <c r="G39" i="23"/>
  <c r="F42" i="23"/>
  <c r="F41" i="23"/>
  <c r="F40" i="23"/>
  <c r="F39" i="23"/>
  <c r="G36" i="23"/>
  <c r="G35" i="23"/>
  <c r="G34" i="23"/>
  <c r="F36" i="23"/>
  <c r="F35" i="23"/>
  <c r="F34" i="23"/>
  <c r="G32" i="23"/>
  <c r="F32" i="23"/>
  <c r="G29" i="23"/>
  <c r="G28" i="23"/>
  <c r="F29" i="23"/>
  <c r="F28" i="23"/>
  <c r="G26" i="23"/>
  <c r="G25" i="23"/>
  <c r="G24" i="23"/>
  <c r="G23" i="23"/>
  <c r="G22" i="23"/>
  <c r="G21" i="23"/>
  <c r="F26" i="23"/>
  <c r="F25" i="23"/>
  <c r="F24" i="23"/>
  <c r="F23" i="23"/>
  <c r="F22" i="23"/>
  <c r="F21" i="23"/>
  <c r="G19" i="23"/>
  <c r="G18" i="23"/>
  <c r="G17" i="23"/>
  <c r="G16" i="23"/>
  <c r="G15" i="23"/>
  <c r="G14" i="23"/>
  <c r="G13" i="23"/>
  <c r="G12" i="23"/>
  <c r="F19" i="23"/>
  <c r="F18" i="23"/>
  <c r="F17" i="23"/>
  <c r="F16" i="23"/>
  <c r="F15" i="23"/>
  <c r="F14" i="23"/>
  <c r="F13" i="23"/>
  <c r="F12" i="23"/>
  <c r="G9" i="23"/>
  <c r="G8" i="23"/>
  <c r="G10" i="23"/>
  <c r="M290" i="25"/>
  <c r="M289" i="25"/>
  <c r="M288" i="25"/>
  <c r="M286" i="25"/>
  <c r="S285" i="25"/>
  <c r="S287" i="25" s="1"/>
  <c r="R285" i="25"/>
  <c r="R287" i="25" s="1"/>
  <c r="Q285" i="25"/>
  <c r="Q287" i="25" s="1"/>
  <c r="P285" i="25"/>
  <c r="P287" i="25" s="1"/>
  <c r="O285" i="25"/>
  <c r="O287" i="25" s="1"/>
  <c r="N285" i="25"/>
  <c r="M285" i="25" s="1"/>
  <c r="M284" i="25"/>
  <c r="M283" i="25"/>
  <c r="M281" i="25"/>
  <c r="S280" i="25"/>
  <c r="S282" i="25" s="1"/>
  <c r="R280" i="25"/>
  <c r="R282" i="25" s="1"/>
  <c r="Q280" i="25"/>
  <c r="Q282" i="25" s="1"/>
  <c r="P280" i="25"/>
  <c r="P282" i="25" s="1"/>
  <c r="O280" i="25"/>
  <c r="O282" i="25" s="1"/>
  <c r="N280" i="25"/>
  <c r="M280" i="25" s="1"/>
  <c r="M279" i="25"/>
  <c r="M278" i="25"/>
  <c r="M277" i="25"/>
  <c r="M276" i="25"/>
  <c r="M274" i="25"/>
  <c r="S273" i="25"/>
  <c r="S275" i="25" s="1"/>
  <c r="R273" i="25"/>
  <c r="R275" i="25" s="1"/>
  <c r="Q273" i="25"/>
  <c r="Q275" i="25" s="1"/>
  <c r="P273" i="25"/>
  <c r="P275" i="25" s="1"/>
  <c r="O273" i="25"/>
  <c r="O275" i="25" s="1"/>
  <c r="N273" i="25"/>
  <c r="M273" i="25" s="1"/>
  <c r="M272" i="25"/>
  <c r="M271" i="25"/>
  <c r="M269" i="25"/>
  <c r="S268" i="25"/>
  <c r="S270" i="25" s="1"/>
  <c r="R268" i="25"/>
  <c r="R270" i="25" s="1"/>
  <c r="Q268" i="25"/>
  <c r="Q270" i="25" s="1"/>
  <c r="P268" i="25"/>
  <c r="P270" i="25" s="1"/>
  <c r="O268" i="25"/>
  <c r="O270" i="25" s="1"/>
  <c r="N268" i="25"/>
  <c r="M267" i="25"/>
  <c r="M266" i="25"/>
  <c r="M265" i="25"/>
  <c r="M264" i="25"/>
  <c r="M262" i="25"/>
  <c r="S261" i="25"/>
  <c r="S263" i="25" s="1"/>
  <c r="R261" i="25"/>
  <c r="R263" i="25" s="1"/>
  <c r="Q261" i="25"/>
  <c r="Q263" i="25" s="1"/>
  <c r="P261" i="25"/>
  <c r="P263" i="25" s="1"/>
  <c r="O261" i="25"/>
  <c r="O263" i="25" s="1"/>
  <c r="N261" i="25"/>
  <c r="M260" i="25"/>
  <c r="M259" i="25"/>
  <c r="M257" i="25"/>
  <c r="S256" i="25"/>
  <c r="R256" i="25"/>
  <c r="R258" i="25" s="1"/>
  <c r="Q256" i="25"/>
  <c r="Q258" i="25" s="1"/>
  <c r="P256" i="25"/>
  <c r="P258" i="25" s="1"/>
  <c r="O256" i="25"/>
  <c r="O258" i="25" s="1"/>
  <c r="N256" i="25"/>
  <c r="N258" i="25" s="1"/>
  <c r="M255" i="25"/>
  <c r="M254" i="25"/>
  <c r="M253" i="25"/>
  <c r="R251" i="25"/>
  <c r="M251" i="25" s="1"/>
  <c r="S250" i="25"/>
  <c r="S252" i="25" s="1"/>
  <c r="R250" i="25"/>
  <c r="Q250" i="25"/>
  <c r="Q252" i="25" s="1"/>
  <c r="P250" i="25"/>
  <c r="P252" i="25" s="1"/>
  <c r="O250" i="25"/>
  <c r="O252" i="25" s="1"/>
  <c r="N250" i="25"/>
  <c r="M249" i="25"/>
  <c r="M248" i="25"/>
  <c r="M247" i="25"/>
  <c r="M246" i="25"/>
  <c r="M245" i="25"/>
  <c r="M244" i="25"/>
  <c r="M243" i="25"/>
  <c r="M242" i="25"/>
  <c r="M241" i="25"/>
  <c r="R239" i="25"/>
  <c r="S238" i="25"/>
  <c r="S240" i="25" s="1"/>
  <c r="R238" i="25"/>
  <c r="Q238" i="25"/>
  <c r="Q240" i="25" s="1"/>
  <c r="P238" i="25"/>
  <c r="P240" i="25" s="1"/>
  <c r="O238" i="25"/>
  <c r="O235" i="25" s="1"/>
  <c r="O237" i="25" s="1"/>
  <c r="N238" i="25"/>
  <c r="M236" i="25"/>
  <c r="R235" i="25"/>
  <c r="R237" i="25" s="1"/>
  <c r="M234" i="25"/>
  <c r="M232" i="25"/>
  <c r="S231" i="25"/>
  <c r="S233" i="25" s="1"/>
  <c r="R231" i="25"/>
  <c r="R233" i="25" s="1"/>
  <c r="Q231" i="25"/>
  <c r="Q233" i="25" s="1"/>
  <c r="P231" i="25"/>
  <c r="P233" i="25" s="1"/>
  <c r="O231" i="25"/>
  <c r="O233" i="25" s="1"/>
  <c r="N231" i="25"/>
  <c r="M230" i="25"/>
  <c r="M229" i="25"/>
  <c r="S226" i="25"/>
  <c r="S228" i="25" s="1"/>
  <c r="R226" i="25"/>
  <c r="R228" i="25" s="1"/>
  <c r="Q226" i="25"/>
  <c r="P226" i="25"/>
  <c r="P228" i="25" s="1"/>
  <c r="O226" i="25"/>
  <c r="N226" i="25"/>
  <c r="M225" i="25"/>
  <c r="M223" i="25"/>
  <c r="S222" i="25"/>
  <c r="S224" i="25" s="1"/>
  <c r="R222" i="25"/>
  <c r="R224" i="25" s="1"/>
  <c r="Q222" i="25"/>
  <c r="Q224" i="25" s="1"/>
  <c r="P222" i="25"/>
  <c r="P224" i="25" s="1"/>
  <c r="O222" i="25"/>
  <c r="O224" i="25" s="1"/>
  <c r="N222" i="25"/>
  <c r="M222" i="25" s="1"/>
  <c r="M221" i="25"/>
  <c r="M220" i="25"/>
  <c r="M219" i="25"/>
  <c r="M218" i="25"/>
  <c r="M216" i="25"/>
  <c r="S215" i="25"/>
  <c r="S212" i="25" s="1"/>
  <c r="S214" i="25" s="1"/>
  <c r="R215" i="25"/>
  <c r="R217" i="25" s="1"/>
  <c r="Q215" i="25"/>
  <c r="Q217" i="25" s="1"/>
  <c r="P215" i="25"/>
  <c r="P217" i="25" s="1"/>
  <c r="O215" i="25"/>
  <c r="O217" i="25" s="1"/>
  <c r="N215" i="25"/>
  <c r="M213" i="25"/>
  <c r="M211" i="25"/>
  <c r="M210" i="25"/>
  <c r="M209" i="25"/>
  <c r="M207" i="25"/>
  <c r="S206" i="25"/>
  <c r="S208" i="25" s="1"/>
  <c r="R206" i="25"/>
  <c r="R208" i="25" s="1"/>
  <c r="Q206" i="25"/>
  <c r="Q208" i="25" s="1"/>
  <c r="P206" i="25"/>
  <c r="P208" i="25" s="1"/>
  <c r="O206" i="25"/>
  <c r="O208" i="25" s="1"/>
  <c r="N206" i="25"/>
  <c r="M205" i="25"/>
  <c r="M204" i="25"/>
  <c r="M203" i="25"/>
  <c r="M202" i="25"/>
  <c r="M200" i="25"/>
  <c r="S199" i="25"/>
  <c r="S201" i="25" s="1"/>
  <c r="R199" i="25"/>
  <c r="R201" i="25" s="1"/>
  <c r="Q199" i="25"/>
  <c r="Q201" i="25" s="1"/>
  <c r="P199" i="25"/>
  <c r="P201" i="25" s="1"/>
  <c r="O199" i="25"/>
  <c r="N199" i="25"/>
  <c r="M198" i="25"/>
  <c r="M196" i="25"/>
  <c r="S195" i="25"/>
  <c r="S197" i="25" s="1"/>
  <c r="R195" i="25"/>
  <c r="R197" i="25" s="1"/>
  <c r="Q195" i="25"/>
  <c r="Q197" i="25" s="1"/>
  <c r="P195" i="25"/>
  <c r="P197" i="25" s="1"/>
  <c r="O195" i="25"/>
  <c r="O197" i="25" s="1"/>
  <c r="N195" i="25"/>
  <c r="N197" i="25" s="1"/>
  <c r="M194" i="25"/>
  <c r="M192" i="25"/>
  <c r="S191" i="25"/>
  <c r="S193" i="25" s="1"/>
  <c r="R191" i="25"/>
  <c r="R193" i="25" s="1"/>
  <c r="Q191" i="25"/>
  <c r="Q193" i="25" s="1"/>
  <c r="P191" i="25"/>
  <c r="P193" i="25" s="1"/>
  <c r="O191" i="25"/>
  <c r="O193" i="25" s="1"/>
  <c r="N191" i="25"/>
  <c r="N193" i="25" s="1"/>
  <c r="M190" i="25"/>
  <c r="M188" i="25"/>
  <c r="S187" i="25"/>
  <c r="S189" i="25" s="1"/>
  <c r="R187" i="25"/>
  <c r="R189" i="25" s="1"/>
  <c r="Q187" i="25"/>
  <c r="Q189" i="25" s="1"/>
  <c r="P187" i="25"/>
  <c r="P189" i="25" s="1"/>
  <c r="O187" i="25"/>
  <c r="N187" i="25"/>
  <c r="N189" i="25" s="1"/>
  <c r="M186" i="25"/>
  <c r="M184" i="25"/>
  <c r="S183" i="25"/>
  <c r="R183" i="25"/>
  <c r="R185" i="25" s="1"/>
  <c r="Q183" i="25"/>
  <c r="Q185" i="25" s="1"/>
  <c r="P183" i="25"/>
  <c r="P185" i="25" s="1"/>
  <c r="O183" i="25"/>
  <c r="O185" i="25" s="1"/>
  <c r="N183" i="25"/>
  <c r="N185" i="25" s="1"/>
  <c r="M182" i="25"/>
  <c r="M180" i="25"/>
  <c r="S179" i="25"/>
  <c r="S181" i="25" s="1"/>
  <c r="R179" i="25"/>
  <c r="R181" i="25" s="1"/>
  <c r="Q179" i="25"/>
  <c r="Q177" i="25" s="1"/>
  <c r="P179" i="25"/>
  <c r="O179" i="25"/>
  <c r="O181" i="25" s="1"/>
  <c r="N179" i="25"/>
  <c r="M175" i="25"/>
  <c r="M174" i="25"/>
  <c r="M172" i="25"/>
  <c r="S171" i="25"/>
  <c r="S173" i="25" s="1"/>
  <c r="R171" i="25"/>
  <c r="R173" i="25" s="1"/>
  <c r="Q171" i="25"/>
  <c r="Q173" i="25" s="1"/>
  <c r="P171" i="25"/>
  <c r="P173" i="25" s="1"/>
  <c r="O171" i="25"/>
  <c r="O173" i="25" s="1"/>
  <c r="N171" i="25"/>
  <c r="M171" i="25" s="1"/>
  <c r="M170" i="25"/>
  <c r="N164" i="25"/>
  <c r="M168" i="25"/>
  <c r="M167" i="25"/>
  <c r="M165" i="25"/>
  <c r="S164" i="25"/>
  <c r="S166" i="25" s="1"/>
  <c r="R164" i="25"/>
  <c r="R166" i="25" s="1"/>
  <c r="Q164" i="25"/>
  <c r="Q166" i="25" s="1"/>
  <c r="P164" i="25"/>
  <c r="P166" i="25" s="1"/>
  <c r="O164" i="25"/>
  <c r="O166" i="25" s="1"/>
  <c r="M163" i="25"/>
  <c r="M162" i="25"/>
  <c r="M161" i="25"/>
  <c r="M159" i="25"/>
  <c r="S158" i="25"/>
  <c r="S160" i="25" s="1"/>
  <c r="R158" i="25"/>
  <c r="R160" i="25" s="1"/>
  <c r="Q158" i="25"/>
  <c r="Q160" i="25" s="1"/>
  <c r="P158" i="25"/>
  <c r="P160" i="25" s="1"/>
  <c r="O158" i="25"/>
  <c r="O160" i="25" s="1"/>
  <c r="N158" i="25"/>
  <c r="N160" i="25" s="1"/>
  <c r="M157" i="25"/>
  <c r="M156" i="25"/>
  <c r="M155" i="25"/>
  <c r="M153" i="25"/>
  <c r="S152" i="25"/>
  <c r="S154" i="25" s="1"/>
  <c r="R152" i="25"/>
  <c r="R154" i="25" s="1"/>
  <c r="Q152" i="25"/>
  <c r="Q154" i="25" s="1"/>
  <c r="P152" i="25"/>
  <c r="O152" i="25"/>
  <c r="O154" i="25" s="1"/>
  <c r="N152" i="25"/>
  <c r="M152" i="25" s="1"/>
  <c r="M151" i="25"/>
  <c r="M148" i="25"/>
  <c r="S147" i="25"/>
  <c r="S149" i="25" s="1"/>
  <c r="R147" i="25"/>
  <c r="R149" i="25" s="1"/>
  <c r="Q147" i="25"/>
  <c r="Q149" i="25" s="1"/>
  <c r="P147" i="25"/>
  <c r="P149" i="25" s="1"/>
  <c r="O147" i="25"/>
  <c r="O149" i="25" s="1"/>
  <c r="M145" i="25"/>
  <c r="O144" i="25"/>
  <c r="O146" i="25" s="1"/>
  <c r="M143" i="25"/>
  <c r="M142" i="25"/>
  <c r="M141" i="25"/>
  <c r="S138" i="25"/>
  <c r="S140" i="25" s="1"/>
  <c r="R138" i="25"/>
  <c r="R140" i="25" s="1"/>
  <c r="Q138" i="25"/>
  <c r="Q140" i="25" s="1"/>
  <c r="P138" i="25"/>
  <c r="P140" i="25" s="1"/>
  <c r="O138" i="25"/>
  <c r="O140" i="25" s="1"/>
  <c r="N138" i="25"/>
  <c r="M138" i="25" s="1"/>
  <c r="M137" i="25"/>
  <c r="M136" i="25"/>
  <c r="M135" i="25"/>
  <c r="M134" i="25"/>
  <c r="M132" i="25"/>
  <c r="S131" i="25"/>
  <c r="S133" i="25" s="1"/>
  <c r="R131" i="25"/>
  <c r="R133" i="25" s="1"/>
  <c r="Q131" i="25"/>
  <c r="Q133" i="25" s="1"/>
  <c r="P131" i="25"/>
  <c r="P133" i="25" s="1"/>
  <c r="O131" i="25"/>
  <c r="O133" i="25" s="1"/>
  <c r="N131" i="25"/>
  <c r="M130" i="25"/>
  <c r="M129" i="25"/>
  <c r="M128" i="25"/>
  <c r="M127" i="25"/>
  <c r="M125" i="25"/>
  <c r="S124" i="25"/>
  <c r="S126" i="25" s="1"/>
  <c r="R124" i="25"/>
  <c r="R126" i="25" s="1"/>
  <c r="Q124" i="25"/>
  <c r="Q126" i="25" s="1"/>
  <c r="P124" i="25"/>
  <c r="P126" i="25" s="1"/>
  <c r="O124" i="25"/>
  <c r="O126" i="25" s="1"/>
  <c r="N124" i="25"/>
  <c r="M123" i="25"/>
  <c r="M122" i="25"/>
  <c r="M121" i="25"/>
  <c r="M120" i="25"/>
  <c r="S117" i="25"/>
  <c r="S119" i="25" s="1"/>
  <c r="R117" i="25"/>
  <c r="R119" i="25" s="1"/>
  <c r="Q117" i="25"/>
  <c r="Q119" i="25" s="1"/>
  <c r="P117" i="25"/>
  <c r="P119" i="25" s="1"/>
  <c r="O117" i="25"/>
  <c r="O119" i="25" s="1"/>
  <c r="N117" i="25"/>
  <c r="M117" i="25" s="1"/>
  <c r="M115" i="25"/>
  <c r="M113" i="25"/>
  <c r="M112" i="25"/>
  <c r="M111" i="25"/>
  <c r="M110" i="25"/>
  <c r="M109" i="25"/>
  <c r="S106" i="25"/>
  <c r="S108" i="25" s="1"/>
  <c r="R106" i="25"/>
  <c r="R108" i="25" s="1"/>
  <c r="Q106" i="25"/>
  <c r="Q108" i="25" s="1"/>
  <c r="P106" i="25"/>
  <c r="P108" i="25" s="1"/>
  <c r="O106" i="25"/>
  <c r="O108" i="25" s="1"/>
  <c r="N106" i="25"/>
  <c r="M106" i="25" s="1"/>
  <c r="M105" i="25"/>
  <c r="M104" i="25"/>
  <c r="M103" i="25"/>
  <c r="M102" i="25"/>
  <c r="M100" i="25"/>
  <c r="S99" i="25"/>
  <c r="S101" i="25" s="1"/>
  <c r="R99" i="25"/>
  <c r="R101" i="25" s="1"/>
  <c r="Q99" i="25"/>
  <c r="Q101" i="25" s="1"/>
  <c r="P99" i="25"/>
  <c r="P101" i="25" s="1"/>
  <c r="O99" i="25"/>
  <c r="O101" i="25" s="1"/>
  <c r="N99" i="25"/>
  <c r="M99" i="25" s="1"/>
  <c r="M98" i="25"/>
  <c r="M97" i="25"/>
  <c r="M95" i="25"/>
  <c r="S94" i="25"/>
  <c r="S96" i="25" s="1"/>
  <c r="R94" i="25"/>
  <c r="R96" i="25" s="1"/>
  <c r="Q94" i="25"/>
  <c r="Q96" i="25" s="1"/>
  <c r="P94" i="25"/>
  <c r="P96" i="25" s="1"/>
  <c r="O94" i="25"/>
  <c r="O96" i="25" s="1"/>
  <c r="N94" i="25"/>
  <c r="M93" i="25"/>
  <c r="M92" i="25"/>
  <c r="M91" i="25"/>
  <c r="M89" i="25"/>
  <c r="S88" i="25"/>
  <c r="S90" i="25" s="1"/>
  <c r="R88" i="25"/>
  <c r="R90" i="25" s="1"/>
  <c r="Q88" i="25"/>
  <c r="Q90" i="25" s="1"/>
  <c r="P88" i="25"/>
  <c r="P90" i="25" s="1"/>
  <c r="O88" i="25"/>
  <c r="N88" i="25"/>
  <c r="M87" i="25"/>
  <c r="M86" i="25"/>
  <c r="M83" i="25"/>
  <c r="S82" i="25"/>
  <c r="S84" i="25" s="1"/>
  <c r="R82" i="25"/>
  <c r="R84" i="25" s="1"/>
  <c r="Q82" i="25"/>
  <c r="Q84" i="25" s="1"/>
  <c r="P82" i="25"/>
  <c r="P84" i="25" s="1"/>
  <c r="O82" i="25"/>
  <c r="O84" i="25" s="1"/>
  <c r="M81" i="25"/>
  <c r="M80" i="25"/>
  <c r="M79" i="25"/>
  <c r="M77" i="25"/>
  <c r="S76" i="25"/>
  <c r="S78" i="25" s="1"/>
  <c r="R76" i="25"/>
  <c r="R78" i="25" s="1"/>
  <c r="Q76" i="25"/>
  <c r="Q78" i="25" s="1"/>
  <c r="P76" i="25"/>
  <c r="P78" i="25" s="1"/>
  <c r="O76" i="25"/>
  <c r="O78" i="25" s="1"/>
  <c r="N76" i="25"/>
  <c r="M75" i="25"/>
  <c r="M74" i="25"/>
  <c r="M73" i="25"/>
  <c r="M72" i="25"/>
  <c r="M71" i="25"/>
  <c r="M70" i="25"/>
  <c r="S67" i="25"/>
  <c r="S69" i="25" s="1"/>
  <c r="R67" i="25"/>
  <c r="R69" i="25" s="1"/>
  <c r="Q67" i="25"/>
  <c r="Q69" i="25" s="1"/>
  <c r="P67" i="25"/>
  <c r="P69" i="25" s="1"/>
  <c r="O67" i="25"/>
  <c r="O69" i="25" s="1"/>
  <c r="N67" i="25"/>
  <c r="M67" i="25" s="1"/>
  <c r="M66" i="25"/>
  <c r="M65" i="25"/>
  <c r="M64" i="25"/>
  <c r="M63" i="25"/>
  <c r="M61" i="25"/>
  <c r="S60" i="25"/>
  <c r="S62" i="25" s="1"/>
  <c r="R60" i="25"/>
  <c r="R62" i="25" s="1"/>
  <c r="Q60" i="25"/>
  <c r="Q62" i="25" s="1"/>
  <c r="P60" i="25"/>
  <c r="P62" i="25" s="1"/>
  <c r="O60" i="25"/>
  <c r="O62" i="25" s="1"/>
  <c r="N60" i="25"/>
  <c r="M59" i="25"/>
  <c r="M58" i="25"/>
  <c r="M57" i="25"/>
  <c r="M56" i="25"/>
  <c r="M55" i="25"/>
  <c r="M54" i="25"/>
  <c r="M53" i="25"/>
  <c r="M52" i="25"/>
  <c r="M51" i="25"/>
  <c r="M50" i="25"/>
  <c r="S47" i="25"/>
  <c r="S49" i="25" s="1"/>
  <c r="R47" i="25"/>
  <c r="R49" i="25" s="1"/>
  <c r="Q47" i="25"/>
  <c r="Q49" i="25" s="1"/>
  <c r="P47" i="25"/>
  <c r="P49" i="25" s="1"/>
  <c r="O47" i="25"/>
  <c r="O49" i="25" s="1"/>
  <c r="N47" i="25"/>
  <c r="N49" i="25" s="1"/>
  <c r="M46" i="25"/>
  <c r="M45" i="25"/>
  <c r="M44" i="25"/>
  <c r="M43" i="25"/>
  <c r="M42" i="25"/>
  <c r="S39" i="25"/>
  <c r="S41" i="25" s="1"/>
  <c r="R39" i="25"/>
  <c r="R41" i="25" s="1"/>
  <c r="Q39" i="25"/>
  <c r="Q41" i="25" s="1"/>
  <c r="P39" i="25"/>
  <c r="P36" i="25" s="1"/>
  <c r="O39" i="25"/>
  <c r="O36" i="25" s="1"/>
  <c r="N39" i="25"/>
  <c r="M37" i="25"/>
  <c r="M35" i="25"/>
  <c r="M34" i="25"/>
  <c r="M33" i="25"/>
  <c r="M32" i="25"/>
  <c r="M31" i="25"/>
  <c r="M30" i="25"/>
  <c r="M29" i="25"/>
  <c r="M28" i="25"/>
  <c r="M27" i="25"/>
  <c r="M26" i="25"/>
  <c r="M24" i="25"/>
  <c r="S23" i="25"/>
  <c r="S25" i="25" s="1"/>
  <c r="R23" i="25"/>
  <c r="R25" i="25" s="1"/>
  <c r="Q23" i="25"/>
  <c r="Q25" i="25" s="1"/>
  <c r="P23" i="25"/>
  <c r="P25" i="25" s="1"/>
  <c r="O23" i="25"/>
  <c r="O25" i="25" s="1"/>
  <c r="N23" i="25"/>
  <c r="M23" i="25" s="1"/>
  <c r="M22" i="25"/>
  <c r="M21" i="25"/>
  <c r="M20" i="25"/>
  <c r="M19" i="25"/>
  <c r="M18" i="25"/>
  <c r="M17" i="25"/>
  <c r="M16" i="25"/>
  <c r="M15" i="25"/>
  <c r="M14" i="25"/>
  <c r="M13" i="25"/>
  <c r="P11" i="25"/>
  <c r="M11" i="25" s="1"/>
  <c r="S10" i="25"/>
  <c r="S12" i="25" s="1"/>
  <c r="R10" i="25"/>
  <c r="R12" i="25" s="1"/>
  <c r="Q10" i="25"/>
  <c r="Q7" i="25" s="1"/>
  <c r="Q9" i="25" s="1"/>
  <c r="P10" i="25"/>
  <c r="P12" i="25" s="1"/>
  <c r="O10" i="25"/>
  <c r="O12" i="25" s="1"/>
  <c r="N10" i="25"/>
  <c r="N12" i="25" s="1"/>
  <c r="P8" i="25"/>
  <c r="M8" i="25" s="1"/>
  <c r="R7" i="25"/>
  <c r="R9" i="25" s="1"/>
  <c r="P7" i="25"/>
  <c r="P9" i="25" s="1"/>
  <c r="O7" i="25"/>
  <c r="O9" i="25" s="1"/>
  <c r="P5" i="25"/>
  <c r="O5" i="25"/>
  <c r="M5" i="25" s="1"/>
  <c r="M179" i="25" l="1"/>
  <c r="M231" i="25"/>
  <c r="M88" i="25"/>
  <c r="R240" i="25"/>
  <c r="N233" i="25"/>
  <c r="Q12" i="25"/>
  <c r="N108" i="25"/>
  <c r="N114" i="25"/>
  <c r="N140" i="25"/>
  <c r="O212" i="25"/>
  <c r="M261" i="25"/>
  <c r="N7" i="25"/>
  <c r="N9" i="25" s="1"/>
  <c r="O228" i="25"/>
  <c r="S235" i="25"/>
  <c r="S237" i="25" s="1"/>
  <c r="N25" i="25"/>
  <c r="M25" i="25" s="1"/>
  <c r="N119" i="25"/>
  <c r="P144" i="25"/>
  <c r="P146" i="25" s="1"/>
  <c r="Q181" i="25"/>
  <c r="Q212" i="25"/>
  <c r="Q214" i="25" s="1"/>
  <c r="M256" i="25"/>
  <c r="N282" i="25"/>
  <c r="M10" i="25"/>
  <c r="S7" i="25"/>
  <c r="S9" i="25" s="1"/>
  <c r="M9" i="25" s="1"/>
  <c r="S114" i="25"/>
  <c r="S116" i="25" s="1"/>
  <c r="M40" i="25"/>
  <c r="N69" i="25"/>
  <c r="M69" i="25" s="1"/>
  <c r="N82" i="25"/>
  <c r="M82" i="25" s="1"/>
  <c r="M227" i="25"/>
  <c r="N78" i="25"/>
  <c r="M78" i="25" s="1"/>
  <c r="M139" i="25"/>
  <c r="O214" i="25"/>
  <c r="N240" i="25"/>
  <c r="M118" i="25"/>
  <c r="N224" i="25"/>
  <c r="N147" i="25"/>
  <c r="M147" i="25" s="1"/>
  <c r="N181" i="25"/>
  <c r="N228" i="25"/>
  <c r="N90" i="25"/>
  <c r="N96" i="25"/>
  <c r="M96" i="25" s="1"/>
  <c r="N41" i="25"/>
  <c r="N217" i="25"/>
  <c r="R252" i="25"/>
  <c r="M85" i="25"/>
  <c r="M68" i="25"/>
  <c r="M107" i="25"/>
  <c r="N208" i="25"/>
  <c r="M208" i="25" s="1"/>
  <c r="N270" i="25"/>
  <c r="M270" i="25" s="1"/>
  <c r="N275" i="25"/>
  <c r="M275" i="25" s="1"/>
  <c r="N201" i="25"/>
  <c r="N252" i="25"/>
  <c r="N287" i="25"/>
  <c r="M287" i="25" s="1"/>
  <c r="N212" i="25"/>
  <c r="N214" i="25" s="1"/>
  <c r="P212" i="25"/>
  <c r="P214" i="25" s="1"/>
  <c r="M199" i="25"/>
  <c r="M195" i="25"/>
  <c r="N176" i="25"/>
  <c r="N178" i="25" s="1"/>
  <c r="O176" i="25"/>
  <c r="M193" i="25"/>
  <c r="M191" i="25"/>
  <c r="O177" i="25"/>
  <c r="P176" i="25"/>
  <c r="S177" i="25"/>
  <c r="R177" i="25"/>
  <c r="M183" i="25"/>
  <c r="M158" i="25"/>
  <c r="M131" i="25"/>
  <c r="M119" i="25"/>
  <c r="M197" i="25"/>
  <c r="M49" i="25"/>
  <c r="N116" i="25"/>
  <c r="M282" i="25"/>
  <c r="M12" i="25"/>
  <c r="O38" i="25"/>
  <c r="P38" i="25"/>
  <c r="M160" i="25"/>
  <c r="M233" i="25"/>
  <c r="M108" i="25"/>
  <c r="M140" i="25"/>
  <c r="M224" i="25"/>
  <c r="M164" i="25"/>
  <c r="N166" i="25"/>
  <c r="M166" i="25" s="1"/>
  <c r="Q36" i="25"/>
  <c r="M39" i="25"/>
  <c r="O41" i="25"/>
  <c r="Q114" i="25"/>
  <c r="Q116" i="25" s="1"/>
  <c r="S144" i="25"/>
  <c r="S146" i="25" s="1"/>
  <c r="M169" i="25"/>
  <c r="N173" i="25"/>
  <c r="M173" i="25" s="1"/>
  <c r="Q176" i="25"/>
  <c r="Q178" i="25" s="1"/>
  <c r="S185" i="25"/>
  <c r="M185" i="25" s="1"/>
  <c r="O189" i="25"/>
  <c r="M189" i="25" s="1"/>
  <c r="S217" i="25"/>
  <c r="Q228" i="25"/>
  <c r="P235" i="25"/>
  <c r="P237" i="25" s="1"/>
  <c r="M238" i="25"/>
  <c r="O240" i="25"/>
  <c r="M240" i="25" s="1"/>
  <c r="S258" i="25"/>
  <c r="M258" i="25" s="1"/>
  <c r="N263" i="25"/>
  <c r="M263" i="25" s="1"/>
  <c r="R36" i="25"/>
  <c r="P41" i="25"/>
  <c r="N62" i="25"/>
  <c r="M62" i="25" s="1"/>
  <c r="O90" i="25"/>
  <c r="N101" i="25"/>
  <c r="M101" i="25" s="1"/>
  <c r="R114" i="25"/>
  <c r="R116" i="25" s="1"/>
  <c r="N133" i="25"/>
  <c r="M133" i="25" s="1"/>
  <c r="M150" i="25"/>
  <c r="R176" i="25"/>
  <c r="O201" i="25"/>
  <c r="Q235" i="25"/>
  <c r="Q237" i="25" s="1"/>
  <c r="S36" i="25"/>
  <c r="S176" i="25"/>
  <c r="M187" i="25"/>
  <c r="M250" i="25"/>
  <c r="M60" i="25"/>
  <c r="N154" i="25"/>
  <c r="M48" i="25"/>
  <c r="N126" i="25"/>
  <c r="M126" i="25" s="1"/>
  <c r="P154" i="25"/>
  <c r="P181" i="25"/>
  <c r="P177" i="25"/>
  <c r="M124" i="25"/>
  <c r="M239" i="25"/>
  <c r="M76" i="25"/>
  <c r="M94" i="25"/>
  <c r="M215" i="25"/>
  <c r="O114" i="25"/>
  <c r="O116" i="25" s="1"/>
  <c r="Q144" i="25"/>
  <c r="Q146" i="25" s="1"/>
  <c r="M206" i="25"/>
  <c r="R212" i="25"/>
  <c r="R214" i="25" s="1"/>
  <c r="M226" i="25"/>
  <c r="N235" i="25"/>
  <c r="M268" i="25"/>
  <c r="M47" i="25"/>
  <c r="P114" i="25"/>
  <c r="P116" i="25" s="1"/>
  <c r="R144" i="25"/>
  <c r="R146" i="25" s="1"/>
  <c r="M7" i="25" l="1"/>
  <c r="M217" i="25"/>
  <c r="N84" i="25"/>
  <c r="M84" i="25" s="1"/>
  <c r="N36" i="25"/>
  <c r="N38" i="25" s="1"/>
  <c r="N144" i="25"/>
  <c r="M181" i="25"/>
  <c r="M228" i="25"/>
  <c r="M201" i="25"/>
  <c r="M252" i="25"/>
  <c r="M90" i="25"/>
  <c r="N149" i="25"/>
  <c r="M149" i="25" s="1"/>
  <c r="M41" i="25"/>
  <c r="M214" i="25"/>
  <c r="S178" i="25"/>
  <c r="P178" i="25"/>
  <c r="M177" i="25"/>
  <c r="O178" i="25"/>
  <c r="R178" i="25"/>
  <c r="O4" i="25"/>
  <c r="O6" i="25" s="1"/>
  <c r="T49" i="25" s="1"/>
  <c r="U49" i="25" s="1"/>
  <c r="M212" i="25"/>
  <c r="R4" i="25"/>
  <c r="R6" i="25" s="1"/>
  <c r="R38" i="25"/>
  <c r="M235" i="25"/>
  <c r="N237" i="25"/>
  <c r="M237" i="25" s="1"/>
  <c r="Q38" i="25"/>
  <c r="Q4" i="25"/>
  <c r="Q6" i="25" s="1"/>
  <c r="M114" i="25"/>
  <c r="S38" i="25"/>
  <c r="S4" i="25"/>
  <c r="S6" i="25" s="1"/>
  <c r="M116" i="25"/>
  <c r="M144" i="25"/>
  <c r="N146" i="25"/>
  <c r="M146" i="25" s="1"/>
  <c r="P4" i="25"/>
  <c r="P6" i="25" s="1"/>
  <c r="M154" i="25"/>
  <c r="M176" i="25"/>
  <c r="N4" i="25" l="1"/>
  <c r="M36" i="25"/>
  <c r="M38" i="25"/>
  <c r="M178" i="25"/>
  <c r="N6" i="25"/>
  <c r="M6" i="25" s="1"/>
  <c r="M4" i="25"/>
  <c r="E101" i="46" l="1"/>
  <c r="E9" i="8"/>
  <c r="E10" i="8" l="1"/>
  <c r="E12" i="8" l="1"/>
  <c r="E102" i="46"/>
  <c r="AR115" i="8"/>
  <c r="AR110" i="8"/>
  <c r="AR104" i="8"/>
  <c r="AR99" i="8"/>
  <c r="AR96" i="8"/>
  <c r="AR89" i="8"/>
  <c r="AR83" i="8"/>
  <c r="AR80" i="8"/>
  <c r="AR78" i="8"/>
  <c r="AR74" i="8"/>
  <c r="AR68" i="8"/>
  <c r="AR64" i="8"/>
  <c r="AR58" i="8"/>
  <c r="AR55" i="8"/>
  <c r="AR49" i="8"/>
  <c r="AR41" i="8"/>
  <c r="AR37" i="8"/>
  <c r="AR32" i="8"/>
  <c r="AR25" i="8"/>
  <c r="AR18" i="8"/>
  <c r="AR15" i="8"/>
  <c r="AR12" i="8"/>
  <c r="AR8" i="8"/>
  <c r="AJ115" i="8"/>
  <c r="AJ110" i="8"/>
  <c r="AJ104" i="8"/>
  <c r="AJ99" i="8"/>
  <c r="AJ96" i="8"/>
  <c r="AJ89" i="8"/>
  <c r="AJ83" i="8"/>
  <c r="AJ80" i="8"/>
  <c r="AJ78" i="8"/>
  <c r="AJ74" i="8"/>
  <c r="AJ68" i="8"/>
  <c r="AJ64" i="8"/>
  <c r="AJ58" i="8"/>
  <c r="AJ55" i="8"/>
  <c r="AJ49" i="8"/>
  <c r="AJ41" i="8"/>
  <c r="AJ37" i="8"/>
  <c r="AJ32" i="8"/>
  <c r="AJ25" i="8"/>
  <c r="AJ18" i="8"/>
  <c r="AJ15" i="8"/>
  <c r="AJ12" i="8"/>
  <c r="AJ8" i="8"/>
  <c r="AB115" i="8"/>
  <c r="AB110" i="8"/>
  <c r="AB104" i="8"/>
  <c r="AB99" i="8"/>
  <c r="AB96" i="8"/>
  <c r="AB89" i="8"/>
  <c r="AB83" i="8"/>
  <c r="AB80" i="8"/>
  <c r="AB78" i="8"/>
  <c r="AB74" i="8"/>
  <c r="AB68" i="8"/>
  <c r="AB64" i="8"/>
  <c r="AB58" i="8"/>
  <c r="AB55" i="8"/>
  <c r="AB49" i="8"/>
  <c r="AB41" i="8"/>
  <c r="AB37" i="8"/>
  <c r="AB32" i="8"/>
  <c r="AB25" i="8"/>
  <c r="AB18" i="8"/>
  <c r="AB15" i="8"/>
  <c r="AB12" i="8"/>
  <c r="AB8" i="8"/>
  <c r="T115" i="8"/>
  <c r="T110" i="8"/>
  <c r="T104" i="8"/>
  <c r="T99" i="8"/>
  <c r="T96" i="8"/>
  <c r="T89" i="8"/>
  <c r="T83" i="8"/>
  <c r="T80" i="8"/>
  <c r="T78" i="8"/>
  <c r="T74" i="8"/>
  <c r="T68" i="8"/>
  <c r="T64" i="8"/>
  <c r="T58" i="8"/>
  <c r="T55" i="8"/>
  <c r="T49" i="8"/>
  <c r="T41" i="8"/>
  <c r="T37" i="8"/>
  <c r="T32" i="8"/>
  <c r="T25" i="8"/>
  <c r="T18" i="8"/>
  <c r="T15" i="8"/>
  <c r="T12" i="8"/>
  <c r="T8" i="8"/>
  <c r="AS115" i="8"/>
  <c r="AS114" i="8" s="1"/>
  <c r="AY114" i="8"/>
  <c r="AX114" i="8"/>
  <c r="AW114" i="8"/>
  <c r="AV114" i="8"/>
  <c r="AU114" i="8"/>
  <c r="AT114" i="8"/>
  <c r="AS110" i="8"/>
  <c r="AS109" i="8" s="1"/>
  <c r="AY109" i="8"/>
  <c r="AX109" i="8"/>
  <c r="AW109" i="8"/>
  <c r="AV109" i="8"/>
  <c r="AU109" i="8"/>
  <c r="AT109" i="8"/>
  <c r="AS104" i="8"/>
  <c r="AS103" i="8" s="1"/>
  <c r="AY103" i="8"/>
  <c r="AX103" i="8"/>
  <c r="AW103" i="8"/>
  <c r="AV103" i="8"/>
  <c r="AU103" i="8"/>
  <c r="AT103" i="8"/>
  <c r="AS99" i="8"/>
  <c r="AS98" i="8" s="1"/>
  <c r="AY98" i="8"/>
  <c r="AX98" i="8"/>
  <c r="AW98" i="8"/>
  <c r="AV98" i="8"/>
  <c r="AU98" i="8"/>
  <c r="AT98" i="8"/>
  <c r="AS96" i="8"/>
  <c r="AY95" i="8"/>
  <c r="AX95" i="8"/>
  <c r="AW95" i="8"/>
  <c r="AV95" i="8"/>
  <c r="AU95" i="8"/>
  <c r="AT95" i="8"/>
  <c r="AS89" i="8"/>
  <c r="AS88" i="8" s="1"/>
  <c r="AY88" i="8"/>
  <c r="AX88" i="8"/>
  <c r="AW88" i="8"/>
  <c r="AV88" i="8"/>
  <c r="AU88" i="8"/>
  <c r="AT88" i="8"/>
  <c r="AS83" i="8"/>
  <c r="AS82" i="8" s="1"/>
  <c r="AY82" i="8"/>
  <c r="AX82" i="8"/>
  <c r="AW82" i="8"/>
  <c r="AV82" i="8"/>
  <c r="AU82" i="8"/>
  <c r="AT82" i="8"/>
  <c r="AS80" i="8"/>
  <c r="AS79" i="8" s="1"/>
  <c r="AY79" i="8"/>
  <c r="AX79" i="8"/>
  <c r="AW79" i="8"/>
  <c r="AV79" i="8"/>
  <c r="AU79" i="8"/>
  <c r="AT79" i="8"/>
  <c r="AS78" i="8"/>
  <c r="AY77" i="8"/>
  <c r="AX77" i="8"/>
  <c r="AW77" i="8"/>
  <c r="AV77" i="8"/>
  <c r="AU77" i="8"/>
  <c r="AT77" i="8"/>
  <c r="AS74" i="8"/>
  <c r="AS73" i="8" s="1"/>
  <c r="AY73" i="8"/>
  <c r="AX73" i="8"/>
  <c r="AW73" i="8"/>
  <c r="AV73" i="8"/>
  <c r="AU73" i="8"/>
  <c r="AT73" i="8"/>
  <c r="AS68" i="8"/>
  <c r="AS67" i="8" s="1"/>
  <c r="AY67" i="8"/>
  <c r="AX67" i="8"/>
  <c r="AW67" i="8"/>
  <c r="AV67" i="8"/>
  <c r="AU67" i="8"/>
  <c r="AT67" i="8"/>
  <c r="AS64" i="8"/>
  <c r="AS63" i="8" s="1"/>
  <c r="AY63" i="8"/>
  <c r="AX63" i="8"/>
  <c r="AW63" i="8"/>
  <c r="AV63" i="8"/>
  <c r="AU63" i="8"/>
  <c r="AT63" i="8"/>
  <c r="AS58" i="8"/>
  <c r="AS57" i="8" s="1"/>
  <c r="AY57" i="8"/>
  <c r="AX57" i="8"/>
  <c r="AW57" i="8"/>
  <c r="AV57" i="8"/>
  <c r="AU57" i="8"/>
  <c r="AT57" i="8"/>
  <c r="AS55" i="8"/>
  <c r="AS54" i="8" s="1"/>
  <c r="AY54" i="8"/>
  <c r="AX54" i="8"/>
  <c r="AW54" i="8"/>
  <c r="AV54" i="8"/>
  <c r="AU54" i="8"/>
  <c r="AT54" i="8"/>
  <c r="AS49" i="8"/>
  <c r="AS48" i="8" s="1"/>
  <c r="AY48" i="8"/>
  <c r="AX48" i="8"/>
  <c r="AW48" i="8"/>
  <c r="AV48" i="8"/>
  <c r="AU48" i="8"/>
  <c r="AT48" i="8"/>
  <c r="AS41" i="8"/>
  <c r="AY40" i="8"/>
  <c r="AX40" i="8"/>
  <c r="AW40" i="8"/>
  <c r="AV40" i="8"/>
  <c r="AU40" i="8"/>
  <c r="AT40" i="8"/>
  <c r="AS37" i="8"/>
  <c r="AY36" i="8"/>
  <c r="AX36" i="8"/>
  <c r="AW36" i="8"/>
  <c r="AV36" i="8"/>
  <c r="AU36" i="8"/>
  <c r="AT36" i="8"/>
  <c r="AS32" i="8"/>
  <c r="AY31" i="8"/>
  <c r="AX31" i="8"/>
  <c r="AW31" i="8"/>
  <c r="AV31" i="8"/>
  <c r="AU31" i="8"/>
  <c r="AT31" i="8"/>
  <c r="AS25" i="8"/>
  <c r="AY24" i="8"/>
  <c r="AX24" i="8"/>
  <c r="AW24" i="8"/>
  <c r="AV24" i="8"/>
  <c r="AU24" i="8"/>
  <c r="AT24" i="8"/>
  <c r="AS18" i="8"/>
  <c r="AY17" i="8"/>
  <c r="AX17" i="8"/>
  <c r="AW17" i="8"/>
  <c r="AV17" i="8"/>
  <c r="AU17" i="8"/>
  <c r="AT17" i="8"/>
  <c r="AS15" i="8"/>
  <c r="AS14" i="8" s="1"/>
  <c r="AY14" i="8"/>
  <c r="AX14" i="8"/>
  <c r="AW14" i="8"/>
  <c r="AV14" i="8"/>
  <c r="AU14" i="8"/>
  <c r="AT14" i="8"/>
  <c r="AS12" i="8"/>
  <c r="AS11" i="8" s="1"/>
  <c r="AY11" i="8"/>
  <c r="AX11" i="8"/>
  <c r="AW11" i="8"/>
  <c r="AV11" i="8"/>
  <c r="AU11" i="8"/>
  <c r="AT11" i="8"/>
  <c r="AS8" i="8"/>
  <c r="AS7" i="8" s="1"/>
  <c r="AY7" i="8"/>
  <c r="AX7" i="8"/>
  <c r="AW7" i="8"/>
  <c r="AV7" i="8"/>
  <c r="AU7" i="8"/>
  <c r="AT7" i="8"/>
  <c r="AK115" i="8"/>
  <c r="AK114" i="8" s="1"/>
  <c r="AQ114" i="8"/>
  <c r="AP114" i="8"/>
  <c r="AO114" i="8"/>
  <c r="AN114" i="8"/>
  <c r="AM114" i="8"/>
  <c r="AL114" i="8"/>
  <c r="AK110" i="8"/>
  <c r="AK109" i="8" s="1"/>
  <c r="AQ109" i="8"/>
  <c r="AP109" i="8"/>
  <c r="AO109" i="8"/>
  <c r="AN109" i="8"/>
  <c r="AM109" i="8"/>
  <c r="AL109" i="8"/>
  <c r="AK104" i="8"/>
  <c r="AQ103" i="8"/>
  <c r="AP103" i="8"/>
  <c r="AO103" i="8"/>
  <c r="AN103" i="8"/>
  <c r="AM103" i="8"/>
  <c r="AL103" i="8"/>
  <c r="AK99" i="8"/>
  <c r="AQ98" i="8"/>
  <c r="AP98" i="8"/>
  <c r="AO98" i="8"/>
  <c r="AN98" i="8"/>
  <c r="AM98" i="8"/>
  <c r="AL98" i="8"/>
  <c r="AK96" i="8"/>
  <c r="AK95" i="8" s="1"/>
  <c r="AQ95" i="8"/>
  <c r="AP95" i="8"/>
  <c r="AO95" i="8"/>
  <c r="AN95" i="8"/>
  <c r="AM95" i="8"/>
  <c r="AL95" i="8"/>
  <c r="AK89" i="8"/>
  <c r="AK88" i="8" s="1"/>
  <c r="AQ88" i="8"/>
  <c r="AP88" i="8"/>
  <c r="AO88" i="8"/>
  <c r="AN88" i="8"/>
  <c r="AM88" i="8"/>
  <c r="AL88" i="8"/>
  <c r="AK83" i="8"/>
  <c r="AQ82" i="8"/>
  <c r="AP82" i="8"/>
  <c r="AO82" i="8"/>
  <c r="AN82" i="8"/>
  <c r="AM82" i="8"/>
  <c r="AL82" i="8"/>
  <c r="AK80" i="8"/>
  <c r="AK79" i="8" s="1"/>
  <c r="AQ79" i="8"/>
  <c r="AP79" i="8"/>
  <c r="AO79" i="8"/>
  <c r="AN79" i="8"/>
  <c r="AM79" i="8"/>
  <c r="AL79" i="8"/>
  <c r="AK78" i="8"/>
  <c r="AK77" i="8" s="1"/>
  <c r="AQ77" i="8"/>
  <c r="AP77" i="8"/>
  <c r="AO77" i="8"/>
  <c r="AN77" i="8"/>
  <c r="AM77" i="8"/>
  <c r="AL77" i="8"/>
  <c r="AK74" i="8"/>
  <c r="AQ73" i="8"/>
  <c r="AP73" i="8"/>
  <c r="AO73" i="8"/>
  <c r="AN73" i="8"/>
  <c r="AM73" i="8"/>
  <c r="AL73" i="8"/>
  <c r="AK68" i="8"/>
  <c r="AQ67" i="8"/>
  <c r="AP67" i="8"/>
  <c r="AO67" i="8"/>
  <c r="AN67" i="8"/>
  <c r="AM67" i="8"/>
  <c r="AL67" i="8"/>
  <c r="AK64" i="8"/>
  <c r="AK63" i="8" s="1"/>
  <c r="AQ63" i="8"/>
  <c r="AP63" i="8"/>
  <c r="AO63" i="8"/>
  <c r="AN63" i="8"/>
  <c r="AM63" i="8"/>
  <c r="AL63" i="8"/>
  <c r="AK58" i="8"/>
  <c r="AK57" i="8" s="1"/>
  <c r="AQ57" i="8"/>
  <c r="AP57" i="8"/>
  <c r="AO57" i="8"/>
  <c r="AN57" i="8"/>
  <c r="AM57" i="8"/>
  <c r="AL57" i="8"/>
  <c r="AK55" i="8"/>
  <c r="AK54" i="8" s="1"/>
  <c r="AQ54" i="8"/>
  <c r="AP54" i="8"/>
  <c r="AO54" i="8"/>
  <c r="AN54" i="8"/>
  <c r="AM54" i="8"/>
  <c r="AL54" i="8"/>
  <c r="AK49" i="8"/>
  <c r="AK48" i="8" s="1"/>
  <c r="AQ48" i="8"/>
  <c r="AP48" i="8"/>
  <c r="AO48" i="8"/>
  <c r="AN48" i="8"/>
  <c r="AM48" i="8"/>
  <c r="AL48" i="8"/>
  <c r="AK41" i="8"/>
  <c r="AQ40" i="8"/>
  <c r="AP40" i="8"/>
  <c r="AO40" i="8"/>
  <c r="AN40" i="8"/>
  <c r="AM40" i="8"/>
  <c r="AL40" i="8"/>
  <c r="AK37" i="8"/>
  <c r="AK36" i="8" s="1"/>
  <c r="AQ36" i="8"/>
  <c r="AP36" i="8"/>
  <c r="AO36" i="8"/>
  <c r="AN36" i="8"/>
  <c r="AM36" i="8"/>
  <c r="AL36" i="8"/>
  <c r="AK32" i="8"/>
  <c r="AQ31" i="8"/>
  <c r="AP31" i="8"/>
  <c r="AO31" i="8"/>
  <c r="AN31" i="8"/>
  <c r="AM31" i="8"/>
  <c r="AL31" i="8"/>
  <c r="AK25" i="8"/>
  <c r="AQ24" i="8"/>
  <c r="AP24" i="8"/>
  <c r="AO24" i="8"/>
  <c r="AN24" i="8"/>
  <c r="AM24" i="8"/>
  <c r="AL24" i="8"/>
  <c r="AK17" i="8"/>
  <c r="AQ17" i="8"/>
  <c r="AP17" i="8"/>
  <c r="AO17" i="8"/>
  <c r="AN17" i="8"/>
  <c r="AM17" i="8"/>
  <c r="AL17" i="8"/>
  <c r="AK15" i="8"/>
  <c r="AK14" i="8" s="1"/>
  <c r="AQ14" i="8"/>
  <c r="AP14" i="8"/>
  <c r="AO14" i="8"/>
  <c r="AN14" i="8"/>
  <c r="AM14" i="8"/>
  <c r="AL14" i="8"/>
  <c r="AK12" i="8"/>
  <c r="AQ11" i="8"/>
  <c r="AP11" i="8"/>
  <c r="AO11" i="8"/>
  <c r="AN11" i="8"/>
  <c r="AM11" i="8"/>
  <c r="AL11" i="8"/>
  <c r="AK8" i="8"/>
  <c r="AK7" i="8" s="1"/>
  <c r="AQ7" i="8"/>
  <c r="AP7" i="8"/>
  <c r="AO7" i="8"/>
  <c r="AN7" i="8"/>
  <c r="AM7" i="8"/>
  <c r="AL7" i="8"/>
  <c r="AC115" i="8"/>
  <c r="AI114" i="8"/>
  <c r="AH114" i="8"/>
  <c r="AG114" i="8"/>
  <c r="AF114" i="8"/>
  <c r="AE114" i="8"/>
  <c r="AD114" i="8"/>
  <c r="AC110" i="8"/>
  <c r="AI109" i="8"/>
  <c r="AH109" i="8"/>
  <c r="AG109" i="8"/>
  <c r="AF109" i="8"/>
  <c r="AE109" i="8"/>
  <c r="AD109" i="8"/>
  <c r="AC104" i="8"/>
  <c r="AI103" i="8"/>
  <c r="AH103" i="8"/>
  <c r="AG103" i="8"/>
  <c r="AF103" i="8"/>
  <c r="AE103" i="8"/>
  <c r="AD103" i="8"/>
  <c r="AC99" i="8"/>
  <c r="AC98" i="8" s="1"/>
  <c r="AI98" i="8"/>
  <c r="AH98" i="8"/>
  <c r="AG98" i="8"/>
  <c r="AF98" i="8"/>
  <c r="AE98" i="8"/>
  <c r="AD98" i="8"/>
  <c r="AC96" i="8"/>
  <c r="AC95" i="8" s="1"/>
  <c r="AI95" i="8"/>
  <c r="AH95" i="8"/>
  <c r="AG95" i="8"/>
  <c r="AF95" i="8"/>
  <c r="AE95" i="8"/>
  <c r="AD95" i="8"/>
  <c r="AC89" i="8"/>
  <c r="AI88" i="8"/>
  <c r="AH88" i="8"/>
  <c r="AG88" i="8"/>
  <c r="AF88" i="8"/>
  <c r="AE88" i="8"/>
  <c r="AD88" i="8"/>
  <c r="AC83" i="8"/>
  <c r="AI82" i="8"/>
  <c r="AH82" i="8"/>
  <c r="AG82" i="8"/>
  <c r="AF82" i="8"/>
  <c r="AE82" i="8"/>
  <c r="AD82" i="8"/>
  <c r="AC80" i="8"/>
  <c r="AI79" i="8"/>
  <c r="AH79" i="8"/>
  <c r="AG79" i="8"/>
  <c r="AF79" i="8"/>
  <c r="AE79" i="8"/>
  <c r="AD79" i="8"/>
  <c r="AC78" i="8"/>
  <c r="AC77" i="8" s="1"/>
  <c r="AI77" i="8"/>
  <c r="AH77" i="8"/>
  <c r="AG77" i="8"/>
  <c r="AF77" i="8"/>
  <c r="AE77" i="8"/>
  <c r="AD77" i="8"/>
  <c r="AC74" i="8"/>
  <c r="AI73" i="8"/>
  <c r="AH73" i="8"/>
  <c r="AG73" i="8"/>
  <c r="AF73" i="8"/>
  <c r="AE73" i="8"/>
  <c r="AD73" i="8"/>
  <c r="AC68" i="8"/>
  <c r="AC67" i="8" s="1"/>
  <c r="AI67" i="8"/>
  <c r="AH67" i="8"/>
  <c r="AG67" i="8"/>
  <c r="AF67" i="8"/>
  <c r="AE67" i="8"/>
  <c r="AD67" i="8"/>
  <c r="AC64" i="8"/>
  <c r="AI63" i="8"/>
  <c r="AH63" i="8"/>
  <c r="AG63" i="8"/>
  <c r="AF63" i="8"/>
  <c r="AE63" i="8"/>
  <c r="AD63" i="8"/>
  <c r="AC58" i="8"/>
  <c r="AI57" i="8"/>
  <c r="AH57" i="8"/>
  <c r="AG57" i="8"/>
  <c r="AF57" i="8"/>
  <c r="AE57" i="8"/>
  <c r="AD57" i="8"/>
  <c r="AC55" i="8"/>
  <c r="AC54" i="8" s="1"/>
  <c r="AI54" i="8"/>
  <c r="AH54" i="8"/>
  <c r="AG54" i="8"/>
  <c r="AF54" i="8"/>
  <c r="AE54" i="8"/>
  <c r="AD54" i="8"/>
  <c r="AC49" i="8"/>
  <c r="AC48" i="8" s="1"/>
  <c r="AI48" i="8"/>
  <c r="AH48" i="8"/>
  <c r="AG48" i="8"/>
  <c r="AF48" i="8"/>
  <c r="AE48" i="8"/>
  <c r="AD48" i="8"/>
  <c r="AC41" i="8"/>
  <c r="AC40" i="8" s="1"/>
  <c r="AI40" i="8"/>
  <c r="AH40" i="8"/>
  <c r="AG40" i="8"/>
  <c r="AF40" i="8"/>
  <c r="AE40" i="8"/>
  <c r="AD40" i="8"/>
  <c r="AC37" i="8"/>
  <c r="AI36" i="8"/>
  <c r="AH36" i="8"/>
  <c r="AG36" i="8"/>
  <c r="AF36" i="8"/>
  <c r="AE36" i="8"/>
  <c r="AD36" i="8"/>
  <c r="AC32" i="8"/>
  <c r="AC31" i="8" s="1"/>
  <c r="AI31" i="8"/>
  <c r="AH31" i="8"/>
  <c r="AG31" i="8"/>
  <c r="AF31" i="8"/>
  <c r="AE31" i="8"/>
  <c r="AD31" i="8"/>
  <c r="AC25" i="8"/>
  <c r="AI24" i="8"/>
  <c r="AH24" i="8"/>
  <c r="AG24" i="8"/>
  <c r="AF24" i="8"/>
  <c r="AE24" i="8"/>
  <c r="AD24" i="8"/>
  <c r="AC18" i="8"/>
  <c r="AI17" i="8"/>
  <c r="AH17" i="8"/>
  <c r="AG17" i="8"/>
  <c r="AF17" i="8"/>
  <c r="AE17" i="8"/>
  <c r="AD17" i="8"/>
  <c r="AC15" i="8"/>
  <c r="AI14" i="8"/>
  <c r="AH14" i="8"/>
  <c r="AG14" i="8"/>
  <c r="AF14" i="8"/>
  <c r="AE14" i="8"/>
  <c r="AD14" i="8"/>
  <c r="AC12" i="8"/>
  <c r="AC11" i="8" s="1"/>
  <c r="AI11" i="8"/>
  <c r="AH11" i="8"/>
  <c r="AG11" i="8"/>
  <c r="AF11" i="8"/>
  <c r="AE11" i="8"/>
  <c r="AD11" i="8"/>
  <c r="AC8" i="8"/>
  <c r="AC7" i="8" s="1"/>
  <c r="AI7" i="8"/>
  <c r="AH7" i="8"/>
  <c r="AG7" i="8"/>
  <c r="AF7" i="8"/>
  <c r="AE7" i="8"/>
  <c r="AD7" i="8"/>
  <c r="U115" i="8"/>
  <c r="U110" i="8"/>
  <c r="U109" i="8" s="1"/>
  <c r="U104" i="8"/>
  <c r="U99" i="8"/>
  <c r="U96" i="8"/>
  <c r="U89" i="8"/>
  <c r="U83" i="8"/>
  <c r="U80" i="8"/>
  <c r="U79" i="8" s="1"/>
  <c r="U78" i="8"/>
  <c r="U77" i="8" s="1"/>
  <c r="U74" i="8"/>
  <c r="U68" i="8"/>
  <c r="U67" i="8" s="1"/>
  <c r="U64" i="8"/>
  <c r="U58" i="8"/>
  <c r="U55" i="8"/>
  <c r="U49" i="8"/>
  <c r="U41" i="8"/>
  <c r="U40" i="8" s="1"/>
  <c r="U37" i="8"/>
  <c r="U32" i="8"/>
  <c r="U31" i="8" s="1"/>
  <c r="U25" i="8"/>
  <c r="U18" i="8"/>
  <c r="U17" i="8" s="1"/>
  <c r="U15" i="8"/>
  <c r="U14" i="8" s="1"/>
  <c r="U12" i="8"/>
  <c r="U8" i="8"/>
  <c r="N25" i="8"/>
  <c r="O25" i="8"/>
  <c r="P25" i="8"/>
  <c r="Q25" i="8"/>
  <c r="R25" i="8"/>
  <c r="S25" i="8"/>
  <c r="AA109" i="8"/>
  <c r="Z109" i="8"/>
  <c r="Y109" i="8"/>
  <c r="X109" i="8"/>
  <c r="W109" i="8"/>
  <c r="V109" i="8"/>
  <c r="AA103" i="8"/>
  <c r="Z103" i="8"/>
  <c r="Y103" i="8"/>
  <c r="X103" i="8"/>
  <c r="W103" i="8"/>
  <c r="V103" i="8"/>
  <c r="AA88" i="8"/>
  <c r="Z88" i="8"/>
  <c r="Y88" i="8"/>
  <c r="X88" i="8"/>
  <c r="W88" i="8"/>
  <c r="V88" i="8"/>
  <c r="AA82" i="8"/>
  <c r="Z82" i="8"/>
  <c r="Y82" i="8"/>
  <c r="X82" i="8"/>
  <c r="W82" i="8"/>
  <c r="V82" i="8"/>
  <c r="AA77" i="8"/>
  <c r="Z77" i="8"/>
  <c r="Y77" i="8"/>
  <c r="X77" i="8"/>
  <c r="W77" i="8"/>
  <c r="V77" i="8"/>
  <c r="AA67" i="8"/>
  <c r="Z67" i="8"/>
  <c r="Y67" i="8"/>
  <c r="Q67" i="8" s="1"/>
  <c r="X67" i="8"/>
  <c r="W67" i="8"/>
  <c r="V67" i="8"/>
  <c r="AA57" i="8"/>
  <c r="Z57" i="8"/>
  <c r="Y57" i="8"/>
  <c r="X57" i="8"/>
  <c r="W57" i="8"/>
  <c r="V57" i="8"/>
  <c r="AA48" i="8"/>
  <c r="Z48" i="8"/>
  <c r="Y48" i="8"/>
  <c r="X48" i="8"/>
  <c r="W48" i="8"/>
  <c r="V48" i="8"/>
  <c r="AA40" i="8"/>
  <c r="Z40" i="8"/>
  <c r="Y40" i="8"/>
  <c r="X40" i="8"/>
  <c r="W40" i="8"/>
  <c r="V40" i="8"/>
  <c r="AA31" i="8"/>
  <c r="Z31" i="8"/>
  <c r="Y31" i="8"/>
  <c r="X31" i="8"/>
  <c r="W31" i="8"/>
  <c r="V31" i="8"/>
  <c r="AA24" i="8"/>
  <c r="Z24" i="8"/>
  <c r="Y24" i="8"/>
  <c r="X24" i="8"/>
  <c r="W24" i="8"/>
  <c r="V24" i="8"/>
  <c r="N77" i="8"/>
  <c r="AA17" i="8"/>
  <c r="Z17" i="8"/>
  <c r="Y17" i="8"/>
  <c r="X17" i="8"/>
  <c r="W17" i="8"/>
  <c r="V17" i="8"/>
  <c r="AA98" i="8"/>
  <c r="Z98" i="8"/>
  <c r="Y98" i="8"/>
  <c r="X98" i="8"/>
  <c r="W98" i="8"/>
  <c r="V98" i="8"/>
  <c r="AA73" i="8"/>
  <c r="Z73" i="8"/>
  <c r="Y73" i="8"/>
  <c r="X73" i="8"/>
  <c r="W73" i="8"/>
  <c r="V73" i="8"/>
  <c r="AA63" i="8"/>
  <c r="Z63" i="8"/>
  <c r="Y63" i="8"/>
  <c r="X63" i="8"/>
  <c r="W63" i="8"/>
  <c r="V63" i="8"/>
  <c r="AA36" i="8"/>
  <c r="Z36" i="8"/>
  <c r="Y36" i="8"/>
  <c r="X36" i="8"/>
  <c r="W36" i="8"/>
  <c r="V36" i="8"/>
  <c r="AA114" i="8"/>
  <c r="Z114" i="8"/>
  <c r="Y114" i="8"/>
  <c r="X114" i="8"/>
  <c r="W114" i="8"/>
  <c r="V114" i="8"/>
  <c r="U114" i="8"/>
  <c r="AA95" i="8"/>
  <c r="Z95" i="8"/>
  <c r="Y95" i="8"/>
  <c r="X95" i="8"/>
  <c r="W95" i="8"/>
  <c r="V95" i="8"/>
  <c r="AA79" i="8"/>
  <c r="Z79" i="8"/>
  <c r="Y79" i="8"/>
  <c r="X79" i="8"/>
  <c r="W79" i="8"/>
  <c r="V79" i="8"/>
  <c r="AA54" i="8"/>
  <c r="Z54" i="8"/>
  <c r="Y54" i="8"/>
  <c r="X54" i="8"/>
  <c r="W54" i="8"/>
  <c r="V54" i="8"/>
  <c r="AA14" i="8"/>
  <c r="Z14" i="8"/>
  <c r="Y14" i="8"/>
  <c r="Q14" i="8" s="1"/>
  <c r="X14" i="8"/>
  <c r="W14" i="8"/>
  <c r="V14" i="8"/>
  <c r="N14" i="8" s="1"/>
  <c r="S115" i="8"/>
  <c r="R115" i="8"/>
  <c r="Q115" i="8"/>
  <c r="P115" i="8"/>
  <c r="O115" i="8"/>
  <c r="N115" i="8"/>
  <c r="S110" i="8"/>
  <c r="R110" i="8"/>
  <c r="Q110" i="8"/>
  <c r="P110" i="8"/>
  <c r="O110" i="8"/>
  <c r="N110" i="8"/>
  <c r="S104" i="8"/>
  <c r="R104" i="8"/>
  <c r="Q104" i="8"/>
  <c r="P104" i="8"/>
  <c r="O104" i="8"/>
  <c r="N104" i="8"/>
  <c r="S99" i="8"/>
  <c r="R99" i="8"/>
  <c r="Q99" i="8"/>
  <c r="P99" i="8"/>
  <c r="O99" i="8"/>
  <c r="N99" i="8"/>
  <c r="S96" i="8"/>
  <c r="R96" i="8"/>
  <c r="Q96" i="8"/>
  <c r="P96" i="8"/>
  <c r="O96" i="8"/>
  <c r="N96" i="8"/>
  <c r="S89" i="8"/>
  <c r="R89" i="8"/>
  <c r="Q89" i="8"/>
  <c r="P89" i="8"/>
  <c r="O89" i="8"/>
  <c r="N89" i="8"/>
  <c r="S83" i="8"/>
  <c r="R83" i="8"/>
  <c r="Q83" i="8"/>
  <c r="P83" i="8"/>
  <c r="O83" i="8"/>
  <c r="N83" i="8"/>
  <c r="S80" i="8"/>
  <c r="R80" i="8"/>
  <c r="Q80" i="8"/>
  <c r="P80" i="8"/>
  <c r="O80" i="8"/>
  <c r="N80" i="8"/>
  <c r="S78" i="8"/>
  <c r="R78" i="8"/>
  <c r="Q78" i="8"/>
  <c r="P78" i="8"/>
  <c r="O78" i="8"/>
  <c r="N78" i="8"/>
  <c r="S74" i="8"/>
  <c r="R74" i="8"/>
  <c r="Q74" i="8"/>
  <c r="P74" i="8"/>
  <c r="O74" i="8"/>
  <c r="N74" i="8"/>
  <c r="S68" i="8"/>
  <c r="R68" i="8"/>
  <c r="Q68" i="8"/>
  <c r="P68" i="8"/>
  <c r="O68" i="8"/>
  <c r="N68" i="8"/>
  <c r="S64" i="8"/>
  <c r="R64" i="8"/>
  <c r="Q64" i="8"/>
  <c r="P64" i="8"/>
  <c r="O64" i="8"/>
  <c r="N64" i="8"/>
  <c r="S58" i="8"/>
  <c r="R58" i="8"/>
  <c r="Q58" i="8"/>
  <c r="P58" i="8"/>
  <c r="O58" i="8"/>
  <c r="N58" i="8"/>
  <c r="S55" i="8"/>
  <c r="R55" i="8"/>
  <c r="Q55" i="8"/>
  <c r="P55" i="8"/>
  <c r="O55" i="8"/>
  <c r="N55" i="8"/>
  <c r="M55" i="8"/>
  <c r="S49" i="8"/>
  <c r="R49" i="8"/>
  <c r="Q49" i="8"/>
  <c r="P49" i="8"/>
  <c r="O49" i="8"/>
  <c r="N49" i="8"/>
  <c r="S41" i="8"/>
  <c r="R41" i="8"/>
  <c r="Q41" i="8"/>
  <c r="P41" i="8"/>
  <c r="O41" i="8"/>
  <c r="N41" i="8"/>
  <c r="S37" i="8"/>
  <c r="R37" i="8"/>
  <c r="Q37" i="8"/>
  <c r="P37" i="8"/>
  <c r="O37" i="8"/>
  <c r="N37" i="8"/>
  <c r="S32" i="8"/>
  <c r="R32" i="8"/>
  <c r="Q32" i="8"/>
  <c r="P32" i="8"/>
  <c r="O32" i="8"/>
  <c r="N32" i="8"/>
  <c r="N8" i="8"/>
  <c r="M89" i="8" l="1"/>
  <c r="N17" i="8"/>
  <c r="P77" i="8"/>
  <c r="E13" i="8"/>
  <c r="E104" i="46"/>
  <c r="AM102" i="8"/>
  <c r="S82" i="8"/>
  <c r="N63" i="8"/>
  <c r="M49" i="8"/>
  <c r="M37" i="8"/>
  <c r="P17" i="8"/>
  <c r="M80" i="8"/>
  <c r="AQ23" i="8"/>
  <c r="AO6" i="8"/>
  <c r="AE6" i="8"/>
  <c r="AE87" i="8"/>
  <c r="O14" i="8"/>
  <c r="S36" i="8"/>
  <c r="R77" i="8"/>
  <c r="M96" i="8"/>
  <c r="P114" i="8"/>
  <c r="M12" i="8"/>
  <c r="Q17" i="8"/>
  <c r="M104" i="8"/>
  <c r="M58" i="8"/>
  <c r="AP102" i="8"/>
  <c r="AT102" i="8"/>
  <c r="AU102" i="8"/>
  <c r="R114" i="8"/>
  <c r="AV102" i="8"/>
  <c r="AL102" i="8"/>
  <c r="AF102" i="8"/>
  <c r="AN102" i="8"/>
  <c r="N109" i="8"/>
  <c r="AG102" i="8"/>
  <c r="AO102" i="8"/>
  <c r="AI102" i="8"/>
  <c r="Q109" i="8"/>
  <c r="R109" i="8"/>
  <c r="Q98" i="8"/>
  <c r="R98" i="8"/>
  <c r="AW87" i="8"/>
  <c r="S98" i="8"/>
  <c r="AX87" i="8"/>
  <c r="AO87" i="8"/>
  <c r="N95" i="8"/>
  <c r="AP87" i="8"/>
  <c r="AF87" i="8"/>
  <c r="AQ87" i="8"/>
  <c r="AG87" i="8"/>
  <c r="AH87" i="8"/>
  <c r="AU87" i="8"/>
  <c r="Y87" i="8"/>
  <c r="S95" i="8"/>
  <c r="AY87" i="8"/>
  <c r="N73" i="8"/>
  <c r="N67" i="8"/>
  <c r="V47" i="8"/>
  <c r="W47" i="8"/>
  <c r="AT47" i="8"/>
  <c r="AN47" i="8"/>
  <c r="AH47" i="8"/>
  <c r="AI47" i="8"/>
  <c r="R40" i="8"/>
  <c r="AY23" i="8"/>
  <c r="AU23" i="8"/>
  <c r="AT6" i="8"/>
  <c r="AF6" i="8"/>
  <c r="AI6" i="8"/>
  <c r="AN6" i="8"/>
  <c r="S114" i="8"/>
  <c r="X87" i="8"/>
  <c r="AD6" i="8"/>
  <c r="AC14" i="8"/>
  <c r="M14" i="8" s="1"/>
  <c r="AG47" i="8"/>
  <c r="AC103" i="8"/>
  <c r="AM47" i="8"/>
  <c r="AS24" i="8"/>
  <c r="AS31" i="8"/>
  <c r="R67" i="8"/>
  <c r="AS95" i="8"/>
  <c r="AS87" i="8" s="1"/>
  <c r="AK24" i="8"/>
  <c r="M41" i="8"/>
  <c r="M64" i="8"/>
  <c r="X47" i="8"/>
  <c r="O67" i="8"/>
  <c r="AA87" i="8"/>
  <c r="AG6" i="8"/>
  <c r="AF23" i="8"/>
  <c r="AP47" i="8"/>
  <c r="AU47" i="8"/>
  <c r="AX102" i="8"/>
  <c r="Q88" i="8"/>
  <c r="U88" i="8"/>
  <c r="AL23" i="8"/>
  <c r="Y47" i="8"/>
  <c r="V102" i="8"/>
  <c r="U73" i="8"/>
  <c r="AG23" i="8"/>
  <c r="AI87" i="8"/>
  <c r="AD102" i="8"/>
  <c r="AK40" i="8"/>
  <c r="AQ47" i="8"/>
  <c r="AL87" i="8"/>
  <c r="AV6" i="8"/>
  <c r="AV47" i="8"/>
  <c r="AY102" i="8"/>
  <c r="AD23" i="8"/>
  <c r="Z47" i="8"/>
  <c r="W102" i="8"/>
  <c r="AC36" i="8"/>
  <c r="AC88" i="8"/>
  <c r="AC87" i="8" s="1"/>
  <c r="AE102" i="8"/>
  <c r="AO23" i="8"/>
  <c r="AM87" i="8"/>
  <c r="AW6" i="8"/>
  <c r="AW47" i="8"/>
  <c r="AS102" i="8"/>
  <c r="Z87" i="8"/>
  <c r="AA47" i="8"/>
  <c r="X102" i="8"/>
  <c r="AI23" i="8"/>
  <c r="AC73" i="8"/>
  <c r="AP23" i="8"/>
  <c r="AN87" i="8"/>
  <c r="AK98" i="8"/>
  <c r="AK87" i="8" s="1"/>
  <c r="AT23" i="8"/>
  <c r="AX47" i="8"/>
  <c r="AT87" i="8"/>
  <c r="N114" i="8"/>
  <c r="O40" i="8"/>
  <c r="Y102" i="8"/>
  <c r="AK11" i="8"/>
  <c r="AK6" i="8" s="1"/>
  <c r="AY6" i="8"/>
  <c r="AY47" i="8"/>
  <c r="AQ102" i="8"/>
  <c r="AW102" i="8"/>
  <c r="Z102" i="8"/>
  <c r="U95" i="8"/>
  <c r="AC17" i="8"/>
  <c r="N40" i="8"/>
  <c r="AH102" i="8"/>
  <c r="AC114" i="8"/>
  <c r="M114" i="8" s="1"/>
  <c r="AK31" i="8"/>
  <c r="AV87" i="8"/>
  <c r="P57" i="8"/>
  <c r="AA102" i="8"/>
  <c r="AD47" i="8"/>
  <c r="AC109" i="8"/>
  <c r="M109" i="8" s="1"/>
  <c r="AM6" i="8"/>
  <c r="AP6" i="8"/>
  <c r="AS40" i="8"/>
  <c r="AO47" i="8"/>
  <c r="O98" i="8"/>
  <c r="Q57" i="8"/>
  <c r="V87" i="8"/>
  <c r="AH6" i="8"/>
  <c r="AE47" i="8"/>
  <c r="AC63" i="8"/>
  <c r="AL6" i="8"/>
  <c r="AQ6" i="8"/>
  <c r="AK73" i="8"/>
  <c r="AX23" i="8"/>
  <c r="AS36" i="8"/>
  <c r="M78" i="8"/>
  <c r="M115" i="8"/>
  <c r="P98" i="8"/>
  <c r="W87" i="8"/>
  <c r="U36" i="8"/>
  <c r="AF47" i="8"/>
  <c r="AC57" i="8"/>
  <c r="AC79" i="8"/>
  <c r="M79" i="8" s="1"/>
  <c r="AD87" i="8"/>
  <c r="AL47" i="8"/>
  <c r="AK67" i="8"/>
  <c r="M67" i="8" s="1"/>
  <c r="AK82" i="8"/>
  <c r="AS17" i="8"/>
  <c r="AS6" i="8" s="1"/>
  <c r="Q103" i="8"/>
  <c r="R103" i="8"/>
  <c r="AK103" i="8"/>
  <c r="AK102" i="8" s="1"/>
  <c r="M8" i="8"/>
  <c r="S88" i="8"/>
  <c r="P88" i="8"/>
  <c r="U24" i="8"/>
  <c r="AC82" i="8"/>
  <c r="U82" i="8"/>
  <c r="U54" i="8"/>
  <c r="M54" i="8" s="1"/>
  <c r="U48" i="8"/>
  <c r="AV23" i="8"/>
  <c r="AW23" i="8"/>
  <c r="AN23" i="8"/>
  <c r="AM23" i="8"/>
  <c r="M32" i="8"/>
  <c r="P31" i="8"/>
  <c r="AH23" i="8"/>
  <c r="AE23" i="8"/>
  <c r="V23" i="8"/>
  <c r="AU6" i="8"/>
  <c r="AX6" i="8"/>
  <c r="R88" i="8"/>
  <c r="M110" i="8"/>
  <c r="AS77" i="8"/>
  <c r="AS47" i="8" s="1"/>
  <c r="Q40" i="8"/>
  <c r="N31" i="8"/>
  <c r="P63" i="8"/>
  <c r="M25" i="8"/>
  <c r="R57" i="8"/>
  <c r="P40" i="8"/>
  <c r="N36" i="8"/>
  <c r="O79" i="8"/>
  <c r="S63" i="8"/>
  <c r="AC24" i="8"/>
  <c r="R14" i="8"/>
  <c r="S14" i="8"/>
  <c r="M99" i="8"/>
  <c r="M74" i="8"/>
  <c r="M68" i="8"/>
  <c r="R63" i="8"/>
  <c r="U103" i="8"/>
  <c r="U102" i="8" s="1"/>
  <c r="U98" i="8"/>
  <c r="M83" i="8"/>
  <c r="U63" i="8"/>
  <c r="U57" i="8"/>
  <c r="Z23" i="8"/>
  <c r="Q48" i="8"/>
  <c r="P14" i="8"/>
  <c r="R79" i="8"/>
  <c r="Q63" i="8"/>
  <c r="Q31" i="8"/>
  <c r="N57" i="8"/>
  <c r="N54" i="8"/>
  <c r="S54" i="8"/>
  <c r="N79" i="8"/>
  <c r="S79" i="8"/>
  <c r="N103" i="8"/>
  <c r="O95" i="8"/>
  <c r="O36" i="8"/>
  <c r="P54" i="8"/>
  <c r="P79" i="8"/>
  <c r="P95" i="8"/>
  <c r="P36" i="8"/>
  <c r="P48" i="8"/>
  <c r="Q54" i="8"/>
  <c r="O54" i="8"/>
  <c r="Q95" i="8"/>
  <c r="Q36" i="8"/>
  <c r="Q73" i="8"/>
  <c r="O73" i="8"/>
  <c r="W23" i="8"/>
  <c r="R54" i="8"/>
  <c r="R95" i="8"/>
  <c r="Q114" i="8"/>
  <c r="O114" i="8"/>
  <c r="R36" i="8"/>
  <c r="R73" i="8"/>
  <c r="P73" i="8"/>
  <c r="X23" i="8"/>
  <c r="S73" i="8"/>
  <c r="Q24" i="8"/>
  <c r="N98" i="8"/>
  <c r="R24" i="8"/>
  <c r="P82" i="8"/>
  <c r="O63" i="8"/>
  <c r="AA23" i="8"/>
  <c r="Q79" i="8"/>
  <c r="Y23" i="8"/>
  <c r="S24" i="8"/>
  <c r="N24" i="8"/>
  <c r="P24" i="8"/>
  <c r="P109" i="8"/>
  <c r="O109" i="8"/>
  <c r="S109" i="8"/>
  <c r="S103" i="8"/>
  <c r="O103" i="8"/>
  <c r="P103" i="8"/>
  <c r="O88" i="8"/>
  <c r="N88" i="8"/>
  <c r="O82" i="8"/>
  <c r="Q82" i="8"/>
  <c r="R82" i="8"/>
  <c r="N82" i="8"/>
  <c r="O77" i="8"/>
  <c r="S77" i="8"/>
  <c r="Q77" i="8"/>
  <c r="S67" i="8"/>
  <c r="P67" i="8"/>
  <c r="S57" i="8"/>
  <c r="O57" i="8"/>
  <c r="R48" i="8"/>
  <c r="N48" i="8"/>
  <c r="O48" i="8"/>
  <c r="S48" i="8"/>
  <c r="S40" i="8"/>
  <c r="S31" i="8"/>
  <c r="R31" i="8"/>
  <c r="O31" i="8"/>
  <c r="O24" i="8"/>
  <c r="S17" i="8"/>
  <c r="R17" i="8"/>
  <c r="O17" i="8"/>
  <c r="E15" i="8" l="1"/>
  <c r="E105" i="46"/>
  <c r="M98" i="8"/>
  <c r="M77" i="8"/>
  <c r="M40" i="8"/>
  <c r="M31" i="8"/>
  <c r="AS23" i="8"/>
  <c r="AS5" i="8" s="1"/>
  <c r="M95" i="8"/>
  <c r="O87" i="8"/>
  <c r="M73" i="8"/>
  <c r="M57" i="8"/>
  <c r="AC23" i="8"/>
  <c r="M36" i="8"/>
  <c r="M63" i="8"/>
  <c r="S23" i="8"/>
  <c r="R87" i="8"/>
  <c r="M88" i="8"/>
  <c r="R102" i="8"/>
  <c r="Q102" i="8"/>
  <c r="N102" i="8"/>
  <c r="S87" i="8"/>
  <c r="N47" i="8"/>
  <c r="AC47" i="8"/>
  <c r="AK47" i="8"/>
  <c r="O47" i="8"/>
  <c r="AO5" i="8"/>
  <c r="AF5" i="8"/>
  <c r="P23" i="8"/>
  <c r="AU5" i="8"/>
  <c r="AK23" i="8"/>
  <c r="AI5" i="8"/>
  <c r="AH5" i="8"/>
  <c r="AP5" i="8"/>
  <c r="AE5" i="8"/>
  <c r="AC6" i="8"/>
  <c r="AN5" i="8"/>
  <c r="AT5" i="8"/>
  <c r="R47" i="8"/>
  <c r="N23" i="8"/>
  <c r="M17" i="8"/>
  <c r="N87" i="8"/>
  <c r="AW5" i="8"/>
  <c r="AV5" i="8"/>
  <c r="U87" i="8"/>
  <c r="AD5" i="8"/>
  <c r="O23" i="8"/>
  <c r="P47" i="8"/>
  <c r="AX5" i="8"/>
  <c r="M48" i="8"/>
  <c r="U47" i="8"/>
  <c r="Q87" i="8"/>
  <c r="P102" i="8"/>
  <c r="S102" i="8"/>
  <c r="M82" i="8"/>
  <c r="O102" i="8"/>
  <c r="AY5" i="8"/>
  <c r="R23" i="8"/>
  <c r="M24" i="8"/>
  <c r="Q47" i="8"/>
  <c r="P87" i="8"/>
  <c r="AQ5" i="8"/>
  <c r="AM5" i="8"/>
  <c r="S47" i="8"/>
  <c r="Q23" i="8"/>
  <c r="AL5" i="8"/>
  <c r="AG5" i="8"/>
  <c r="AC102" i="8"/>
  <c r="M103" i="8"/>
  <c r="M102" i="8" s="1"/>
  <c r="U23" i="8"/>
  <c r="E107" i="46" l="1"/>
  <c r="E16" i="8"/>
  <c r="M23" i="8"/>
  <c r="M87" i="8"/>
  <c r="AK5" i="8"/>
  <c r="M47" i="8"/>
  <c r="AC5" i="8"/>
  <c r="S18" i="8"/>
  <c r="R18" i="8"/>
  <c r="Q18" i="8"/>
  <c r="P18" i="8"/>
  <c r="O18" i="8"/>
  <c r="N18" i="8"/>
  <c r="M18" i="8"/>
  <c r="S15" i="8"/>
  <c r="R15" i="8"/>
  <c r="Q15" i="8"/>
  <c r="P15" i="8"/>
  <c r="O15" i="8"/>
  <c r="N15" i="8"/>
  <c r="M15" i="8"/>
  <c r="S12" i="8"/>
  <c r="R12" i="8"/>
  <c r="Q12" i="8"/>
  <c r="P12" i="8"/>
  <c r="O12" i="8"/>
  <c r="N12" i="8"/>
  <c r="S8" i="8"/>
  <c r="R8" i="8"/>
  <c r="Q8" i="8"/>
  <c r="P8" i="8"/>
  <c r="O8" i="8"/>
  <c r="AA7" i="8"/>
  <c r="Z7" i="8"/>
  <c r="Y7" i="8"/>
  <c r="X7" i="8"/>
  <c r="W7" i="8"/>
  <c r="V7" i="8"/>
  <c r="AA11" i="8"/>
  <c r="S11" i="8" s="1"/>
  <c r="Z11" i="8"/>
  <c r="R11" i="8" s="1"/>
  <c r="Y11" i="8"/>
  <c r="Q11" i="8" s="1"/>
  <c r="X11" i="8"/>
  <c r="P11" i="8" s="1"/>
  <c r="W11" i="8"/>
  <c r="O11" i="8" s="1"/>
  <c r="V11" i="8"/>
  <c r="N11" i="8" s="1"/>
  <c r="U11" i="8"/>
  <c r="M11" i="8" s="1"/>
  <c r="H115" i="8"/>
  <c r="H99" i="8"/>
  <c r="E109" i="46" l="1"/>
  <c r="E18" i="8"/>
  <c r="Q7" i="8"/>
  <c r="Q6" i="8" s="1"/>
  <c r="Q5" i="8" s="1"/>
  <c r="R7" i="8"/>
  <c r="R6" i="8" s="1"/>
  <c r="R5" i="8" s="1"/>
  <c r="V6" i="8"/>
  <c r="V5" i="8" s="1"/>
  <c r="S7" i="8"/>
  <c r="S6" i="8" s="1"/>
  <c r="S5" i="8" s="1"/>
  <c r="W6" i="8"/>
  <c r="W5" i="8" s="1"/>
  <c r="Y6" i="8"/>
  <c r="Y5" i="8" s="1"/>
  <c r="Z6" i="8"/>
  <c r="Z5" i="8" s="1"/>
  <c r="AA6" i="8"/>
  <c r="AA5" i="8" s="1"/>
  <c r="X6" i="8"/>
  <c r="X5" i="8" s="1"/>
  <c r="N7" i="8"/>
  <c r="N6" i="8" s="1"/>
  <c r="N5" i="8" s="1"/>
  <c r="O7" i="8"/>
  <c r="O6" i="8" s="1"/>
  <c r="O5" i="8" s="1"/>
  <c r="P7" i="8"/>
  <c r="P6" i="8" s="1"/>
  <c r="P5" i="8" s="1"/>
  <c r="U7" i="8"/>
  <c r="U6" i="8" s="1"/>
  <c r="U5" i="8" s="1"/>
  <c r="E19" i="8" l="1"/>
  <c r="E110" i="46"/>
  <c r="M7" i="8"/>
  <c r="M6" i="8" s="1"/>
  <c r="M5" i="8" s="1"/>
  <c r="E20" i="8" l="1"/>
  <c r="E112" i="46"/>
  <c r="H96" i="8"/>
  <c r="H89" i="8"/>
  <c r="H83" i="8"/>
  <c r="H80" i="8"/>
  <c r="H78" i="8"/>
  <c r="H68" i="8"/>
  <c r="H58" i="8"/>
  <c r="H55" i="8"/>
  <c r="H49" i="8"/>
  <c r="H41" i="8"/>
  <c r="H32" i="8"/>
  <c r="H25" i="8"/>
  <c r="H12" i="8"/>
  <c r="H8" i="8"/>
  <c r="E21" i="8" l="1"/>
  <c r="E114" i="46"/>
  <c r="E22" i="8" l="1"/>
  <c r="E115" i="46"/>
  <c r="E116" i="46" l="1"/>
  <c r="E25" i="8"/>
  <c r="E26" i="8" l="1"/>
  <c r="E117" i="46"/>
  <c r="E118" i="46" l="1"/>
  <c r="E27" i="8"/>
  <c r="E28" i="8" l="1"/>
  <c r="E12" i="23"/>
  <c r="E13" i="23" l="1"/>
  <c r="E29" i="8"/>
  <c r="E30" i="8" l="1"/>
  <c r="E14" i="23"/>
  <c r="E15" i="23" l="1"/>
  <c r="E32" i="8"/>
  <c r="E33" i="8" l="1"/>
  <c r="E16" i="23"/>
  <c r="E17" i="23" l="1"/>
  <c r="E34" i="8"/>
  <c r="E35" i="8" l="1"/>
  <c r="E18" i="23"/>
  <c r="E19" i="23" l="1"/>
  <c r="E37" i="8"/>
  <c r="E38" i="8" l="1"/>
  <c r="E21" i="23"/>
  <c r="E22" i="23" l="1"/>
  <c r="E39" i="8"/>
  <c r="E41" i="8"/>
  <c r="E23" i="23" l="1"/>
  <c r="E24" i="23" l="1"/>
  <c r="E42" i="8"/>
  <c r="E43" i="8" l="1"/>
  <c r="E25" i="23"/>
  <c r="E26" i="23" l="1"/>
  <c r="E44" i="8"/>
  <c r="E45" i="8" l="1"/>
  <c r="E28" i="23"/>
  <c r="E29" i="23" l="1"/>
  <c r="E46" i="8"/>
  <c r="E32" i="23" l="1"/>
  <c r="E49" i="8"/>
  <c r="E50" i="8" l="1"/>
  <c r="E34" i="23"/>
  <c r="E35" i="23" l="1"/>
  <c r="E51" i="8"/>
  <c r="E52" i="8" l="1"/>
  <c r="E36" i="23"/>
  <c r="E53" i="8" l="1"/>
  <c r="E39" i="23"/>
  <c r="E55" i="8" l="1"/>
  <c r="E40" i="23"/>
  <c r="E56" i="8" l="1"/>
  <c r="E41" i="23"/>
  <c r="E42" i="23" l="1"/>
  <c r="E58" i="8"/>
  <c r="E8" i="28" l="1"/>
  <c r="E59" i="8"/>
  <c r="E60" i="8" l="1"/>
  <c r="E9" i="28"/>
  <c r="E10" i="28" l="1"/>
  <c r="E61" i="8"/>
  <c r="E62" i="8" l="1"/>
  <c r="E12" i="28"/>
  <c r="E13" i="28" l="1"/>
  <c r="E64" i="8"/>
  <c r="E65" i="8" l="1"/>
  <c r="E16" i="28"/>
  <c r="E17" i="28" l="1"/>
  <c r="E66" i="8"/>
  <c r="E68" i="8" l="1"/>
  <c r="E19" i="28"/>
  <c r="E20" i="28" l="1"/>
  <c r="E69" i="8"/>
  <c r="E70" i="8" l="1"/>
  <c r="E8" i="29"/>
  <c r="E9" i="29" l="1"/>
  <c r="E71" i="8"/>
  <c r="E72" i="8" l="1"/>
  <c r="E11" i="29"/>
  <c r="E74" i="8" l="1"/>
  <c r="E12" i="29"/>
  <c r="E14" i="29" l="1"/>
  <c r="E75" i="8"/>
  <c r="E76" i="8" l="1"/>
  <c r="E15" i="29"/>
  <c r="E78" i="8" l="1"/>
  <c r="E18" i="29"/>
  <c r="E20" i="29" l="1"/>
  <c r="E80" i="8"/>
  <c r="E81" i="8" l="1"/>
  <c r="E23" i="29"/>
  <c r="E83" i="8" l="1"/>
  <c r="E24" i="29"/>
  <c r="E84" i="8" l="1"/>
  <c r="E26" i="29"/>
  <c r="E27" i="29" l="1"/>
  <c r="E85" i="8"/>
  <c r="E86" i="8" l="1"/>
  <c r="E29" i="29"/>
  <c r="E30" i="29" l="1"/>
  <c r="E89" i="8"/>
  <c r="E90" i="8" l="1"/>
  <c r="E40" i="29"/>
  <c r="E41" i="29" l="1"/>
  <c r="E91" i="8"/>
  <c r="E92" i="8" l="1"/>
  <c r="E42" i="29"/>
  <c r="E43" i="29" l="1"/>
  <c r="E93" i="8"/>
  <c r="E94" i="8" l="1"/>
  <c r="E45" i="29"/>
  <c r="E46" i="29" l="1"/>
  <c r="E96" i="8"/>
  <c r="E97" i="8" l="1"/>
  <c r="E49" i="29"/>
  <c r="E50" i="29" l="1"/>
  <c r="E99" i="8"/>
  <c r="E100" i="8" l="1"/>
  <c r="E52" i="29"/>
  <c r="E53" i="29" l="1"/>
  <c r="E101" i="8"/>
  <c r="E104" i="8" l="1"/>
  <c r="E56" i="29"/>
  <c r="E57" i="29" l="1"/>
  <c r="E105" i="8"/>
  <c r="E106" i="8" l="1"/>
  <c r="E59" i="29"/>
  <c r="E60" i="29" l="1"/>
  <c r="E107" i="8"/>
  <c r="E108" i="8" l="1"/>
  <c r="E8" i="30"/>
  <c r="E9" i="30" l="1"/>
  <c r="E110" i="8"/>
  <c r="E10" i="30" l="1"/>
  <c r="E111" i="8"/>
  <c r="E112" i="8" l="1"/>
  <c r="E11" i="30"/>
  <c r="E12" i="30" l="1"/>
  <c r="E113" i="8"/>
  <c r="E115" i="8" l="1"/>
  <c r="E13" i="30"/>
  <c r="E14" i="30" l="1"/>
  <c r="E116" i="8"/>
  <c r="E8" i="41" l="1"/>
  <c r="E15" i="30"/>
  <c r="E16" i="30" l="1"/>
  <c r="E9" i="41"/>
  <c r="E10" i="41" l="1"/>
  <c r="E17" i="30"/>
  <c r="E19" i="30" l="1"/>
  <c r="E12" i="41"/>
  <c r="E21" i="30" l="1"/>
  <c r="E13" i="41"/>
  <c r="E22" i="30" l="1"/>
  <c r="E16" i="41"/>
  <c r="E18" i="41" l="1"/>
  <c r="E23" i="30"/>
  <c r="E21" i="41" l="1"/>
  <c r="E24" i="30"/>
  <c r="E25" i="30" l="1"/>
  <c r="E23" i="41"/>
  <c r="E26" i="30" l="1"/>
  <c r="E24" i="41"/>
  <c r="E27" i="41" l="1"/>
  <c r="E27" i="30"/>
  <c r="E29" i="30" l="1"/>
  <c r="E28" i="41"/>
  <c r="E30" i="41" l="1"/>
  <c r="E30" i="30"/>
  <c r="E31" i="30" l="1"/>
  <c r="E33" i="41"/>
  <c r="E34" i="41" l="1"/>
  <c r="E32" i="30"/>
  <c r="E34" i="30" l="1"/>
  <c r="E36" i="41"/>
  <c r="E37" i="41" l="1"/>
  <c r="E35" i="30"/>
  <c r="E37" i="30" l="1"/>
  <c r="E38" i="41"/>
  <c r="E39" i="41" l="1"/>
  <c r="E38" i="30"/>
  <c r="E40" i="30" l="1"/>
  <c r="E42" i="41"/>
  <c r="E43" i="41" l="1"/>
  <c r="E41" i="30"/>
  <c r="E42" i="30" l="1"/>
  <c r="E44" i="41"/>
  <c r="E45" i="41" l="1"/>
  <c r="E43" i="30"/>
  <c r="E44" i="30" l="1"/>
  <c r="E47" i="41"/>
  <c r="E46" i="30" l="1"/>
  <c r="E48" i="41"/>
  <c r="E49" i="41" l="1"/>
  <c r="E47" i="30"/>
  <c r="E49" i="30" l="1"/>
  <c r="E50" i="41"/>
  <c r="E51" i="41" l="1"/>
  <c r="E146" i="44"/>
  <c r="E147" i="44" l="1"/>
  <c r="E54" i="41"/>
  <c r="E56" i="41" l="1"/>
  <c r="E148" i="44"/>
  <c r="E149" i="44" l="1"/>
  <c r="E59" i="41"/>
  <c r="E61" i="41" l="1"/>
  <c r="E150" i="44"/>
  <c r="E151" i="44" l="1"/>
  <c r="E64" i="41"/>
  <c r="E65" i="41" l="1"/>
  <c r="E152" i="44"/>
  <c r="E153" i="44" l="1"/>
  <c r="E67" i="41"/>
  <c r="E69" i="41" l="1"/>
  <c r="E155" i="44"/>
  <c r="E156" i="44" l="1"/>
  <c r="E71" i="41"/>
  <c r="E73" i="41" l="1"/>
  <c r="E157" i="44"/>
  <c r="E158" i="44" l="1"/>
  <c r="E75" i="41"/>
  <c r="E78" i="41" l="1"/>
  <c r="E159" i="44"/>
  <c r="E161" i="44" l="1"/>
  <c r="E79" i="41"/>
  <c r="E80" i="41" l="1"/>
  <c r="E162" i="44"/>
  <c r="E31" i="28" l="1"/>
  <c r="E81" i="41"/>
  <c r="E32" i="28" l="1"/>
  <c r="E82" i="41"/>
  <c r="E83" i="41" l="1"/>
  <c r="E34" i="28"/>
  <c r="E35" i="28" l="1"/>
  <c r="E84" i="41"/>
  <c r="E85" i="41" l="1"/>
  <c r="E36" i="28"/>
  <c r="E37" i="28" l="1"/>
  <c r="E86" i="41"/>
  <c r="E87" i="41" l="1"/>
  <c r="E38" i="28"/>
  <c r="E40" i="28" l="1"/>
  <c r="E88" i="41"/>
  <c r="E89" i="41" l="1"/>
  <c r="E41" i="28"/>
  <c r="E43" i="28" l="1"/>
  <c r="E90" i="41"/>
  <c r="E8" i="42" l="1"/>
  <c r="E45" i="28"/>
  <c r="E47" i="28" l="1"/>
  <c r="E9" i="42"/>
  <c r="E10" i="42" l="1"/>
  <c r="E48" i="28"/>
  <c r="E50" i="28" l="1"/>
  <c r="E12" i="42"/>
  <c r="E15" i="42" l="1"/>
  <c r="E51" i="28"/>
  <c r="E52" i="28" l="1"/>
  <c r="E16" i="42"/>
  <c r="E18" i="42" l="1"/>
  <c r="E8" i="27"/>
  <c r="E9" i="27" l="1"/>
  <c r="E19" i="42"/>
  <c r="E20" i="42" l="1"/>
  <c r="E10" i="27"/>
  <c r="E21" i="42" l="1"/>
  <c r="E11" i="27"/>
  <c r="E13" i="27" l="1"/>
  <c r="E23" i="42"/>
  <c r="E26" i="42" l="1"/>
  <c r="E14" i="27"/>
  <c r="E15" i="27" l="1"/>
  <c r="E27" i="42"/>
  <c r="E28" i="42" l="1"/>
  <c r="E16" i="27"/>
  <c r="E17" i="27" l="1"/>
  <c r="E29" i="42"/>
  <c r="E18" i="27" l="1"/>
  <c r="E30" i="42"/>
  <c r="E31" i="42" l="1"/>
  <c r="E19" i="27"/>
  <c r="E20" i="27" l="1"/>
  <c r="E32" i="42"/>
  <c r="E22" i="27" l="1"/>
  <c r="E34" i="42"/>
  <c r="E23" i="27" l="1"/>
  <c r="E37" i="42"/>
  <c r="E38" i="42" l="1"/>
  <c r="E24" i="27"/>
  <c r="E63" i="28" l="1"/>
  <c r="E39" i="42"/>
  <c r="E40" i="42" l="1"/>
  <c r="E64" i="28"/>
  <c r="E41" i="42" l="1"/>
  <c r="E65" i="28"/>
  <c r="E66" i="28" l="1"/>
  <c r="E42" i="42"/>
  <c r="E43" i="42" l="1"/>
  <c r="E67" i="28"/>
  <c r="E69" i="28" l="1"/>
  <c r="E44" i="42"/>
  <c r="E8" i="43" l="1"/>
  <c r="E70" i="28"/>
  <c r="E73" i="28" l="1"/>
  <c r="E9" i="43"/>
  <c r="E10" i="43" l="1"/>
  <c r="E74" i="28"/>
  <c r="E8" i="31" l="1"/>
  <c r="E11" i="43"/>
  <c r="E13" i="43" l="1"/>
  <c r="E9" i="31"/>
  <c r="E14" i="43" l="1"/>
  <c r="E10" i="31"/>
  <c r="E11" i="31" l="1"/>
  <c r="E15" i="43"/>
  <c r="E16" i="43" l="1"/>
  <c r="E12" i="31"/>
  <c r="E13" i="31" l="1"/>
  <c r="E18" i="43"/>
  <c r="E19" i="43" l="1"/>
  <c r="E14" i="31"/>
  <c r="E24" i="31" l="1"/>
  <c r="E20" i="43"/>
  <c r="E21" i="43" l="1"/>
  <c r="E25" i="31"/>
  <c r="E26" i="31" l="1"/>
  <c r="E24" i="43"/>
  <c r="E25" i="43" l="1"/>
  <c r="E36" i="31"/>
  <c r="E37" i="31" l="1"/>
  <c r="E26" i="43"/>
  <c r="E27" i="43" l="1"/>
  <c r="E38" i="31"/>
  <c r="E39" i="31" l="1"/>
  <c r="E29" i="43"/>
  <c r="E40" i="31" l="1"/>
  <c r="E30" i="43"/>
  <c r="E31" i="43" l="1"/>
  <c r="E42" i="31"/>
  <c r="E53" i="31" l="1"/>
  <c r="E32" i="43"/>
  <c r="E54" i="31" l="1"/>
  <c r="E33" i="43"/>
  <c r="E34" i="43" l="1"/>
  <c r="E55" i="31"/>
  <c r="E56" i="31" l="1"/>
  <c r="E35" i="43"/>
  <c r="E36" i="43" l="1"/>
  <c r="E57" i="31"/>
  <c r="E67" i="31" l="1"/>
  <c r="E38" i="43"/>
  <c r="E39" i="43" l="1"/>
  <c r="E68" i="31"/>
  <c r="E69" i="31" l="1"/>
  <c r="E40" i="43"/>
  <c r="E70" i="31" l="1"/>
  <c r="E41" i="43"/>
  <c r="E43" i="43" l="1"/>
  <c r="E71" i="31"/>
  <c r="E8" i="32" l="1"/>
  <c r="E44" i="43"/>
  <c r="E9" i="32" l="1"/>
  <c r="E45" i="43"/>
  <c r="E46" i="43" l="1"/>
  <c r="E11" i="32"/>
  <c r="E12" i="32" l="1"/>
  <c r="E49" i="43"/>
  <c r="E13" i="32" l="1"/>
  <c r="E50" i="43"/>
  <c r="E16" i="32" l="1"/>
  <c r="E51" i="43"/>
  <c r="E17" i="32" l="1"/>
  <c r="E52" i="43"/>
  <c r="E18" i="32" l="1"/>
  <c r="E53" i="43"/>
  <c r="E19" i="32" l="1"/>
  <c r="E54" i="43"/>
  <c r="E21" i="32" l="1"/>
  <c r="E55" i="43"/>
  <c r="E22" i="32" l="1"/>
  <c r="E56" i="43"/>
  <c r="E24" i="32" l="1"/>
  <c r="E57" i="43"/>
  <c r="E25" i="32" l="1"/>
  <c r="E59" i="43"/>
  <c r="E26" i="32" l="1"/>
  <c r="E60" i="43"/>
  <c r="E27" i="32" l="1"/>
  <c r="E61" i="43"/>
  <c r="E30" i="32" l="1"/>
  <c r="E62" i="43"/>
  <c r="E31" i="32" l="1"/>
  <c r="E65" i="43"/>
  <c r="E32" i="32" l="1"/>
  <c r="E66" i="43"/>
  <c r="E34" i="32" l="1"/>
  <c r="E67" i="43"/>
  <c r="E36" i="32" l="1"/>
  <c r="E68" i="43"/>
  <c r="E37" i="32" l="1"/>
  <c r="E69" i="43"/>
  <c r="E40" i="32" l="1"/>
  <c r="E70" i="43"/>
  <c r="E41" i="32" l="1"/>
  <c r="E71" i="43"/>
  <c r="E42" i="32" l="1"/>
  <c r="E72" i="43"/>
  <c r="E44" i="32" l="1"/>
  <c r="E73" i="43"/>
  <c r="E45" i="32" l="1"/>
  <c r="E74" i="43"/>
  <c r="E46" i="32" l="1"/>
  <c r="E75" i="43"/>
  <c r="E48" i="32" l="1"/>
  <c r="E77" i="43"/>
  <c r="E49" i="32" l="1"/>
  <c r="E78" i="43"/>
  <c r="E51" i="32" l="1"/>
  <c r="E79" i="43"/>
  <c r="E8" i="33" l="1"/>
  <c r="E80" i="43"/>
  <c r="E81" i="43" l="1"/>
  <c r="E9" i="33"/>
  <c r="E10" i="33" l="1"/>
  <c r="E82" i="43"/>
  <c r="E12" i="33" l="1"/>
  <c r="E83" i="43"/>
  <c r="E15" i="33" l="1"/>
  <c r="E86" i="43"/>
  <c r="E16" i="33" l="1"/>
  <c r="E87" i="43"/>
  <c r="E17" i="33" l="1"/>
  <c r="E88" i="43"/>
  <c r="E18" i="33" l="1"/>
  <c r="E90" i="43"/>
  <c r="E21" i="33" l="1"/>
  <c r="E91" i="43"/>
  <c r="E22" i="33" l="1"/>
  <c r="E92" i="43"/>
  <c r="E24" i="33" l="1"/>
  <c r="E93" i="43"/>
  <c r="E8" i="34" l="1"/>
  <c r="E94" i="43"/>
  <c r="E10" i="34" l="1"/>
  <c r="E95" i="43"/>
  <c r="E11" i="34" l="1"/>
  <c r="E96" i="43"/>
  <c r="E12" i="34" l="1"/>
  <c r="E97" i="43"/>
  <c r="E15" i="34" l="1"/>
  <c r="E99" i="43"/>
  <c r="E16" i="34" l="1"/>
  <c r="E100" i="43"/>
  <c r="E17" i="34" l="1"/>
  <c r="E102" i="43"/>
  <c r="E20" i="34" l="1"/>
  <c r="E105" i="43"/>
  <c r="E21" i="34" l="1"/>
  <c r="E106" i="43"/>
  <c r="E22" i="34" l="1"/>
  <c r="E107" i="43"/>
  <c r="E25" i="34" l="1"/>
  <c r="E108" i="43"/>
  <c r="E26" i="34" l="1"/>
  <c r="E110" i="43"/>
  <c r="E28" i="34" l="1"/>
  <c r="E111" i="43"/>
  <c r="E29" i="34" l="1"/>
  <c r="E112" i="43"/>
  <c r="E31" i="34" l="1"/>
  <c r="E8" i="44"/>
  <c r="E9" i="44" l="1"/>
  <c r="E8" i="35"/>
  <c r="E9" i="35" l="1"/>
  <c r="E10" i="44"/>
  <c r="E10" i="35" l="1"/>
  <c r="E12" i="44"/>
  <c r="E11" i="35" l="1"/>
  <c r="E14" i="44"/>
  <c r="E12" i="35" l="1"/>
  <c r="E16" i="44"/>
  <c r="E13" i="35" l="1"/>
  <c r="E19" i="44"/>
  <c r="E14" i="35" l="1"/>
  <c r="E20" i="44"/>
  <c r="E15" i="35" l="1"/>
  <c r="E21" i="44"/>
  <c r="E16" i="35" l="1"/>
  <c r="E23" i="44"/>
  <c r="E17" i="35" l="1"/>
  <c r="E24" i="44"/>
  <c r="E18" i="35" l="1"/>
  <c r="E27" i="44"/>
  <c r="E29" i="44" l="1"/>
  <c r="E30" i="44"/>
  <c r="E19" i="35"/>
  <c r="E20" i="35" l="1"/>
  <c r="E21" i="35" l="1"/>
  <c r="E22" i="35" l="1"/>
  <c r="E23" i="35" l="1"/>
  <c r="E24" i="35" l="1"/>
  <c r="E25" i="35" l="1"/>
  <c r="E26" i="35" l="1"/>
  <c r="E27" i="35" l="1"/>
  <c r="E29" i="35" l="1"/>
  <c r="E30" i="35" l="1"/>
  <c r="E31" i="35" l="1"/>
  <c r="E32" i="35" l="1"/>
  <c r="E33" i="35" l="1"/>
  <c r="E34" i="35" l="1"/>
  <c r="E35" i="35" l="1"/>
  <c r="E36" i="35" l="1"/>
  <c r="E38" i="35" l="1"/>
  <c r="E39" i="35" l="1"/>
  <c r="E40" i="35" l="1"/>
  <c r="E41" i="35" l="1"/>
  <c r="E42" i="35" l="1"/>
  <c r="E43" i="35" l="1"/>
  <c r="E44" i="35" l="1"/>
  <c r="E45" i="35" l="1"/>
  <c r="E46" i="35" l="1"/>
  <c r="E47" i="35" l="1"/>
  <c r="E49" i="35" l="1"/>
  <c r="E50" i="35" l="1"/>
  <c r="E51" i="35" l="1"/>
  <c r="E52" i="35" l="1"/>
  <c r="E53" i="35" l="1"/>
  <c r="E55" i="35" l="1"/>
  <c r="E56" i="35" l="1"/>
  <c r="E57" i="35" l="1"/>
  <c r="E58" i="35" l="1"/>
  <c r="E59" i="35" l="1"/>
  <c r="E60" i="35" l="1"/>
  <c r="E8" i="36" l="1"/>
  <c r="E9" i="36" l="1"/>
  <c r="E10" i="36" l="1"/>
  <c r="E12" i="36" l="1"/>
  <c r="E13" i="36" l="1"/>
  <c r="E14" i="36" l="1"/>
  <c r="E15" i="36" l="1"/>
  <c r="E17" i="36" l="1"/>
  <c r="E20" i="36" l="1"/>
  <c r="E22" i="36" l="1"/>
  <c r="E23" i="36" l="1"/>
  <c r="E25" i="36" l="1"/>
  <c r="E26" i="36" l="1"/>
  <c r="E27" i="36" l="1"/>
  <c r="E8" i="37" l="1"/>
  <c r="E10" i="37" l="1"/>
  <c r="E13" i="37" l="1"/>
  <c r="E16" i="37" l="1"/>
  <c r="E17" i="37" l="1"/>
  <c r="E18" i="37" l="1"/>
  <c r="E19" i="37" l="1"/>
  <c r="E21" i="37" l="1"/>
  <c r="E22" i="37" l="1"/>
  <c r="E23" i="37" l="1"/>
  <c r="E25" i="37" l="1"/>
  <c r="E26" i="37" l="1"/>
  <c r="E27" i="37" l="1"/>
  <c r="E29" i="37" l="1"/>
  <c r="E31" i="37" l="1"/>
  <c r="E33" i="37" l="1"/>
  <c r="E36" i="37" l="1"/>
  <c r="E37" i="37" l="1"/>
  <c r="E40" i="37" l="1"/>
  <c r="E41" i="37" l="1"/>
  <c r="E44" i="37" l="1"/>
  <c r="E47" i="37" l="1"/>
  <c r="E50" i="37" l="1"/>
  <c r="E51" i="37" l="1"/>
  <c r="E54" i="37" l="1"/>
  <c r="E8" i="38" l="1"/>
  <c r="E9" i="38" l="1"/>
  <c r="E10" i="38" l="1"/>
  <c r="E11" i="38" l="1"/>
  <c r="E12" i="38" l="1"/>
  <c r="E13" i="38" l="1"/>
  <c r="E15" i="38" l="1"/>
  <c r="E18" i="38" l="1"/>
  <c r="E19" i="38" l="1"/>
  <c r="E20" i="38" l="1"/>
  <c r="E21" i="38" l="1"/>
  <c r="E22" i="38" l="1"/>
  <c r="E23" i="38" l="1"/>
  <c r="E26" i="38" l="1"/>
  <c r="E27" i="38" l="1"/>
  <c r="E29" i="38" l="1"/>
  <c r="E30" i="38" l="1"/>
  <c r="E31" i="38" l="1"/>
  <c r="E8" i="39" l="1"/>
  <c r="E9" i="39" l="1"/>
  <c r="E11" i="39" l="1"/>
  <c r="E12" i="39" l="1"/>
  <c r="E13" i="39" l="1"/>
  <c r="E16" i="39" l="1"/>
  <c r="E17" i="39" l="1"/>
  <c r="E19" i="39" l="1"/>
  <c r="E20" i="39" l="1"/>
  <c r="E21" i="39" l="1"/>
  <c r="E23" i="39" l="1"/>
  <c r="E24" i="39" l="1"/>
  <c r="E25" i="39" l="1"/>
  <c r="E36" i="39" l="1"/>
  <c r="E37" i="39" l="1"/>
  <c r="E39" i="39" l="1"/>
  <c r="E40" i="39" l="1"/>
  <c r="E41" i="39" l="1"/>
  <c r="E44" i="39" l="1"/>
  <c r="E45" i="39" l="1"/>
  <c r="E47" i="39" l="1"/>
  <c r="E48" i="39" l="1"/>
  <c r="E51" i="39" l="1"/>
  <c r="E52" i="39" l="1"/>
  <c r="E55" i="39" l="1"/>
  <c r="E56" i="39" l="1"/>
  <c r="E67" i="39" l="1"/>
  <c r="E69" i="39" l="1"/>
  <c r="E70" i="39" l="1"/>
  <c r="E71" i="39" l="1"/>
  <c r="E72" i="39" l="1"/>
  <c r="E73" i="39" l="1"/>
  <c r="E76" i="39" l="1"/>
  <c r="E77" i="39" l="1"/>
  <c r="E78" i="39" l="1"/>
  <c r="E80" i="39" l="1"/>
  <c r="E82" i="39" l="1"/>
  <c r="E8" i="40" l="1"/>
  <c r="E9" i="40" l="1"/>
  <c r="E10" i="40" l="1"/>
  <c r="E12" i="40" l="1"/>
  <c r="E14" i="40" l="1"/>
  <c r="E16" i="40" l="1"/>
  <c r="E17" i="40" l="1"/>
  <c r="E20" i="40" l="1"/>
  <c r="E21" i="40" l="1"/>
  <c r="E23" i="40" l="1"/>
  <c r="E24" i="40" l="1"/>
  <c r="E25" i="40" l="1"/>
  <c r="E28" i="40" l="1"/>
  <c r="E29" i="40" l="1"/>
  <c r="E30" i="40" l="1"/>
  <c r="E31" i="40" l="1"/>
  <c r="E32" i="40" l="1"/>
  <c r="E34" i="40" l="1"/>
  <c r="E35" i="40" l="1"/>
  <c r="E36" i="40" l="1"/>
  <c r="E37" i="40" l="1"/>
  <c r="E39" i="40" l="1"/>
  <c r="E42" i="40" l="1"/>
  <c r="E43" i="40" l="1"/>
  <c r="E44" i="40" l="1"/>
  <c r="E45" i="40" l="1"/>
  <c r="E46" i="40" l="1"/>
  <c r="E47" i="40" l="1"/>
  <c r="E48" i="40" l="1"/>
  <c r="E49" i="40" l="1"/>
  <c r="E50" i="40" l="1"/>
  <c r="E52" i="40" l="1"/>
  <c r="E53" i="40" l="1"/>
  <c r="E54" i="40" l="1"/>
  <c r="E93" i="39" l="1"/>
  <c r="E94" i="39" l="1"/>
  <c r="E96" i="39" l="1"/>
  <c r="E97" i="39" l="1"/>
  <c r="E99" i="39" l="1"/>
  <c r="E100" i="39" l="1"/>
  <c r="E103" i="39" l="1"/>
  <c r="E104" i="39" l="1"/>
  <c r="E106" i="39" l="1"/>
  <c r="E107" i="39" l="1"/>
  <c r="E109" i="39" l="1"/>
  <c r="E110" i="39" l="1"/>
  <c r="E121" i="39" l="1"/>
  <c r="E122" i="39" l="1"/>
  <c r="E124" i="39" l="1"/>
  <c r="E125" i="39" l="1"/>
  <c r="E126" i="39" l="1"/>
  <c r="E128" i="39" l="1"/>
  <c r="E129" i="39" l="1"/>
  <c r="E132" i="39" l="1"/>
  <c r="E133" i="39" l="1"/>
  <c r="E134" i="39" l="1"/>
  <c r="E135" i="39" l="1"/>
  <c r="E137" i="39" l="1"/>
  <c r="E138" i="39" l="1"/>
  <c r="E139" i="39" l="1"/>
  <c r="E140" i="39" l="1"/>
  <c r="E141" i="39" l="1"/>
  <c r="E143" i="39" l="1"/>
  <c r="E146" i="39" l="1"/>
  <c r="E147" i="39" l="1"/>
  <c r="E148" i="39" l="1"/>
</calcChain>
</file>

<file path=xl/sharedStrings.xml><?xml version="1.0" encoding="utf-8"?>
<sst xmlns="http://schemas.openxmlformats.org/spreadsheetml/2006/main" count="10559" uniqueCount="4206">
  <si>
    <t>DEPARTAMENTO</t>
  </si>
  <si>
    <t>VALOR TOTAL</t>
  </si>
  <si>
    <t>R PROPIOS</t>
  </si>
  <si>
    <t>REGALÍAS</t>
  </si>
  <si>
    <t>SGP</t>
  </si>
  <si>
    <t>OTROS</t>
  </si>
  <si>
    <t>CRÉDITO</t>
  </si>
  <si>
    <t>PLAN INDICATIVO CUATRIANUAL</t>
  </si>
  <si>
    <t>VALOR PARCIAL</t>
  </si>
  <si>
    <t>3.2.1</t>
  </si>
  <si>
    <t>3.2.1.1</t>
  </si>
  <si>
    <t>3.2.1.2</t>
  </si>
  <si>
    <t>3.2.1.3</t>
  </si>
  <si>
    <t>3.2.2</t>
  </si>
  <si>
    <t>3.2.2.1</t>
  </si>
  <si>
    <t>3.2.2.2</t>
  </si>
  <si>
    <t>3.2.3</t>
  </si>
  <si>
    <t>3.2.3.1</t>
  </si>
  <si>
    <t>3.2.3.2</t>
  </si>
  <si>
    <t>3.2.3.3</t>
  </si>
  <si>
    <t>Obras de rehabilitación y reconstrucción</t>
  </si>
  <si>
    <t>Apoyo y fortalecimiento de los procesos de escuelas de formación en artes y cultura</t>
  </si>
  <si>
    <t>1.3.1</t>
  </si>
  <si>
    <t>1.3.1.1</t>
  </si>
  <si>
    <t>1.3.1.2</t>
  </si>
  <si>
    <t>1.3.2</t>
  </si>
  <si>
    <t>1.3.2.1</t>
  </si>
  <si>
    <t>1.3.2.2</t>
  </si>
  <si>
    <t>1.3.2.3</t>
  </si>
  <si>
    <t>1.3.2.4</t>
  </si>
  <si>
    <t>1.3.3</t>
  </si>
  <si>
    <t>1.3.3.1</t>
  </si>
  <si>
    <t>1.3.3.2</t>
  </si>
  <si>
    <t>1.3.4</t>
  </si>
  <si>
    <t>1.3.4.1</t>
  </si>
  <si>
    <t xml:space="preserve"> </t>
  </si>
  <si>
    <t>1.5.1</t>
  </si>
  <si>
    <t>1.5.1.1</t>
  </si>
  <si>
    <t>1.5.1.2</t>
  </si>
  <si>
    <t>1.5.1.3</t>
  </si>
  <si>
    <t>1.5.1.4</t>
  </si>
  <si>
    <t>Prevención y control de ESCNNA</t>
  </si>
  <si>
    <t>1.5.2</t>
  </si>
  <si>
    <t>1.5.2.1</t>
  </si>
  <si>
    <t>1.5.2.2</t>
  </si>
  <si>
    <t>1.5.3</t>
  </si>
  <si>
    <t>1.5.3.1</t>
  </si>
  <si>
    <t>1.5.3.2</t>
  </si>
  <si>
    <t>Fortalecimiento de la capacidad de respuesta institucional para la protección, atención y desarrollo integral de niños, niñas y adolescentes</t>
  </si>
  <si>
    <t>Fortalecimiento organizativo y participación afrocolombiana</t>
  </si>
  <si>
    <t>Sistemas de Información para la Primera Infancia</t>
  </si>
  <si>
    <t>Implementación de la Jornada Única</t>
  </si>
  <si>
    <t>3.4</t>
  </si>
  <si>
    <t>3.4.1</t>
  </si>
  <si>
    <t>3.4.1.1</t>
  </si>
  <si>
    <t>3.4.1.2</t>
  </si>
  <si>
    <t>3.4.1.3</t>
  </si>
  <si>
    <t>3.4.1.4</t>
  </si>
  <si>
    <t>2.2.1</t>
  </si>
  <si>
    <t>2.2.1.1</t>
  </si>
  <si>
    <t>2.2.1.2</t>
  </si>
  <si>
    <t>2.2.1.3</t>
  </si>
  <si>
    <t>Fortalecimiento de la fuerza pública, organismos de seguridad y órganos de control</t>
  </si>
  <si>
    <t>2.2.2</t>
  </si>
  <si>
    <t>2.2.2.1</t>
  </si>
  <si>
    <t>2.2.3</t>
  </si>
  <si>
    <t>2.2.3.1</t>
  </si>
  <si>
    <t>2.2.3.2</t>
  </si>
  <si>
    <t>2.2.4</t>
  </si>
  <si>
    <t>2.2.4.1</t>
  </si>
  <si>
    <t>Pilas en la vía</t>
  </si>
  <si>
    <t>A la trata no trato</t>
  </si>
  <si>
    <t>4.3</t>
  </si>
  <si>
    <t>4.3.1</t>
  </si>
  <si>
    <t>2.4.1</t>
  </si>
  <si>
    <t>2.4.1.1</t>
  </si>
  <si>
    <t>2.4.1.2</t>
  </si>
  <si>
    <t>2.4.2</t>
  </si>
  <si>
    <t>2.4.2.1</t>
  </si>
  <si>
    <t>2.4.2.2</t>
  </si>
  <si>
    <t>2.4.3</t>
  </si>
  <si>
    <t>2.4.3.1</t>
  </si>
  <si>
    <t>4.3.1.1</t>
  </si>
  <si>
    <t>4.3.1.2</t>
  </si>
  <si>
    <t>Escuelas de formación deportiva</t>
  </si>
  <si>
    <t>1.6.1</t>
  </si>
  <si>
    <t>1.6.1.1</t>
  </si>
  <si>
    <t>1.6.1.2</t>
  </si>
  <si>
    <t>1.6.1.3</t>
  </si>
  <si>
    <t>1.6.2</t>
  </si>
  <si>
    <t>1.6.2.1</t>
  </si>
  <si>
    <t>1.6.2.2</t>
  </si>
  <si>
    <t>1.6.2.3</t>
  </si>
  <si>
    <t>1.6.3</t>
  </si>
  <si>
    <t>1.6.3.1</t>
  </si>
  <si>
    <t>1.6.3.2</t>
  </si>
  <si>
    <t>1.6.3.3</t>
  </si>
  <si>
    <t>Porcentaje de avance en gestión para la construcción y/o adecuación de terminales de transporte aéreo y/o terrestre</t>
  </si>
  <si>
    <t>1.8.1</t>
  </si>
  <si>
    <t>1.8.1.1</t>
  </si>
  <si>
    <t>1.8.1.2</t>
  </si>
  <si>
    <t>1.8.1.3</t>
  </si>
  <si>
    <t>1.4.1</t>
  </si>
  <si>
    <t>1.4.1.1</t>
  </si>
  <si>
    <t>1.4.1.2</t>
  </si>
  <si>
    <t>1.4.1.3</t>
  </si>
  <si>
    <t>4.5</t>
  </si>
  <si>
    <t>3.3.1</t>
  </si>
  <si>
    <t>3.3.1.1</t>
  </si>
  <si>
    <t>3.3.1.2</t>
  </si>
  <si>
    <t>3.3.2</t>
  </si>
  <si>
    <t>4.1</t>
  </si>
  <si>
    <t>4.1.1</t>
  </si>
  <si>
    <t>Fortalecimiento de la capacidad de gestión territorial</t>
  </si>
  <si>
    <t>4.2</t>
  </si>
  <si>
    <t>4.2.1</t>
  </si>
  <si>
    <t>4.2.1.1</t>
  </si>
  <si>
    <t>1.7.1</t>
  </si>
  <si>
    <t>1.7.1.1</t>
  </si>
  <si>
    <t>1.7.1.2</t>
  </si>
  <si>
    <t>1.7.2</t>
  </si>
  <si>
    <t>1.7.2.1</t>
  </si>
  <si>
    <t>2.1.1</t>
  </si>
  <si>
    <t>2.1.1.1</t>
  </si>
  <si>
    <t>2.1.2</t>
  </si>
  <si>
    <t>2.1.2.1</t>
  </si>
  <si>
    <t>2.1.2.2</t>
  </si>
  <si>
    <t>2.1.2.3</t>
  </si>
  <si>
    <t>2.1.3</t>
  </si>
  <si>
    <t>2.1.3.1</t>
  </si>
  <si>
    <t>2.1.4</t>
  </si>
  <si>
    <t>2.1.4.1</t>
  </si>
  <si>
    <t>2.1.4.2</t>
  </si>
  <si>
    <t>VIVIENDA</t>
  </si>
  <si>
    <t>AMBIENTE</t>
  </si>
  <si>
    <t>3.1.1</t>
  </si>
  <si>
    <t>3.1.1.1</t>
  </si>
  <si>
    <t>3.1.2</t>
  </si>
  <si>
    <t>3.1.2.1</t>
  </si>
  <si>
    <t>3.1.2.2</t>
  </si>
  <si>
    <t>DEPARTAMENTO NORTE DE SANTANDER
PLAN DE DESARROLLO 2020-2023
"MÁS OPORTUNIDADES PARA TODOS"</t>
  </si>
  <si>
    <t>Meta Producto 2020</t>
  </si>
  <si>
    <t>Meta Producto 2021</t>
  </si>
  <si>
    <t>Meta Producto 2022</t>
  </si>
  <si>
    <t>Meta Producto 2023</t>
  </si>
  <si>
    <t>1.1</t>
  </si>
  <si>
    <t>Más Oportunidades para la Educación</t>
  </si>
  <si>
    <t>Educación inicial: Más oportunidades para crecer y aprender</t>
  </si>
  <si>
    <t>1,1,1</t>
  </si>
  <si>
    <t>Transiciones integrales</t>
  </si>
  <si>
    <t>1.1.1.1</t>
  </si>
  <si>
    <t>Estrategia conjunta de transiciones integrales implementada en el marco de la MIAFF</t>
  </si>
  <si>
    <t>% de establecimientos educativos realizando escuelas de padres con temáticas de primera infancia</t>
  </si>
  <si>
    <t>1.1.1.2</t>
  </si>
  <si>
    <t>% de los prestadores de servicios de primera infancia privados registrados en el Sistema de Información para la Primera Infancia SIPI</t>
  </si>
  <si>
    <t>Asistencia técnica, vigilancia y control para el cumplimiento de estándares</t>
  </si>
  <si>
    <t>1.1.1.3</t>
  </si>
  <si>
    <t>Calidad en la educación inicial y preescolar</t>
  </si>
  <si>
    <t xml:space="preserve">1.1.1.4 </t>
  </si>
  <si>
    <t>% de establecimientos educativos de los municipios PDET con procesos de fortalecimiento y acompañamiento pedagógico (incluye dotación)</t>
  </si>
  <si>
    <t>% Sistema de medición de la calidad en el educación inicial implementado</t>
  </si>
  <si>
    <t>Nadie se queda sin estudiar: Acogida bienestar y Permanencia</t>
  </si>
  <si>
    <t>1.1.2</t>
  </si>
  <si>
    <t>Plan departamental de infraestructura educativa del Departamento formulado y en implementación</t>
  </si>
  <si>
    <t xml:space="preserve"> Ambientes de aprendizaje</t>
  </si>
  <si>
    <t>1.1.2.1</t>
  </si>
  <si>
    <t>Megacolegios construidos</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</si>
  <si>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</si>
  <si>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</si>
  <si>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</si>
  <si>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 xml:space="preserve">Acceso Seguro y Bienestar </t>
  </si>
  <si>
    <t>Estudiantes por año beneficiados en internado escolar</t>
  </si>
  <si>
    <t>Estudiantes por año beneficiados en los Hogares Juveniles Campesinos</t>
  </si>
  <si>
    <t>1.1.2.3</t>
  </si>
  <si>
    <t>Acogida</t>
  </si>
  <si>
    <t>Estrategia de matrícula implementada (Primera Infancia)</t>
  </si>
  <si>
    <t>Estrategia de búsqueda activa de niños y niñas por fuera del sistema escolar implementada</t>
  </si>
  <si>
    <t>Campaña de bienvenida a las familias implementada (Primera Infancia)</t>
  </si>
  <si>
    <t>1.1.2.4</t>
  </si>
  <si>
    <t xml:space="preserve"> Estrategias de inclusión y atención a la diversidad</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</si>
  <si>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</si>
  <si>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</si>
  <si>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</si>
  <si>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</si>
  <si>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</si>
  <si>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</si>
  <si>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t>
  </si>
  <si>
    <t xml:space="preserve"> Educar con calidad con más oportunidades para transformar vidas</t>
  </si>
  <si>
    <t>1.1.3.1</t>
  </si>
  <si>
    <t>Desarrollo profesoral</t>
  </si>
  <si>
    <t>Escuelas normales superiores fortalecidas para incidir en la formación inicial de los docentes</t>
  </si>
  <si>
    <t>Docentes formados en procesos de emprendimiento e innovación</t>
  </si>
  <si>
    <t>Docentes apoyados con Becas para formación posgradual</t>
  </si>
  <si>
    <t>Orientación Curricular</t>
  </si>
  <si>
    <t>1.1.3.2</t>
  </si>
  <si>
    <t>% de establecimientos educativos con PEI y PEC fortalecidos</t>
  </si>
  <si>
    <t>% de establecimientos educativos implementando normas técnicas curriculares actualizadas</t>
  </si>
  <si>
    <t>1.1.3.3</t>
  </si>
  <si>
    <t>Fortalecimiento de aprendizajes</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</si>
  <si>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</si>
  <si>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</si>
  <si>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</si>
  <si>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</si>
  <si>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</si>
  <si>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</si>
  <si>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 xml:space="preserve">Valoracion del desarrollo y evaluación de los aprendizajes </t>
  </si>
  <si>
    <t>% de establecimientos educativos implementando pautas, pruebas de suficiencia y nivelación de niños, niñas y adolescentes migrantes</t>
  </si>
  <si>
    <t>% de establecimientos educativos acompañados para mejorar los resultados de las pruebas Saber</t>
  </si>
  <si>
    <t>Establecimientos educativos acompañados en los programas de "Todos a Aprender", y "Supérate con el Saber"</t>
  </si>
  <si>
    <t>1.1.3.5</t>
  </si>
  <si>
    <t>Entornos escolares para la vida, la convivencia y la ciudadanía (Desarrollo de competencias socioemocionales y ciudadanas)</t>
  </si>
  <si>
    <t>% de los comités de convivencia escolar fortalecidos</t>
  </si>
  <si>
    <t>% de establecimientos educativos orientados en el Sistema de Información Unificado de Convivencia Escolar-SIUCE</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</si>
  <si>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</si>
  <si>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</si>
  <si>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Gestión para los establecimientos educativos</t>
  </si>
  <si>
    <t>1.1.3.6</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</si>
  <si>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</si>
  <si>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</si>
  <si>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</si>
  <si>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</si>
  <si>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Programa de jornada única implementado</t>
  </si>
  <si>
    <t>1.1.3.8</t>
  </si>
  <si>
    <t>Educación rural integral</t>
  </si>
  <si>
    <t>Establecimientos educativos implementando proyectos Pedagógicos productivos (tales como las huertas escolares)</t>
  </si>
  <si>
    <t>1.1.3.9</t>
  </si>
  <si>
    <t>Fotalecimiento de la media</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</si>
  <si>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</si>
  <si>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</si>
  <si>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</si>
  <si>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</si>
  <si>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t>
  </si>
  <si>
    <t>Educación superior con calidad para reducir brechas e inequidades</t>
  </si>
  <si>
    <t>1.1.4.1</t>
  </si>
  <si>
    <t>Más y mejores oportunidades de acceso a la educación superior</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</si>
  <si>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</si>
  <si>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</si>
  <si>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</si>
  <si>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</si>
  <si>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</si>
  <si>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Fortalecimiento de la formación técnica y tecnológica de acuerdo con la demanda del sector productivo de la región</t>
  </si>
  <si>
    <t>Municipios beneficiados con oferta de formación técnica y tecnológica en articulación con el Servicio Nacional de Aprendizaje (SENA), e Instituciones de Educación Superior</t>
  </si>
  <si>
    <t>1.1.4.2</t>
  </si>
  <si>
    <t>1.1.4.3</t>
  </si>
  <si>
    <t>La investigación y calidad como motor de desarrollo</t>
  </si>
  <si>
    <t>Procesos de investigación científica en Instituciones de Educación Superior</t>
  </si>
  <si>
    <t>Procesos de investigación científica en la ruralidad en articulación con las instituciones técnicas y tecnológicas</t>
  </si>
  <si>
    <t>1.1.5</t>
  </si>
  <si>
    <t>Fortalecimiento institucional y corresponsabilidad de todos los actores</t>
  </si>
  <si>
    <t>1.1.5.1</t>
  </si>
  <si>
    <t>Sistemas de información y modernización</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</si>
  <si>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</si>
  <si>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</si>
  <si>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</si>
  <si>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</si>
  <si>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</si>
  <si>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</si>
  <si>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 de establecimientos educativos oficiales con procesos de acompañamiento en gestión y control normativo</t>
  </si>
  <si>
    <t>Proceso de pago de nómina Docente, Directiva Docente y Administrativa optimizado</t>
  </si>
  <si>
    <t>% Instituciones educativas de ETDH con cumplimiento de las condiciones de calidad de los programas registrados y de sus indicadores</t>
  </si>
  <si>
    <t>1.1.5.3</t>
  </si>
  <si>
    <t>Bienestar</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</si>
  <si>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</si>
  <si>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</si>
  <si>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INVERSIÓN EN MILLONES DE PESOS 2020</t>
  </si>
  <si>
    <t>INVERSIÓN EN MILLONES DE PESOS 2021</t>
  </si>
  <si>
    <t>INVERSIÓN EN MILLONES DE PESOS 2022</t>
  </si>
  <si>
    <t>INVERSIÓN EN MILLONES DE PESOS 2023</t>
  </si>
  <si>
    <t>NACIÓN MUNICIPIOS</t>
  </si>
  <si>
    <t>Verificación</t>
  </si>
  <si>
    <t>Meta Producto Cuatrienio</t>
  </si>
  <si>
    <t>INVERSIÓN EN MILLONES DE PESOS CUATRIENIO 2020-2023</t>
  </si>
  <si>
    <t>MATRIZ PLURIANUAL DE INVERSIÓN</t>
  </si>
  <si>
    <t>Millones de pesos ($)</t>
  </si>
  <si>
    <t>Total</t>
  </si>
  <si>
    <t>Recursos-Propios</t>
  </si>
  <si>
    <t>SGR</t>
  </si>
  <si>
    <t>Crédito</t>
  </si>
  <si>
    <t>Nación-Mpios</t>
  </si>
  <si>
    <t>Otros</t>
  </si>
  <si>
    <t>DISTIBRUIDO (D)</t>
  </si>
  <si>
    <t>MÁS OPORTUNIDADES PARA TODOS</t>
  </si>
  <si>
    <t>ASIGNADO (A)</t>
  </si>
  <si>
    <t>POR DISTRIBUIR (D-A)</t>
  </si>
  <si>
    <t>AO</t>
  </si>
  <si>
    <t>PROYECTOS BANDERA</t>
  </si>
  <si>
    <t>A,1</t>
  </si>
  <si>
    <t>APUESTAS</t>
  </si>
  <si>
    <t>A,1,1</t>
  </si>
  <si>
    <t>Construcción de tres vías secundarias para más oportunidades de transitabilidad</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</si>
  <si>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</si>
  <si>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</si>
  <si>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</si>
  <si>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</si>
  <si>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</si>
  <si>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</si>
  <si>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</si>
  <si>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</si>
  <si>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</si>
  <si>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</si>
  <si>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</si>
  <si>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</si>
  <si>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</si>
  <si>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</si>
  <si>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</si>
  <si>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</si>
  <si>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</si>
  <si>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</si>
  <si>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</si>
  <si>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</si>
  <si>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</si>
  <si>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</si>
  <si>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</si>
  <si>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</si>
  <si>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</si>
  <si>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</si>
  <si>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</si>
  <si>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</si>
  <si>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</si>
  <si>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</si>
  <si>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</si>
  <si>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</si>
  <si>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</si>
  <si>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</si>
  <si>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</si>
  <si>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Construcción de  Megacolegios</t>
  </si>
  <si>
    <t>O,1,9</t>
  </si>
  <si>
    <t>Construcción de Centros de Integración para el Desarrollo Social</t>
  </si>
  <si>
    <t>O,1,10</t>
  </si>
  <si>
    <t>Mejoramiento de la red vial secundaria y terciaria  (incluye combos viales)</t>
  </si>
  <si>
    <t>EJE ESTRATÉGICO Bienestar Social</t>
  </si>
  <si>
    <t>EDUCACIÓN</t>
  </si>
  <si>
    <t>1,1</t>
  </si>
  <si>
    <t>Educación inicial: Más oportunidades para para crecer y aprender</t>
  </si>
  <si>
    <t>1,1,2</t>
  </si>
  <si>
    <t>Nadie se queda sin estudiar: Acogida bienestar y Permanencia (Cobertura)</t>
  </si>
  <si>
    <t>1,1,3</t>
  </si>
  <si>
    <t>Educar con calidad con más oportunidades para transformar vidas</t>
  </si>
  <si>
    <t>1,1,4</t>
  </si>
  <si>
    <t>1,1,5</t>
  </si>
  <si>
    <t>1,2</t>
  </si>
  <si>
    <t>Más Oportunidades para la Salud</t>
  </si>
  <si>
    <t>1,2,1</t>
  </si>
  <si>
    <t>Salud Ambiental</t>
  </si>
  <si>
    <t>1,2,2</t>
  </si>
  <si>
    <t>Vida saludable y condiciones no transmisibles</t>
  </si>
  <si>
    <t>1,2,3</t>
  </si>
  <si>
    <t>Convivencia social y salud mental</t>
  </si>
  <si>
    <t>1,2,4</t>
  </si>
  <si>
    <t>Seguridad alimentaria y nutricional</t>
  </si>
  <si>
    <t>1,2,5</t>
  </si>
  <si>
    <t>1,2,6</t>
  </si>
  <si>
    <t>Vida saludable y enfermedades transmisibles</t>
  </si>
  <si>
    <t>1,2,7</t>
  </si>
  <si>
    <t>Salud pública en emergencias y desastres</t>
  </si>
  <si>
    <t>1,2,8</t>
  </si>
  <si>
    <t>Salud y ámbito laboral</t>
  </si>
  <si>
    <t>1,2,9</t>
  </si>
  <si>
    <t>Gestión diferencial de poblaciones vulnerables</t>
  </si>
  <si>
    <t>1,2,10</t>
  </si>
  <si>
    <t>1,3</t>
  </si>
  <si>
    <t>Más Oportunidades para el Deporte y la Recreación</t>
  </si>
  <si>
    <t>1,3,1</t>
  </si>
  <si>
    <t>Deporte formativo y aprovechamiento del tiempo libre</t>
  </si>
  <si>
    <t>1,3,2</t>
  </si>
  <si>
    <t>1,3,3</t>
  </si>
  <si>
    <t>1,3,4</t>
  </si>
  <si>
    <t>1,4</t>
  </si>
  <si>
    <t>Más Oportunidades para la Cultura</t>
  </si>
  <si>
    <t>1,4,1</t>
  </si>
  <si>
    <t>1,4,2</t>
  </si>
  <si>
    <t>1,4,3</t>
  </si>
  <si>
    <t>1,4,4</t>
  </si>
  <si>
    <t>1,4,5</t>
  </si>
  <si>
    <t>1,4,6</t>
  </si>
  <si>
    <t>1,5</t>
  </si>
  <si>
    <t>1,5,1</t>
  </si>
  <si>
    <t>Desarrollo Integral de los pueblos indígenas</t>
  </si>
  <si>
    <t>1,5,2</t>
  </si>
  <si>
    <t>Desarrollo Integral de los afrodescendientes</t>
  </si>
  <si>
    <t>1,5,3</t>
  </si>
  <si>
    <t>Desarrollo Integral del pueblo Room</t>
  </si>
  <si>
    <t>1,6</t>
  </si>
  <si>
    <t>Más Oportunidades para la Niñez y la Adolescencia</t>
  </si>
  <si>
    <t>1,6,1</t>
  </si>
  <si>
    <t>Protección y atención a la primera infancia</t>
  </si>
  <si>
    <t>1,6,2</t>
  </si>
  <si>
    <t>Protección y atención a la infancia</t>
  </si>
  <si>
    <t>1,6,3</t>
  </si>
  <si>
    <t>Protección y atención a los adolescentes</t>
  </si>
  <si>
    <t xml:space="preserve">1,7 </t>
  </si>
  <si>
    <t>Más Oportunidades para la Juventud</t>
  </si>
  <si>
    <t>1,7,1</t>
  </si>
  <si>
    <t>Liderazgo juvenil</t>
  </si>
  <si>
    <t>1,7,2</t>
  </si>
  <si>
    <t>Prevención, mitigación y protección de riesgos sociales</t>
  </si>
  <si>
    <t>1,7,3</t>
  </si>
  <si>
    <t>Emprendimiento empresarial en los jóvenes</t>
  </si>
  <si>
    <t>1,8</t>
  </si>
  <si>
    <t>Más Oportunidades para los adultos mayores</t>
  </si>
  <si>
    <t>1,8,1</t>
  </si>
  <si>
    <t>Atención integral al adulto mayor</t>
  </si>
  <si>
    <t>1,8,2</t>
  </si>
  <si>
    <t>Adulto mayor productivo</t>
  </si>
  <si>
    <t>1,9</t>
  </si>
  <si>
    <t xml:space="preserve">Más Oportunidades para las Personas con Discapacidad – PcD </t>
  </si>
  <si>
    <t>1,9,1</t>
  </si>
  <si>
    <t>Atención integral a la población con discapacidad</t>
  </si>
  <si>
    <t>1,9,2</t>
  </si>
  <si>
    <t>1,9,3</t>
  </si>
  <si>
    <t>1,9,4</t>
  </si>
  <si>
    <t>Rehabilitación de las Personas con Discapacidad</t>
  </si>
  <si>
    <t>1,10</t>
  </si>
  <si>
    <t>1,10,1</t>
  </si>
  <si>
    <t>Participación de la mujer en la política pública</t>
  </si>
  <si>
    <t>1,10,2</t>
  </si>
  <si>
    <t>1,10,3</t>
  </si>
  <si>
    <t>1,10,4</t>
  </si>
  <si>
    <t>Proyectos especiales para la mujer</t>
  </si>
  <si>
    <t>EJE ESTRATÉGICO Convivencia</t>
  </si>
  <si>
    <t>2,1</t>
  </si>
  <si>
    <t>Más Oportunidades para la Paz, Derechos Humanos y Derecho Internacional Humanitario - D.I.H</t>
  </si>
  <si>
    <t>Más Oportunidades para la Seguridad</t>
  </si>
  <si>
    <t>2,1,1</t>
  </si>
  <si>
    <t>Construcción de paz, legalidad, reconciliación y dialogo social y comunitario</t>
  </si>
  <si>
    <t>Seguridad y Orden Público</t>
  </si>
  <si>
    <t>2,1,2</t>
  </si>
  <si>
    <t>Centros Carcelarios, Penitenciarios y de Atención Especializada</t>
  </si>
  <si>
    <t>Fortalecimiento Institucional</t>
  </si>
  <si>
    <t>2,1,3</t>
  </si>
  <si>
    <t>Promoción y Protección de los Derechos Humanos y DIH</t>
  </si>
  <si>
    <t>Participación ciudadana</t>
  </si>
  <si>
    <t>2,1,4</t>
  </si>
  <si>
    <t>Sus voces nos defienden</t>
  </si>
  <si>
    <t>Observatorio de Orden Público, Social y Político</t>
  </si>
  <si>
    <t>2,2</t>
  </si>
  <si>
    <t>2,2,1</t>
  </si>
  <si>
    <t>2,2,2</t>
  </si>
  <si>
    <t>2,2,3</t>
  </si>
  <si>
    <t>2,2,4</t>
  </si>
  <si>
    <t>2,3</t>
  </si>
  <si>
    <t>Más Oportunidades para la Convivencia</t>
  </si>
  <si>
    <t>2,3,1</t>
  </si>
  <si>
    <t>Prevención de la Violencia</t>
  </si>
  <si>
    <t>2,3,2</t>
  </si>
  <si>
    <t>2,3,3</t>
  </si>
  <si>
    <t>2,3,4</t>
  </si>
  <si>
    <t>2,4</t>
  </si>
  <si>
    <t>2,4,1</t>
  </si>
  <si>
    <t>Atención a las Víctimas del Conflicto armado interno.</t>
  </si>
  <si>
    <t>2,4,2</t>
  </si>
  <si>
    <t>Oportunidades para ser Productivos.</t>
  </si>
  <si>
    <t>2,4,3</t>
  </si>
  <si>
    <t>EJE ESTRATÉGICO Gobernanza.</t>
  </si>
  <si>
    <t>3,1</t>
  </si>
  <si>
    <t>Más Oportunidades para el Ordenamiento Territorial</t>
  </si>
  <si>
    <t>3,1,1</t>
  </si>
  <si>
    <t>Ordenamiento Territorial Departamental</t>
  </si>
  <si>
    <t>3,1,2</t>
  </si>
  <si>
    <t>Ordenamiento Territorial Municipal</t>
  </si>
  <si>
    <t>3,2</t>
  </si>
  <si>
    <t>3,2,1</t>
  </si>
  <si>
    <t>3,2,2</t>
  </si>
  <si>
    <t>3,2,3</t>
  </si>
  <si>
    <t>3,3</t>
  </si>
  <si>
    <t>Más Oportunidades para la Frontera</t>
  </si>
  <si>
    <t>3,3,1</t>
  </si>
  <si>
    <t>Funcionalidad transfronteriza</t>
  </si>
  <si>
    <t>3,3,2</t>
  </si>
  <si>
    <t xml:space="preserve">Apoyos a la movilidad migratoria </t>
  </si>
  <si>
    <t>3,3,3</t>
  </si>
  <si>
    <t xml:space="preserve">Plan de ordenamiento y Gobernanza fronteriza </t>
  </si>
  <si>
    <t>3,4</t>
  </si>
  <si>
    <t>Más Oportunidades para el Buen Gobierno</t>
  </si>
  <si>
    <t>3,4,1</t>
  </si>
  <si>
    <t>Fortalecimiento de la capacidad de gestión departamental</t>
  </si>
  <si>
    <t>3,4,2</t>
  </si>
  <si>
    <t>Fortalecimiento de la participación comunitaria</t>
  </si>
  <si>
    <t>3,4,3</t>
  </si>
  <si>
    <t>Sistemas de Información Territorial (Política 16: Gestión de Sistemas de Información)</t>
  </si>
  <si>
    <t>3,4,4</t>
  </si>
  <si>
    <t>Fortalecimiento de las Finanzas Públicas</t>
  </si>
  <si>
    <t>3,5</t>
  </si>
  <si>
    <t>Más Oportunidades para la Territorialidad</t>
  </si>
  <si>
    <t>3,5,1</t>
  </si>
  <si>
    <t>Fortalecimiento en la gestión y capacidad administrativa de los municipios y subregiones</t>
  </si>
  <si>
    <t>3,5,2</t>
  </si>
  <si>
    <t xml:space="preserve">Fortalecimiento de la asociatividad en los municipios </t>
  </si>
  <si>
    <t>EJE ESTRATÉGICO Hábitat</t>
  </si>
  <si>
    <t>4,1</t>
  </si>
  <si>
    <t>Más Oportunidades para los Bosques, Biodiversidad y Servicios Ecosistémicos</t>
  </si>
  <si>
    <t>4,1,1</t>
  </si>
  <si>
    <t>Mejor ambiente en tu territorio</t>
  </si>
  <si>
    <t>4,2</t>
  </si>
  <si>
    <t>Más Oportunidades para los Recursos Hídricos</t>
  </si>
  <si>
    <t>4,2,1</t>
  </si>
  <si>
    <t>Agua para la vida, ciudad y territorio</t>
  </si>
  <si>
    <t>4,3</t>
  </si>
  <si>
    <t>Más Oportunidades para los Asuntos Ambientales, Sectoriales y Urbanos</t>
  </si>
  <si>
    <t>4,3,1</t>
  </si>
  <si>
    <t>Ambiente multisectorial sostenible</t>
  </si>
  <si>
    <t>4,4</t>
  </si>
  <si>
    <t>Más Oportunidades para la Mitigación y Adaptación al Cambio Climático</t>
  </si>
  <si>
    <t>4,4,1</t>
  </si>
  <si>
    <t>Innovando para un territorio ambientalmente sostenible</t>
  </si>
  <si>
    <t>4,5</t>
  </si>
  <si>
    <t>Más Oportunidades para la Educación Ambiental</t>
  </si>
  <si>
    <t>4,5,1</t>
  </si>
  <si>
    <t>Oportunidades para la cultura ambiental</t>
  </si>
  <si>
    <t>4,6</t>
  </si>
  <si>
    <t>Más Oportunidades para la Gestión Integral del Riesgo</t>
  </si>
  <si>
    <t>4,6,1</t>
  </si>
  <si>
    <t>Gobernabilidad en la Gestión del Riesgo de Desastres</t>
  </si>
  <si>
    <t>4,6,2</t>
  </si>
  <si>
    <t>Mejoramiento del Conocimiento del Riesgo de Desastres</t>
  </si>
  <si>
    <t>4,6,3</t>
  </si>
  <si>
    <t>Reducción del Riesgo desde la planificación, mitigación y la prevención</t>
  </si>
  <si>
    <t>4,6,4</t>
  </si>
  <si>
    <t>Preparación, Atención y Manejo de la emergencia</t>
  </si>
  <si>
    <t>4,7</t>
  </si>
  <si>
    <t>Más Oportunidades para la Vivienda Digna</t>
  </si>
  <si>
    <t>4,7,1</t>
  </si>
  <si>
    <t>Más hogares en vivienda propia</t>
  </si>
  <si>
    <t>4,7,2</t>
  </si>
  <si>
    <t>Mejores viviendas, vida digna</t>
  </si>
  <si>
    <t>4,7,3</t>
  </si>
  <si>
    <t>Saneamiento y Titulación de la Propiedad Pública Inmobiliaria</t>
  </si>
  <si>
    <t>EJE ESTRATÉGICO Infraestructura</t>
  </si>
  <si>
    <t>5,1</t>
  </si>
  <si>
    <t>Más Oportunidades para la Infraestructura Vial</t>
  </si>
  <si>
    <t>5,1,1</t>
  </si>
  <si>
    <t>Plan Vial Departamental con más oportunidades</t>
  </si>
  <si>
    <t>5,1,2</t>
  </si>
  <si>
    <t xml:space="preserve">Intervenciones viales generadoras de más oportunidades de desarrollo para las subregiones de Norte de Santander    </t>
  </si>
  <si>
    <t>5,1,3</t>
  </si>
  <si>
    <t>Apuesta para el mejoramiento de vías urbanas</t>
  </si>
  <si>
    <t>5,1,4</t>
  </si>
  <si>
    <t>Un norte con más oportunidades conectado a Colombia</t>
  </si>
  <si>
    <t>5,2</t>
  </si>
  <si>
    <t>5,2,1</t>
  </si>
  <si>
    <t>Implementación del Plan Departamental-PDSV para una movilidad segura</t>
  </si>
  <si>
    <t>5,3</t>
  </si>
  <si>
    <t>Más Oportunidades para los Servicios Públicos Domiciliarios: Agua, Saneamiento Básico y Energía</t>
  </si>
  <si>
    <t>5,3,1</t>
  </si>
  <si>
    <t>Acceso a agua potable y saneamiento adecuado</t>
  </si>
  <si>
    <t>5,3,2</t>
  </si>
  <si>
    <t>Modernización, fortalecimiento y aseguramiento de la prestación de los servicios de agua potable y saneamiento básico</t>
  </si>
  <si>
    <t>5,4</t>
  </si>
  <si>
    <t>Oportunidades para la Infraestructura del Bienestar Social</t>
  </si>
  <si>
    <t>5,4,1</t>
  </si>
  <si>
    <t>EJE ESTRATÉGICO Productividad</t>
  </si>
  <si>
    <t>6,1</t>
  </si>
  <si>
    <t>Más Oportunidades para para lo Agropecuario, Pesca y Plantaciones Forestales</t>
  </si>
  <si>
    <t>6,1,1</t>
  </si>
  <si>
    <t xml:space="preserve">Investigación Agropecuaria y Adopción de Tecnología </t>
  </si>
  <si>
    <t>6,1,2</t>
  </si>
  <si>
    <t>Acceso al Crédito y Financiamiento de Proyectos Productivos</t>
  </si>
  <si>
    <t>6,1,3</t>
  </si>
  <si>
    <t>Norte de Santander Productivo, Sostenible e Incluyente</t>
  </si>
  <si>
    <t>6,1,4</t>
  </si>
  <si>
    <t>Infraestructura Productiva para el Desarrollo Agropecuario</t>
  </si>
  <si>
    <t>6,1,5</t>
  </si>
  <si>
    <t>Formalización de la Propiedad Rural</t>
  </si>
  <si>
    <t>6,1,6</t>
  </si>
  <si>
    <t>Creemos en la Institucionalidad</t>
  </si>
  <si>
    <t>6,1,7</t>
  </si>
  <si>
    <t>Certificación para la Agricultura</t>
  </si>
  <si>
    <t>6,1,8</t>
  </si>
  <si>
    <t>6,1,9</t>
  </si>
  <si>
    <t>El PDET es de Todos</t>
  </si>
  <si>
    <t>6,2</t>
  </si>
  <si>
    <t>Más Oportunidades para el Turismo y las Artesanías</t>
  </si>
  <si>
    <t>6,2,1</t>
  </si>
  <si>
    <t>Un destino con marca región</t>
  </si>
  <si>
    <t>6,2,2</t>
  </si>
  <si>
    <t>Condiciones institucionales para el impulso al sector turismo</t>
  </si>
  <si>
    <t>6,2,3</t>
  </si>
  <si>
    <t>Productividad turística regional</t>
  </si>
  <si>
    <t>6,3</t>
  </si>
  <si>
    <t>Más Oportunidades para el Emprendimiento</t>
  </si>
  <si>
    <t>6,3,1</t>
  </si>
  <si>
    <t>Fortalecimiento y desarrollo de actividades para promover el emprendimiento y generación de empleo en Norte de Santander</t>
  </si>
  <si>
    <t>6,3,2</t>
  </si>
  <si>
    <t>Fortalecimiento y financiamiento para la creación de emprendimientos</t>
  </si>
  <si>
    <t>Más Oportunidades para la Ciencia, Tecnología e Innovación CTI</t>
  </si>
  <si>
    <t>6,4</t>
  </si>
  <si>
    <t>6,4,1</t>
  </si>
  <si>
    <t>6,4,2</t>
  </si>
  <si>
    <t>Impulsar y fortalecer la infraestructura tecnológica e innovación para la competitividad de Norte de Santander</t>
  </si>
  <si>
    <t>6,4,3</t>
  </si>
  <si>
    <t>Formación de capital humano de alto nivel para doctorado y maestría investigativa e iniciación a la investigación en jóvenes investigadores para Norte de Santander</t>
  </si>
  <si>
    <t>6,4,4</t>
  </si>
  <si>
    <t>Proyectos de Ciencia, Tecnología e Innovación para los diferentes Sectores</t>
  </si>
  <si>
    <t>6,5</t>
  </si>
  <si>
    <t>Más Oportunidades para la Minería</t>
  </si>
  <si>
    <t>6,5,1</t>
  </si>
  <si>
    <t xml:space="preserve">Fortalecimiento de los procesos del sector minero energético </t>
  </si>
  <si>
    <t>6,5,2</t>
  </si>
  <si>
    <t>Apoyo y gestión para mejorar la productividad del sector minero energetico</t>
  </si>
  <si>
    <t>6,6</t>
  </si>
  <si>
    <t>Más Oportunidades para las Tecnologías de la Información y las Comunicaciones TIC</t>
  </si>
  <si>
    <t>6,6,1</t>
  </si>
  <si>
    <t>Empoderamiento Ciudadano en uso y apropiación TIC</t>
  </si>
  <si>
    <t>6,6,2</t>
  </si>
  <si>
    <t>Plataformas, Sistemas de Información y aplicaciones para los diferentes sectores priorizados</t>
  </si>
  <si>
    <t>6,6,3</t>
  </si>
  <si>
    <t>Infraestructura Tecnológica y Conectividad</t>
  </si>
  <si>
    <t>6,6,4</t>
  </si>
  <si>
    <t>Transformación Digital Territorial</t>
  </si>
  <si>
    <t>6,7</t>
  </si>
  <si>
    <t>Más Oportunidades para el Desarrollo Empresarial</t>
  </si>
  <si>
    <t>6,7,1</t>
  </si>
  <si>
    <t>Apoyo y fortalecimiento para desarrollo productivo y competitivo del sector empresarial</t>
  </si>
  <si>
    <t>6,7,2</t>
  </si>
  <si>
    <t>Acceso al crédito y promoción de inversión para el desarrollo empresarial</t>
  </si>
  <si>
    <t>6,8</t>
  </si>
  <si>
    <t>Más Oportunidades para la Industria, el Comercio y Servicios</t>
  </si>
  <si>
    <t>6,8,1</t>
  </si>
  <si>
    <t>Fortalecimiento del tejido empresarial e industrial del departamento</t>
  </si>
  <si>
    <t>6,8,2</t>
  </si>
  <si>
    <t>Internacionalización, Ruta del Desarrollo Económico</t>
  </si>
  <si>
    <t>Sexualidad, derechos sexuales y reproductivos yequidad de género</t>
  </si>
  <si>
    <t>Fortalecimiento de la autoridad sanitaria para la gestión de la salud</t>
  </si>
  <si>
    <t>Liderazgo deportivo, deporte asociado y alto rendimiento convencional y paranacional</t>
  </si>
  <si>
    <t>Deporte social comunitario, actividad física y recreación</t>
  </si>
  <si>
    <t>Infraestructura deportiva y recreativa y de ciencias aplicadas al deporte</t>
  </si>
  <si>
    <t>Fortalecimiento y desarrollo del Sistema departamental de cultura</t>
  </si>
  <si>
    <t>Estímulos para los procesos de creación, circulación y gestión de procesos y productos artísticos y/o culturales</t>
  </si>
  <si>
    <t>Fortalecimiento y fomento de los procesos de formación para la creación y gestión de la cultura</t>
  </si>
  <si>
    <t>Fomento y mejoramiento de los procesos de acceso de bienes y servicios culturales</t>
  </si>
  <si>
    <t>Protección, conservación, restasuración y difusión de la diversidad, la memoria y el patrimonio</t>
  </si>
  <si>
    <t>Apoyo y fortalecimiento a la industria cultural y procesos de emprendimiento cultural e innovación.</t>
  </si>
  <si>
    <t>Más Oportunidades para la Inclusión Social (grupos indígenas, afros y rrom)</t>
  </si>
  <si>
    <t>Población con Discapacidad Productiva</t>
  </si>
  <si>
    <t>Protección de derechos y accesibilidad de las personas con Discapacidad</t>
  </si>
  <si>
    <t>Más Oportunidades para la Mujer y la diversidad de género</t>
  </si>
  <si>
    <t>Mujer libre de violencia</t>
  </si>
  <si>
    <t>Mujer urbana y rural emprendedora y productiva</t>
  </si>
  <si>
    <t>1,10,5</t>
  </si>
  <si>
    <t>Acciones con población OSIGD - LGBTI</t>
  </si>
  <si>
    <t>No al Reclutamiento, uso y utilización de niños, niñas, adolescentes y jóvenes en conflictos armados</t>
  </si>
  <si>
    <t>Lucha contra la trata de personas</t>
  </si>
  <si>
    <t>Acción integral contra minas antipersonas (MAP), muinición sin explotar (MUSE) y trampas explosivas (TE)</t>
  </si>
  <si>
    <t>Más Oportunidades para las Víctimas y para la Paz</t>
  </si>
  <si>
    <t>Memoria Histórica al servicio de la innovación social y productividad.</t>
  </si>
  <si>
    <t xml:space="preserve">Más Oportunidades con la Cooperación para el desarrollo y la integración fronteriza </t>
  </si>
  <si>
    <t xml:space="preserve">Plan de promoción para la inversion extranjera y nacional en Polos de Desarrollo </t>
  </si>
  <si>
    <t xml:space="preserve">Caracterización para la protección y la estabilización socioeconómica migratoria </t>
  </si>
  <si>
    <t>Fortalecimiento de las organizaciones sociales en frontera</t>
  </si>
  <si>
    <t>Más Oportunidades para la movilidad y la seguridad vial</t>
  </si>
  <si>
    <t>Sostenibilidad de la actividad forestal</t>
  </si>
  <si>
    <t>Implementación políticas y estrategias para el desarrollo de actividades de ciencia, tecnología e innovación en Norte de Santander</t>
  </si>
  <si>
    <t>6,8,3</t>
  </si>
  <si>
    <t>Empleo digno y decente para la productividad</t>
  </si>
  <si>
    <t>EJES</t>
  </si>
  <si>
    <t>LÍNEAS</t>
  </si>
  <si>
    <t>programas</t>
  </si>
  <si>
    <t>subrogramas</t>
  </si>
  <si>
    <t>m.resultado</t>
  </si>
  <si>
    <t>m.producto</t>
  </si>
  <si>
    <t>1. Bienestar Social</t>
  </si>
  <si>
    <t>1.1.1</t>
  </si>
  <si>
    <t>E 1</t>
  </si>
  <si>
    <t>E 2</t>
  </si>
  <si>
    <t>E 3</t>
  </si>
  <si>
    <t>E 4</t>
  </si>
  <si>
    <t>E 5</t>
  </si>
  <si>
    <t>E 6</t>
  </si>
  <si>
    <t>E 7</t>
  </si>
  <si>
    <t>1.1.1.4</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</si>
  <si>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</si>
  <si>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</si>
  <si>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</si>
  <si>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</si>
  <si>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</si>
  <si>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</si>
  <si>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</si>
  <si>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</si>
  <si>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</si>
  <si>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</si>
  <si>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</si>
  <si>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</si>
  <si>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</si>
  <si>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</si>
  <si>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</si>
  <si>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</si>
  <si>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</si>
  <si>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</si>
  <si>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</si>
  <si>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</si>
  <si>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</si>
  <si>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</si>
  <si>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</si>
  <si>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</si>
  <si>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</si>
  <si>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</si>
  <si>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</si>
  <si>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</si>
  <si>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</si>
  <si>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</si>
  <si>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</si>
  <si>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</si>
  <si>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</si>
  <si>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</si>
  <si>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</si>
  <si>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</si>
  <si>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</si>
  <si>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</si>
  <si>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</si>
  <si>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</si>
  <si>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</si>
  <si>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</si>
  <si>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</si>
  <si>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</si>
  <si>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</si>
  <si>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</si>
  <si>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</si>
  <si>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</si>
  <si>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</si>
  <si>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</si>
  <si>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</si>
  <si>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</si>
  <si>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</si>
  <si>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</si>
  <si>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</si>
  <si>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</si>
  <si>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</si>
  <si>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</si>
  <si>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</si>
  <si>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</si>
  <si>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</si>
  <si>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</si>
  <si>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</si>
  <si>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</si>
  <si>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</si>
  <si>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</si>
  <si>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</si>
  <si>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</si>
  <si>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</si>
  <si>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</si>
  <si>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</si>
  <si>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</si>
  <si>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</si>
  <si>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</si>
  <si>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</si>
  <si>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</si>
  <si>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1.2.1</t>
  </si>
  <si>
    <t>1.2.1.1</t>
  </si>
  <si>
    <t>IDS 1</t>
  </si>
  <si>
    <t>I.D.S.</t>
  </si>
  <si>
    <t>IDS 2</t>
  </si>
  <si>
    <t>Municipios con vigilancia de la calidad del agua para consumo humano</t>
  </si>
  <si>
    <t>IDS 3</t>
  </si>
  <si>
    <t>Municipios desarrollando estrategias de control para la prevención de la rabia transmitida por felinos y caninos.</t>
  </si>
  <si>
    <t>1.2.1.2</t>
  </si>
  <si>
    <t>IDS 4</t>
  </si>
  <si>
    <t>IDS 5</t>
  </si>
  <si>
    <t>1.2.2</t>
  </si>
  <si>
    <t>1.2.2.1</t>
  </si>
  <si>
    <t>IDS 6</t>
  </si>
  <si>
    <t>1.2.2.2</t>
  </si>
  <si>
    <t>IDS 7</t>
  </si>
  <si>
    <t>1.2.3</t>
  </si>
  <si>
    <t>1.2.3.1</t>
  </si>
  <si>
    <t>IDS 8</t>
  </si>
  <si>
    <t>1.2.3.2</t>
  </si>
  <si>
    <t>IDS 9</t>
  </si>
  <si>
    <t>Contención tasa de incidencia de violencia intrafamiliar en 150 por 100,000 habitantes</t>
  </si>
  <si>
    <t>IDS 10</t>
  </si>
  <si>
    <t>1.2.4</t>
  </si>
  <si>
    <t>1.2.4.1</t>
  </si>
  <si>
    <t>IDS 11</t>
  </si>
  <si>
    <t>IDS 12</t>
  </si>
  <si>
    <t>0,4</t>
  </si>
  <si>
    <t>Contención de la prevalencia de desnutrición aguda en niños y niñas menores de 5 años en 0,4</t>
  </si>
  <si>
    <t>1.2.4.2</t>
  </si>
  <si>
    <t>IDS 13</t>
  </si>
  <si>
    <t>1.2.5</t>
  </si>
  <si>
    <t>1.2.5.1</t>
  </si>
  <si>
    <t>IDS 14</t>
  </si>
  <si>
    <t>IDS 15</t>
  </si>
  <si>
    <t>Contenida la Razón de Mortalidad Materna en 40,1 por 100.000 NV</t>
  </si>
  <si>
    <t>1.2.5.2</t>
  </si>
  <si>
    <t>IDS 16</t>
  </si>
  <si>
    <t>IDS 17</t>
  </si>
  <si>
    <t>IDS 18</t>
  </si>
  <si>
    <t>IDS 19</t>
  </si>
  <si>
    <t>1.2.6</t>
  </si>
  <si>
    <t>1.2.6.1</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</si>
  <si>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</si>
  <si>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</si>
  <si>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</si>
  <si>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Municipios endémicos (Chagas) con interrupción de la transmisión de T. Cruzi por Rhodnius prolixus vector domiciliado</t>
  </si>
  <si>
    <t>1.2.7</t>
  </si>
  <si>
    <t>1.2.7.1</t>
  </si>
  <si>
    <t>IDS 29</t>
  </si>
  <si>
    <t>1.2.7.2</t>
  </si>
  <si>
    <t>IDS 30</t>
  </si>
  <si>
    <t>1.2.8</t>
  </si>
  <si>
    <t>1.2.8.1</t>
  </si>
  <si>
    <t>IDS 31</t>
  </si>
  <si>
    <t>1.2.8.2</t>
  </si>
  <si>
    <t>IDS 32</t>
  </si>
  <si>
    <t>1.2.9</t>
  </si>
  <si>
    <t>1.2.9.1</t>
  </si>
  <si>
    <t>IDS 33</t>
  </si>
  <si>
    <t>IDS 34</t>
  </si>
  <si>
    <t>1.2.9.2</t>
  </si>
  <si>
    <t>IDS 35</t>
  </si>
  <si>
    <t>1.2.9.3</t>
  </si>
  <si>
    <t>IDS 36</t>
  </si>
  <si>
    <t>1.2.9.4</t>
  </si>
  <si>
    <t>IDS 37</t>
  </si>
  <si>
    <t>1.2.9.5</t>
  </si>
  <si>
    <t>IDS 38</t>
  </si>
  <si>
    <t>1.2.9.6</t>
  </si>
  <si>
    <t>IDS 39</t>
  </si>
  <si>
    <t>1.2.10</t>
  </si>
  <si>
    <t>1.2.10.1</t>
  </si>
  <si>
    <t>IDS 40</t>
  </si>
  <si>
    <t>Municipios con monitoreo y seguimiento de los planes territoriales de salud.</t>
  </si>
  <si>
    <t>IDS 41</t>
  </si>
  <si>
    <t>Incremento del índice de desempeño de la gestión del plan territorial de salud.</t>
  </si>
  <si>
    <t>IDS 42</t>
  </si>
  <si>
    <t>IDS 43</t>
  </si>
  <si>
    <t>Municipios con el sistema de vigilancia SIVIGILA actualizado y operando.</t>
  </si>
  <si>
    <t>IDS 44</t>
  </si>
  <si>
    <t>IDS 45</t>
  </si>
  <si>
    <t>IDS 46</t>
  </si>
  <si>
    <t>IDS 47</t>
  </si>
  <si>
    <t>IDS 48</t>
  </si>
  <si>
    <t>IDS 49</t>
  </si>
  <si>
    <t>IDS 50</t>
  </si>
  <si>
    <t>IDS 51</t>
  </si>
  <si>
    <t>IDS 52</t>
  </si>
  <si>
    <t>Ind 1</t>
  </si>
  <si>
    <t>Escuelas de Formación Deportiva Formalizadas</t>
  </si>
  <si>
    <t>INDENORTE</t>
  </si>
  <si>
    <t>Ind 2</t>
  </si>
  <si>
    <t>Ind 3</t>
  </si>
  <si>
    <t>Festival de escuelas “Los niños se la juegan por el medio ambiente” organizado y desarrollado</t>
  </si>
  <si>
    <t>Ind 4</t>
  </si>
  <si>
    <t>Ind 5</t>
  </si>
  <si>
    <t xml:space="preserve">Capacitaciones dirigidas al recurso humano que tiene a cargo el desarrollo del deporte asociado y alto rendimiento </t>
  </si>
  <si>
    <t>Ind 6</t>
  </si>
  <si>
    <t>Ind 7</t>
  </si>
  <si>
    <t>Atletas de las diferentes disciplinas deportivas que conforman la reserva deportiva del Departamento apoyados</t>
  </si>
  <si>
    <t>Ind 8</t>
  </si>
  <si>
    <t>Participaciones anuales del deporte Convencional y Paranacional en campeonatos nacionales e internacionales</t>
  </si>
  <si>
    <t>Ind 9</t>
  </si>
  <si>
    <t>Ligas del deporte convencional (24) y Paranacional (5) apoyadas para la preparación y participación de atletas en Juegos Nacionales 2023</t>
  </si>
  <si>
    <t>Ind 10</t>
  </si>
  <si>
    <t>Eventos Deportivos Nacionales e Internacionales realizados en el Departamento</t>
  </si>
  <si>
    <t>Ind 11</t>
  </si>
  <si>
    <t>Participación en los XXII Juegos Deportivos Nacionales y VI Paranacionales 2023</t>
  </si>
  <si>
    <t>Ind 12</t>
  </si>
  <si>
    <t>Deportistas medallistas de Juegos Nacionales 2019 apoyados</t>
  </si>
  <si>
    <t>Ind 13</t>
  </si>
  <si>
    <t>Carrera Atlética “Corriendo por el medio ambiente” organizada y desarrollada</t>
  </si>
  <si>
    <t>Ind 14</t>
  </si>
  <si>
    <t>Torneo Departamental “Fútbol en Paz” organizado y desarrollado</t>
  </si>
  <si>
    <t>Ind 15</t>
  </si>
  <si>
    <t>Evento de recreación con población migrante, connacionales, retornados y población receptora organizado y desarrollado</t>
  </si>
  <si>
    <t>Ind 16</t>
  </si>
  <si>
    <t>Juegos Deportivos y Recreativos categoría abierta con inclusión social organizado y desarrollado</t>
  </si>
  <si>
    <t>Ind 17</t>
  </si>
  <si>
    <t>Ind 18</t>
  </si>
  <si>
    <t>Ind 19</t>
  </si>
  <si>
    <t>Ind 20</t>
  </si>
  <si>
    <t>Capacitaciones anuales sobre programas de Deporte Social comunitario, actividad física y recreación</t>
  </si>
  <si>
    <t>Ind 21</t>
  </si>
  <si>
    <t xml:space="preserve">Censo de Escenarios Deportivos y Recreativos del Departamento actualizado a través de estrategias tic ́s (implementación de un Software) </t>
  </si>
  <si>
    <t>Ind 22</t>
  </si>
  <si>
    <t>Construcción del Coliseo de Combate con zonas alternas para deportes de alto rendimiento que no cuentan con un escenario adecuado para sus entrenamientos</t>
  </si>
  <si>
    <t>Ind 23</t>
  </si>
  <si>
    <t>Ind 24</t>
  </si>
  <si>
    <t>Construcción y dotación de un gimnasio para la preparación y acondicionamiento físico de los deportistas convencionales y paranacionales</t>
  </si>
  <si>
    <t>Ind 25</t>
  </si>
  <si>
    <t>Mantenimiento y equipamiento de la Unidad de Medicina Deportiva del Departamento</t>
  </si>
  <si>
    <t>Ind 26</t>
  </si>
  <si>
    <t>Ind 27</t>
  </si>
  <si>
    <t>Ind 28</t>
  </si>
  <si>
    <t>Consejos municipales de cultura asesorados</t>
  </si>
  <si>
    <t>CULTURA</t>
  </si>
  <si>
    <t>Implementación, seguimiento y evaluación del Plan Decenal de Cultura y de las Artes (Anualmente)</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</si>
  <si>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</si>
  <si>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</si>
  <si>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</si>
  <si>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Asignación de los recursos del programa de beneficios de la seguridad social a creadores y gestores culturales según lo establezca la reglamentación de la estampilla Procultura</t>
  </si>
  <si>
    <t>1.4.2</t>
  </si>
  <si>
    <t>1.4.2.1</t>
  </si>
  <si>
    <t>Proyectos de investigación, creación, formación y producción de productos y/o proyectos artísticos y/o culturales (1 por año)</t>
  </si>
  <si>
    <t>Estímulos a la creación y formación cultural, dirigidos a la población con discapacidad (2 por año)</t>
  </si>
  <si>
    <t>1.4.2.2</t>
  </si>
  <si>
    <t>Eventos de muestras artísticas y culturales para población en situación con discapacidad y talentos especiales. (2 por año)</t>
  </si>
  <si>
    <t>1.4.2.3</t>
  </si>
  <si>
    <t>Circuitos culturales en Norte de Santander apoyados (1 por año)</t>
  </si>
  <si>
    <t>Representaciones de procesos de formación de Norte de Santander apoyadas y participando en encuentros nacionales e internacionales de cultura y las artes (1 por año)</t>
  </si>
  <si>
    <t>Contenidos culturales que generen impacto en el sector cultura de Norte de Santander publicados. (3 por año)</t>
  </si>
  <si>
    <t>1.4.2.4</t>
  </si>
  <si>
    <t>Revistas editadas, con información cultural realizadas (1 por año)</t>
  </si>
  <si>
    <t>Apoyos a la producción, reproducción y difusión de contenidos digitales en arte y cultura anualmente. (4 por año)</t>
  </si>
  <si>
    <t>Proyectos de investigación, creación, formación y producción de productos y/o proyectos artísticos y/o culturales. (1 por año)</t>
  </si>
  <si>
    <t>1.4.3</t>
  </si>
  <si>
    <t>1.4.3.1</t>
  </si>
  <si>
    <t>Red departamental de experiencias de formación artística y cultural implementada y operando anualmente</t>
  </si>
  <si>
    <t>1.4.3.2</t>
  </si>
  <si>
    <t>1.4.4</t>
  </si>
  <si>
    <t>1.4.4.1</t>
  </si>
  <si>
    <t>Municipios con planes municipales de lectura implementados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</si>
  <si>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</si>
  <si>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</si>
  <si>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</si>
  <si>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1.4.4.2</t>
  </si>
  <si>
    <t>1.4.5</t>
  </si>
  <si>
    <t>1.4.5.1</t>
  </si>
  <si>
    <t>1.4.5.2</t>
  </si>
  <si>
    <t>Mantenimientos anual del edifico Torre del reloj como bien de interés cultural nacional (1 por año)</t>
  </si>
  <si>
    <t>1.4.5.3</t>
  </si>
  <si>
    <t>1.4.5.4</t>
  </si>
  <si>
    <t>1.4.6</t>
  </si>
  <si>
    <t>1.4.6.1</t>
  </si>
  <si>
    <t>1.4.6.2</t>
  </si>
  <si>
    <t>ET 1</t>
  </si>
  <si>
    <t>SOCIAL</t>
  </si>
  <si>
    <t>ET 2</t>
  </si>
  <si>
    <t>Funcionarios públicos capacitados en atención a pueblos indígenas sobre sistemas propios.</t>
  </si>
  <si>
    <t>ET 3</t>
  </si>
  <si>
    <t xml:space="preserve">Jóvenes estudiantes de las comunidades indígenas con atención integral. </t>
  </si>
  <si>
    <t>ET 4</t>
  </si>
  <si>
    <t>Personas de las comunidades indígenas beneficiadas con el servicio de hogar de paso</t>
  </si>
  <si>
    <t>ET 5</t>
  </si>
  <si>
    <t xml:space="preserve">Jóvenes indígenas con becas de educación superior </t>
  </si>
  <si>
    <t>ET 6</t>
  </si>
  <si>
    <t>ET 7</t>
  </si>
  <si>
    <t>ET 8</t>
  </si>
  <si>
    <t>Acompañamiento a la elección de la Comisión Consultiva Afrodescendiente</t>
  </si>
  <si>
    <t>ET 9</t>
  </si>
  <si>
    <t>Capacitaciones para la elección de los consejos comunitarios y organizaciones de comunidades Afrodescendientes</t>
  </si>
  <si>
    <t>ET 10</t>
  </si>
  <si>
    <t>Iniciativas productivas acompañadas en su formulación y puesta en marcha</t>
  </si>
  <si>
    <t>ET 11</t>
  </si>
  <si>
    <t>Ferias de exposición de productos elaborados por la comunidad afrocolombiana.</t>
  </si>
  <si>
    <t>ET 12</t>
  </si>
  <si>
    <t>ET 13</t>
  </si>
  <si>
    <t>Iniciativas productivas de productos elaborados por gitanos con acompañamiento para su formulación y puesta en marcha</t>
  </si>
  <si>
    <t>ET 14</t>
  </si>
  <si>
    <t>Ferias de exposición de productos elaborados por Gitanos y muestra gastronómica realizadas.</t>
  </si>
  <si>
    <t>NNA 1</t>
  </si>
  <si>
    <t xml:space="preserve">Diseño, elaboración, formulación e implementación de un programa de atención integral a la Primera Infancia </t>
  </si>
  <si>
    <t>NNA 2</t>
  </si>
  <si>
    <t xml:space="preserve">Niños, niñas y adolescentes valorados, para atención e intervención quirúrgica. </t>
  </si>
  <si>
    <t>NNA 3</t>
  </si>
  <si>
    <t>NNA 4</t>
  </si>
  <si>
    <t>NNA 5</t>
  </si>
  <si>
    <t xml:space="preserve">Acompañamiento psicosocial para el fortalecimiento familiar, promover la garantía, protección, felicidad y desarrollo integral de los niños y niñas </t>
  </si>
  <si>
    <t>NNA 6</t>
  </si>
  <si>
    <t>NNA 7</t>
  </si>
  <si>
    <t>Eventos comunitarios y participativos para sensibilizar a empresarios, familias y comunidad en general de la no vinculación de en trabajo infantil</t>
  </si>
  <si>
    <t>NNA 8</t>
  </si>
  <si>
    <t>NNA 9</t>
  </si>
  <si>
    <t>NNA 10</t>
  </si>
  <si>
    <t>Mesas de infancia, adolescencia y fortalecimiento familiar MIAF realizadas con la participación prioritaria de NNA</t>
  </si>
  <si>
    <t>NNA 11</t>
  </si>
  <si>
    <t>NNA 12</t>
  </si>
  <si>
    <t>NNA 13</t>
  </si>
  <si>
    <t xml:space="preserve">Encuentros departamentales de comisarios de familia con temáticas de formación y actualización de vulneración de derechos especialmente en NNA realizados </t>
  </si>
  <si>
    <t>NNA 14</t>
  </si>
  <si>
    <t>Municipios con acompañamiento para promover y socializar las 2 estrategias de prevención de trata de NNA (ESCNNA) y el buen uso de las redes sociales</t>
  </si>
  <si>
    <t>NNA 15</t>
  </si>
  <si>
    <t>NNA 16</t>
  </si>
  <si>
    <t>NNA 17</t>
  </si>
  <si>
    <t>Numero de NNA acompañados en su proceso de inscripción de Tarjeta de Identidad.</t>
  </si>
  <si>
    <t>NNA 18</t>
  </si>
  <si>
    <t xml:space="preserve">Municipios acompañados para la promoción y socialización de las 2 estrategias de prevención de embarazo en adolescentes. </t>
  </si>
  <si>
    <t>NNA 19</t>
  </si>
  <si>
    <t xml:space="preserve">Campañas para la prevención del consumo de sustancias psicoactivas en NNA. </t>
  </si>
  <si>
    <t>NNA 20</t>
  </si>
  <si>
    <t>NNA 21</t>
  </si>
  <si>
    <t>Municipios acompañados para la formación en emprendimiento a adolescentes.</t>
  </si>
  <si>
    <t>J 1</t>
  </si>
  <si>
    <t>J 2</t>
  </si>
  <si>
    <t>J 3</t>
  </si>
  <si>
    <t>J 4</t>
  </si>
  <si>
    <t>Plan decenal de Juventud diseñado, socializado e implementado en los 40 municipios del Departamento.</t>
  </si>
  <si>
    <t>J 5</t>
  </si>
  <si>
    <t xml:space="preserve">Encuentros Departamentales de Enlaces y/o Coordinadores de Juventud </t>
  </si>
  <si>
    <t>J 6</t>
  </si>
  <si>
    <t xml:space="preserve">Celebración de la semana de la juventud. </t>
  </si>
  <si>
    <t>J 7</t>
  </si>
  <si>
    <t xml:space="preserve">Becas de educación superior gestionadas para los jóvenes pertenecientes a los enlaces o coordinadores de juventud. </t>
  </si>
  <si>
    <t>J 8</t>
  </si>
  <si>
    <t>J 9</t>
  </si>
  <si>
    <t>J 10</t>
  </si>
  <si>
    <t>Municipios acompañados para la formación en manualidades, bisutería, artesanía y decoración</t>
  </si>
  <si>
    <t>J 11</t>
  </si>
  <si>
    <t>Jóvenes capacitados en educación ambiental y cambio climático.</t>
  </si>
  <si>
    <t>1.7.3</t>
  </si>
  <si>
    <t>1.7.3.1</t>
  </si>
  <si>
    <t>J 12</t>
  </si>
  <si>
    <t>Municipios acompañados para promocionar y acompañar una estrategia de difusión de la Ley 1780 o PROJOVEN, que promueve el empleo y el emprendimiento juvenil.</t>
  </si>
  <si>
    <t>J 13</t>
  </si>
  <si>
    <t>Municipios acompañados para la gestión de un fondo de emprendimiento Juvenil.</t>
  </si>
  <si>
    <t>J 14</t>
  </si>
  <si>
    <t>Iniciativas emprendimiento juvenil identificadas</t>
  </si>
  <si>
    <t>1.7.3.2</t>
  </si>
  <si>
    <t>J 15</t>
  </si>
  <si>
    <t>AM 1</t>
  </si>
  <si>
    <t>Municipios con socialización de la política pública de envejecimiento y vejez.</t>
  </si>
  <si>
    <t>AM 2</t>
  </si>
  <si>
    <t>Mesa técnica interinstitucional implementada para el seguimiento de la política pública de envejecimiento y vejez.</t>
  </si>
  <si>
    <t>AM 3</t>
  </si>
  <si>
    <t xml:space="preserve">Centros vida/día de atención a los adultos mayores con mejoramiento locativo </t>
  </si>
  <si>
    <t>AM 4</t>
  </si>
  <si>
    <t>Centros Vida/día que prestan servicios a los adultos mayores con seguimiento y vigilancia</t>
  </si>
  <si>
    <t>AM 5</t>
  </si>
  <si>
    <t>AM 6</t>
  </si>
  <si>
    <t>Adultos mayores con orientación psicosocial para reducir o mitigar enfermedades mentales post Covid-19 y propias de la vejez.</t>
  </si>
  <si>
    <t>AM 7</t>
  </si>
  <si>
    <t xml:space="preserve">Adultos mayores con asistencia jurídica para proteger sus derechos. </t>
  </si>
  <si>
    <t>AM 8</t>
  </si>
  <si>
    <t>Encuentros intergeneracionales realizados con actividades lúdicas recreativas y culturales en cada municipio</t>
  </si>
  <si>
    <t>1.8.1.4</t>
  </si>
  <si>
    <t>AM 9</t>
  </si>
  <si>
    <t>Municipios con promoción de hábitos y estilo de vida saludable para adultos mayores que permitan la actividad física para la prevención de enfermedades.</t>
  </si>
  <si>
    <t>AM 10</t>
  </si>
  <si>
    <t xml:space="preserve">Adultos mayores beneficiados con el programa de KIT nutricionales. </t>
  </si>
  <si>
    <t>AM 11</t>
  </si>
  <si>
    <t>AM 12</t>
  </si>
  <si>
    <t xml:space="preserve">Elementos de rehabilitación visual suministrados a los adultos mayores priorizados </t>
  </si>
  <si>
    <t>AM 13</t>
  </si>
  <si>
    <t xml:space="preserve">Elementos de rehabilitación oral suministrados a los adultos mayores priorizados </t>
  </si>
  <si>
    <t>1.8.1.5</t>
  </si>
  <si>
    <t>AM 14</t>
  </si>
  <si>
    <t>1.8.2</t>
  </si>
  <si>
    <t>1.8.2.1</t>
  </si>
  <si>
    <t>AM 15</t>
  </si>
  <si>
    <t xml:space="preserve">Adultos Mayores capacitados en promoción del trabajo asociativo, aprovechamiento del tiempo libre y desarrollo de la vocación productiva. </t>
  </si>
  <si>
    <t>AM 16</t>
  </si>
  <si>
    <t>Municipios acompañados en la promoción de asociaciones con formación en emprendimiento productivo a adultos mayores.</t>
  </si>
  <si>
    <t>AM 17</t>
  </si>
  <si>
    <t>1.9.1</t>
  </si>
  <si>
    <t>1.9.1.1</t>
  </si>
  <si>
    <t>PD 1</t>
  </si>
  <si>
    <t>PcD</t>
  </si>
  <si>
    <t>PD 2</t>
  </si>
  <si>
    <t>Beneficiarios PcD de proyectos artísticos</t>
  </si>
  <si>
    <t>PD 3</t>
  </si>
  <si>
    <t>PD 4</t>
  </si>
  <si>
    <t>1.9.1.2</t>
  </si>
  <si>
    <t>PD 5</t>
  </si>
  <si>
    <t>PD 6</t>
  </si>
  <si>
    <t>PD 7</t>
  </si>
  <si>
    <t>Municipios dotados para beneficiar PcD</t>
  </si>
  <si>
    <t>PD 8</t>
  </si>
  <si>
    <t>Personas en condición de Discapacidad beneficiados con dotación</t>
  </si>
  <si>
    <t>PD 9</t>
  </si>
  <si>
    <t>Atención integral anual a PcD mayores de 18 años sin red de apoyo familiar o vincular</t>
  </si>
  <si>
    <t>1.9.1.3</t>
  </si>
  <si>
    <t>PD 10</t>
  </si>
  <si>
    <t>Proyectos realizados en deportes para PcD según el tipo de Discapacidad</t>
  </si>
  <si>
    <t>PD 11</t>
  </si>
  <si>
    <t>Municipios atendidos en programas de deportes, beneficiando PcD</t>
  </si>
  <si>
    <t>PD 12</t>
  </si>
  <si>
    <t>Personas en condición de Discapacidad atendidas en programas de deportes</t>
  </si>
  <si>
    <t>1.9.1.4</t>
  </si>
  <si>
    <t>PD 13</t>
  </si>
  <si>
    <t xml:space="preserve">Municipios con inclusión de las PcD en las instituciones educativas </t>
  </si>
  <si>
    <t>PD 14</t>
  </si>
  <si>
    <t>Municipios con docentes y administrativos capacitados en los programas de adaptación curricular y manejo de PcD</t>
  </si>
  <si>
    <t>1.9.2</t>
  </si>
  <si>
    <t>1.9.2.1</t>
  </si>
  <si>
    <t>PD 15</t>
  </si>
  <si>
    <t>PD 16</t>
  </si>
  <si>
    <t>Muestras o exposiciones de la producción de PcD</t>
  </si>
  <si>
    <t>1.9.2.2</t>
  </si>
  <si>
    <t>PD 17</t>
  </si>
  <si>
    <t>PD 18</t>
  </si>
  <si>
    <t>PcD vinculadas laboralmente</t>
  </si>
  <si>
    <t>1.9.2.3</t>
  </si>
  <si>
    <t>PD 19</t>
  </si>
  <si>
    <t>Capacitaciones dirigidas a PcD</t>
  </si>
  <si>
    <t>PD 20</t>
  </si>
  <si>
    <t>1.9.3</t>
  </si>
  <si>
    <t>1.9.3.1</t>
  </si>
  <si>
    <t>PD 21</t>
  </si>
  <si>
    <t>CMD Funcionando adecuadamente y reportando información al CDD</t>
  </si>
  <si>
    <t>PD 22</t>
  </si>
  <si>
    <t>PD 23</t>
  </si>
  <si>
    <r>
      <t xml:space="preserve">Reuniones por año del </t>
    </r>
    <r>
      <rPr>
        <sz val="16"/>
        <color rgb="FF000000"/>
        <rFont val="Arial"/>
        <family val="2"/>
      </rPr>
      <t>Comité Departamental</t>
    </r>
    <r>
      <rPr>
        <sz val="16"/>
        <color theme="1"/>
        <rFont val="Arial"/>
        <family val="2"/>
      </rPr>
      <t xml:space="preserve"> de Discapacidad</t>
    </r>
  </si>
  <si>
    <t>1.9.3.2</t>
  </si>
  <si>
    <t>PD 24</t>
  </si>
  <si>
    <t>PD 25</t>
  </si>
  <si>
    <t>1.9.3.3</t>
  </si>
  <si>
    <t>PD 26</t>
  </si>
  <si>
    <t>PD 27</t>
  </si>
  <si>
    <t>PD 28</t>
  </si>
  <si>
    <t>4</t>
  </si>
  <si>
    <t>1.9.4</t>
  </si>
  <si>
    <t>1.9.4.1</t>
  </si>
  <si>
    <t>PD 29</t>
  </si>
  <si>
    <t>Adquisición de software y hardware biomédicos.</t>
  </si>
  <si>
    <t>CRCNM</t>
  </si>
  <si>
    <t>1.9.4.2</t>
  </si>
  <si>
    <t>PD 30</t>
  </si>
  <si>
    <t xml:space="preserve">Municipios con programa de Rehabilitación Basada en Comunidad, con redes, grupos de apoyo y empoderamiento de líderes de RBC </t>
  </si>
  <si>
    <t>PD 31</t>
  </si>
  <si>
    <t>PD 32</t>
  </si>
  <si>
    <t>1.9.4.3</t>
  </si>
  <si>
    <t>PD 33</t>
  </si>
  <si>
    <t>Deportistas de las 5 ligas del sistema paralímpico en el programa de preparación de alto rendimiento (50% de cada liga</t>
  </si>
  <si>
    <t>1.10</t>
  </si>
  <si>
    <t>1.10.1</t>
  </si>
  <si>
    <t>1.10.1.1</t>
  </si>
  <si>
    <t>Muj 1</t>
  </si>
  <si>
    <t xml:space="preserve">Municipios acompañados para la creación de la secretaría de la mujer </t>
  </si>
  <si>
    <t>MUJER</t>
  </si>
  <si>
    <t>Muj 2</t>
  </si>
  <si>
    <t>Plan de acción de la mujer territorializado</t>
  </si>
  <si>
    <t>Muj 3</t>
  </si>
  <si>
    <t>Comités municipales de equidad de la mujer y diversidad de género creados</t>
  </si>
  <si>
    <t>Muj 4</t>
  </si>
  <si>
    <t>Comité departamental de la mujer creado (con participación de las 6 subregiones)</t>
  </si>
  <si>
    <t>Muj 5</t>
  </si>
  <si>
    <t>Jornadas de capacitación a nivel regional desarrolladas para formación de vida política y democrática de las mujeres y diversidad de género</t>
  </si>
  <si>
    <t>1.10.1.2</t>
  </si>
  <si>
    <t>Muj 6</t>
  </si>
  <si>
    <t>Celebraciones en conmemoración del día de la mujer</t>
  </si>
  <si>
    <t>Muj 7</t>
  </si>
  <si>
    <t>Celebraciones en conmemoración del día no a la violencia contra la mujer</t>
  </si>
  <si>
    <t>1.10.2</t>
  </si>
  <si>
    <t>1.10.2.1</t>
  </si>
  <si>
    <t>Muj 8</t>
  </si>
  <si>
    <t>Talleres a asociaciones de mujeres para la prevención de la violencia intrafamiliar</t>
  </si>
  <si>
    <t>1.10.2.2</t>
  </si>
  <si>
    <t>Muj 9</t>
  </si>
  <si>
    <t>Talleres a asociaciones de mujeres de educación en equidad de género</t>
  </si>
  <si>
    <t>1.10.2.3</t>
  </si>
  <si>
    <t>Muj 10</t>
  </si>
  <si>
    <t>Talleres para la divulgación, protección y prevención de los derechos sexuales a la mujer</t>
  </si>
  <si>
    <t>Muj 11</t>
  </si>
  <si>
    <t>Talleres de capacitación en derechos sexuales y reproductivos de las mujeres en situación de desplazamiento</t>
  </si>
  <si>
    <t>1.10.2.4</t>
  </si>
  <si>
    <t>Muj 12</t>
  </si>
  <si>
    <t>Docentes capacitados</t>
  </si>
  <si>
    <t>1.10.2.5</t>
  </si>
  <si>
    <t>Muj 13</t>
  </si>
  <si>
    <t>Mujeres capacitadas sobre sus derechos</t>
  </si>
  <si>
    <t>Muj 14</t>
  </si>
  <si>
    <t>Mujeres del sector rural capacitadas sobre sus derechos</t>
  </si>
  <si>
    <t>Muj 15</t>
  </si>
  <si>
    <t>Mujeres víctimas del conflicto armado capacitadas sobre sus derechos</t>
  </si>
  <si>
    <t>Muj 16</t>
  </si>
  <si>
    <t>Campañas publicitarias realizadas difundiendo los derechos de las mujeres</t>
  </si>
  <si>
    <t>Muj 17</t>
  </si>
  <si>
    <t>Ejemplares de la cartilla de los derechos de las mujeres editados</t>
  </si>
  <si>
    <t>Muj 18</t>
  </si>
  <si>
    <t>Estrategia de fortalecimiento de las rutas de protección de mujeres implementada</t>
  </si>
  <si>
    <t>Muj 19</t>
  </si>
  <si>
    <t>1.10.2.6</t>
  </si>
  <si>
    <t>Muj 20</t>
  </si>
  <si>
    <t>Observatorio de la mujer creado y puesto en marcha</t>
  </si>
  <si>
    <t>1.10.3</t>
  </si>
  <si>
    <t>1.10.3.1</t>
  </si>
  <si>
    <t>Muj 21</t>
  </si>
  <si>
    <t>Organizaciones de mujeres apoyadas</t>
  </si>
  <si>
    <t>1.10.3.2</t>
  </si>
  <si>
    <t>Muj 22</t>
  </si>
  <si>
    <t>Mujeres apoyadas con proyectos productivos</t>
  </si>
  <si>
    <t>Muj 23</t>
  </si>
  <si>
    <t>Mujeres rurales apoyadas con proyectos productivos</t>
  </si>
  <si>
    <t>Muj 24</t>
  </si>
  <si>
    <t>Mujeres capacitadas en diferentes temas para ejecutar proyectos productivos</t>
  </si>
  <si>
    <t>Muj 25</t>
  </si>
  <si>
    <t>Mujeres rurales capacitadas en diferentes temas para ejecutar proyectos productivos</t>
  </si>
  <si>
    <t>Muj 26</t>
  </si>
  <si>
    <t>Mujeres víctimas capacitadas en diferentes temas para ejecutar proyectos productivos</t>
  </si>
  <si>
    <t>Muj 27</t>
  </si>
  <si>
    <t>Muj 28</t>
  </si>
  <si>
    <t>Asociaciones apoyadas con proyectos productivos de mujeres rurales en las diferentes subregiones.</t>
  </si>
  <si>
    <t>Muj 29</t>
  </si>
  <si>
    <t xml:space="preserve">Asociaciones apoyadas con proyectos productivos de mujeres víctimas del conflicto armado en las diferentes subregiones </t>
  </si>
  <si>
    <t>1.10.3.3</t>
  </si>
  <si>
    <t>Muj 30</t>
  </si>
  <si>
    <t>Mujeres y personas con diversidad de género asesoradas para acceder a créditos blandos para financiar sus proyectos</t>
  </si>
  <si>
    <t>1.10.3.4</t>
  </si>
  <si>
    <t>Muj 31</t>
  </si>
  <si>
    <t>Talleres de cooperativismo y economía solidaria realizados</t>
  </si>
  <si>
    <t>1.10.3.5</t>
  </si>
  <si>
    <t>Muj 32</t>
  </si>
  <si>
    <t>Entregas de incentivos a la productividad urbanas y rurales</t>
  </si>
  <si>
    <t>1.10.3.6</t>
  </si>
  <si>
    <t>Muj 33</t>
  </si>
  <si>
    <t>Ferias departamentales de mujeres emprendedoras apoyadas</t>
  </si>
  <si>
    <t>Muj 34</t>
  </si>
  <si>
    <t>Proyectos productivos apoyados para la participación en ferias nacionales o internacionales</t>
  </si>
  <si>
    <t>Muj 35</t>
  </si>
  <si>
    <t>Organizaciones de mujeres consolidadas y apoyadas para la comercialización de sus productos</t>
  </si>
  <si>
    <t>1.10.4</t>
  </si>
  <si>
    <t>1.10.4.1</t>
  </si>
  <si>
    <t>1.10.4.1 Casas de la mujer</t>
  </si>
  <si>
    <t>Muj 36</t>
  </si>
  <si>
    <t>Casas de mujer emprendedoras diseñadas y en funcionamiento</t>
  </si>
  <si>
    <t>1.10.4.2</t>
  </si>
  <si>
    <t>Muj 37</t>
  </si>
  <si>
    <t>Líderes mujeres voluntarias con acompañamiento</t>
  </si>
  <si>
    <t>Muj 38</t>
  </si>
  <si>
    <t>Capacitaciones y certificación de mujeres líderes conciliadoras en equidad</t>
  </si>
  <si>
    <t>1.10.4.3</t>
  </si>
  <si>
    <t>Muj 39</t>
  </si>
  <si>
    <t>Madres de niñez y juventud discapacitadas apoyadas</t>
  </si>
  <si>
    <t>1.10.4.4</t>
  </si>
  <si>
    <t>Muj 40</t>
  </si>
  <si>
    <t>Base de datos de las asociaciones y sus asociadas actualizada</t>
  </si>
  <si>
    <t>Muj 41</t>
  </si>
  <si>
    <t>Asociaciones dotadas de implementos (sillas, mesas, equipos y uniformes)</t>
  </si>
  <si>
    <t>1.10.4.5</t>
  </si>
  <si>
    <t>Muj 42</t>
  </si>
  <si>
    <t>Diplomado de mujeres conciliadoras realizado</t>
  </si>
  <si>
    <t>Muj 43</t>
  </si>
  <si>
    <t>Mujeres con cursos de nivelación para terminar la primaria y bachillerato</t>
  </si>
  <si>
    <t>1.10.4.6</t>
  </si>
  <si>
    <t>Muj 44</t>
  </si>
  <si>
    <t>Mujeres valoradas en temas de salud visual</t>
  </si>
  <si>
    <t>Muj 45</t>
  </si>
  <si>
    <t>Mujeres con suministro de elementos de rehabilitación visual</t>
  </si>
  <si>
    <t>Muj 46</t>
  </si>
  <si>
    <t>Muj 47</t>
  </si>
  <si>
    <t xml:space="preserve">Cirugías de cataratas realizadas en mujeres en condición de vulnerabilidad y pobreza extrema. </t>
  </si>
  <si>
    <t>Muj 48</t>
  </si>
  <si>
    <t>Mujeres vacunadas contra el papiloma humano</t>
  </si>
  <si>
    <t>Muj 49</t>
  </si>
  <si>
    <t>Mujeres capacitadas en responsabilidad de prevención y protección del embarazo en adolescentes</t>
  </si>
  <si>
    <t>Muj 50</t>
  </si>
  <si>
    <t xml:space="preserve">Mujeres en programa de planificación familiar </t>
  </si>
  <si>
    <t>Muj 51</t>
  </si>
  <si>
    <t>Muj 52</t>
  </si>
  <si>
    <t>Mujeres capacitadas en alimentación sana y nutritiva y apoyadas con kit nutricional con orientación en temas de seguridad alimentaria y nutricional</t>
  </si>
  <si>
    <t>Muj 53</t>
  </si>
  <si>
    <t>Mujeres en condición de discapacidad con valoración y tratamiento fisioterapéutico, suministro de ayuda técnica de equipos para su rehabilitación</t>
  </si>
  <si>
    <t>Muj 54</t>
  </si>
  <si>
    <t>Diagnósticos de citologías para mujeres en estado de vulnerabilidad que padezcan o tengan amenaza de cáncer de cuello uterino</t>
  </si>
  <si>
    <t>1.10.4.7</t>
  </si>
  <si>
    <t>Muj 55</t>
  </si>
  <si>
    <t>Encuentros regionales de mujeres en jornadas lúdicas-deportivas, para promover recreación sana y desarrollo de aptitudes culturales</t>
  </si>
  <si>
    <t>Muj 56</t>
  </si>
  <si>
    <t>Muj 57</t>
  </si>
  <si>
    <t>1.10.4.8</t>
  </si>
  <si>
    <t>Muj 58</t>
  </si>
  <si>
    <t>Muj 59</t>
  </si>
  <si>
    <t>Capacitaciones dirigidas a niñas, jóvenes de los colegios, docentes y escuelas de padres universidades y comunidad general en la prevención de la trata de personas</t>
  </si>
  <si>
    <t>Muj 60</t>
  </si>
  <si>
    <t>1.10.4.9</t>
  </si>
  <si>
    <t>Muj 61</t>
  </si>
  <si>
    <t>Muj 62</t>
  </si>
  <si>
    <t>Campañas en prevención del consumo de sustancias psicoactivas y atención integral a las niñas, jóvenes y adultos</t>
  </si>
  <si>
    <t>1.10.4.10</t>
  </si>
  <si>
    <t>Muj 63</t>
  </si>
  <si>
    <t>Programa de salud integral desarrollado</t>
  </si>
  <si>
    <t>Muj 64</t>
  </si>
  <si>
    <t>Programa de proyectos productivos desarrollado</t>
  </si>
  <si>
    <t>Muj 65</t>
  </si>
  <si>
    <t>1.10.5</t>
  </si>
  <si>
    <t>1.10.5.1</t>
  </si>
  <si>
    <t>Muj 66</t>
  </si>
  <si>
    <t>Comité departamental de OSIGD - LGBTI creado (con participación de las 6 subregiones)</t>
  </si>
  <si>
    <t>Muj 67</t>
  </si>
  <si>
    <t>Plan de acción de la población OSIGD - LGBTI territorializado</t>
  </si>
  <si>
    <t>1.10.5.2</t>
  </si>
  <si>
    <t>Muj 68</t>
  </si>
  <si>
    <t>Diplomado de docentes en educación incluyente</t>
  </si>
  <si>
    <t>Muj 69</t>
  </si>
  <si>
    <t>1.10.5.3</t>
  </si>
  <si>
    <t>Muj 70</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</si>
  <si>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</si>
  <si>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</si>
  <si>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Muj 71</t>
  </si>
  <si>
    <t>Apoyo a la conmemoración de días como el día la no homofobia, Orgullo OSIGD - LGBTI, Día de la visibilización trans, Día de la lucha en la reducción del VIH</t>
  </si>
  <si>
    <t>Muj 72</t>
  </si>
  <si>
    <t>Encuentros regionales de población OSIGD - LGBTI en jornadas lúdicas-deportivas, para promover recreación sana y desarrollo de aptitudes culturales</t>
  </si>
  <si>
    <t>1.10.5.5</t>
  </si>
  <si>
    <t>Muj 73</t>
  </si>
  <si>
    <t>Base de datos de las organizaciones y sus asociados (as)</t>
  </si>
  <si>
    <t>1.10.5.6</t>
  </si>
  <si>
    <t>Muj 74</t>
  </si>
  <si>
    <t>Realizar acompañamiento a toda la población que ha sido víctima de la violencia aplicando un enfoque diferencial en el cual se tenga en cuenta a la población OSIGD - LGBTI.</t>
  </si>
  <si>
    <t>Muj 75</t>
  </si>
  <si>
    <t>Implementación de medidas que garanticen el respeto hacia las personas OSIGD -LGBTI.</t>
  </si>
  <si>
    <t>Muj 76</t>
  </si>
  <si>
    <t>Capacitaciones y sensibilizaciones a la policía para que actúe de forma adecuada frente a situaciones que puedan presentarse con las personas OSIGD -LGBTI</t>
  </si>
  <si>
    <t>Muj 77</t>
  </si>
  <si>
    <t>Campañas de sensibilización hacia temáticas OSIGD -LGBTI. a la población en general</t>
  </si>
  <si>
    <t>Muj 78</t>
  </si>
  <si>
    <t>Talleres para el empoderamiento de las personas OSIGD -LGBTI.</t>
  </si>
  <si>
    <t>LINEAS</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</si>
  <si>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</si>
  <si>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</si>
  <si>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</si>
  <si>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</si>
  <si>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</si>
  <si>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</si>
  <si>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</si>
  <si>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</si>
  <si>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</si>
  <si>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</si>
  <si>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</si>
  <si>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Jornadas de sensibilización para transformar la cultura de la ilegalidad y propender por conductas con apego a la ley.</t>
  </si>
  <si>
    <t>Fortalecimiento del Consejo Seccional de Estupefacientes de Norte de Santander y el comité de control de oferta.</t>
  </si>
  <si>
    <t>Apoyo y seguimiento a la Política Integral para Enfrentar el Problema de las Drogas: Ruta Futuro.</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</si>
  <si>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</si>
  <si>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</si>
  <si>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</si>
  <si>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</si>
  <si>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</si>
  <si>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</si>
  <si>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</si>
  <si>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</si>
  <si>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</si>
  <si>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</si>
  <si>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</si>
  <si>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</si>
  <si>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</si>
  <si>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</si>
  <si>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</si>
  <si>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</si>
  <si>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</si>
  <si>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</si>
  <si>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</si>
  <si>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</si>
  <si>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</si>
  <si>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</si>
  <si>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</si>
  <si>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</si>
  <si>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Jornadas de promoción al respeto y la garantía de los derechos sociales, culturales, civiles y políticos de los Afro descendientes, indígenas, población reincorporada y Rrom en el Departamento de Norte de Santander.</t>
  </si>
  <si>
    <t>Talleres de formación orientados a la fuerza pública y demás instituciones del Estado, para promover la Humanización en la atención y respuesta institucional desde un enfoque de derechos.</t>
  </si>
  <si>
    <t>2.1.3.3</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</si>
  <si>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</si>
  <si>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</si>
  <si>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</si>
  <si>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</si>
  <si>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</si>
  <si>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</si>
  <si>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</si>
  <si>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</si>
  <si>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</si>
  <si>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</si>
  <si>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SEG 1</t>
  </si>
  <si>
    <t>Plan Integral de Seguridad y Convivencia Ciudadana -PISCC- del departamento diseñado y formulado.</t>
  </si>
  <si>
    <t>SEG 2</t>
  </si>
  <si>
    <t>Estrategias de comunicación elaboradas a nivel interinstitucional que fomente la capacidad de denuncia a nivel departamento.</t>
  </si>
  <si>
    <t>SEG 3</t>
  </si>
  <si>
    <t>Participación cívica “Red de cooperantes” creadas en los municipios del Departamento.</t>
  </si>
  <si>
    <t>SEG 4</t>
  </si>
  <si>
    <t>Nuevos frentes de seguridad creados para el fortaleciendo del liderazgo comunal y la acción colectiva en los municipios del departamento.</t>
  </si>
  <si>
    <t>SEG 5</t>
  </si>
  <si>
    <t>Acompañamiento a las Administraciones Municipales en la formulación de los PISCC.</t>
  </si>
  <si>
    <t>SEG 6</t>
  </si>
  <si>
    <t>Espacios de diálogo con las comunidades a través de los consejos comunitarios de seguridad y convivencia ciudadana a nivel departamental.</t>
  </si>
  <si>
    <t>SEG 7</t>
  </si>
  <si>
    <t>Pactos por la seguridad, la paz y la vida firmados a nivel subregional para establecer compromisos que fomenten la sana convivencia</t>
  </si>
  <si>
    <t>SEG 8</t>
  </si>
  <si>
    <t>Estrategias implementadas para el mejoramiento de la seguridad en los cuarenta (40) municipios del Departamento.</t>
  </si>
  <si>
    <t>SEG 9</t>
  </si>
  <si>
    <t>Líderes formados para promover el respeto por la vida, integridad, libertad y seguridad.</t>
  </si>
  <si>
    <t>SEG 10</t>
  </si>
  <si>
    <t>Jornadas de trabajo orientadas a establecer las situaciones problemáticas de la comunidad.</t>
  </si>
  <si>
    <t>SEG 11</t>
  </si>
  <si>
    <t>Acciones orientadas a gestionar el apoyo Institucional para la solución de las situaciones problemáticas de la comunidad.</t>
  </si>
  <si>
    <t>SEG 12</t>
  </si>
  <si>
    <t>Estrategias formuladas e implementadas de manera integral para prevenir, controlar y combatir el micro tráfico en el departamento.</t>
  </si>
  <si>
    <t>SEG 13</t>
  </si>
  <si>
    <t>Estrategias de comunicaciones formuladas y ejecutadas que permitan la concientización y sensibilización desde la educación para los delitos ambientales o contra la fauna y flora.</t>
  </si>
  <si>
    <t>SEG 14</t>
  </si>
  <si>
    <t xml:space="preserve">Talleres de educación para concientizar a conductores de vehículos, motocicletas y bicicletas sobre la importancia de acatar y respetar las normas de tránsito. </t>
  </si>
  <si>
    <t>SEG 15</t>
  </si>
  <si>
    <t xml:space="preserve">Jornadas pedagógicas en las vías departamentales y municipales a fin de evitar la ocurrencia de accidentes de tránsito.  </t>
  </si>
  <si>
    <t>SEG 16</t>
  </si>
  <si>
    <t>Implementado el Plan Integral de Seguridad y Convivencia PISCC el Departamento.</t>
  </si>
  <si>
    <t>SEG 17</t>
  </si>
  <si>
    <t xml:space="preserve">Proyectos de construcción, dotación o tributarios para fortalecer la capacidad operativa de la fuerza pública, organismos de seguridad y de investigación. </t>
  </si>
  <si>
    <t>SEG 18</t>
  </si>
  <si>
    <t>Fortalecimiento de los Fondos de Seguridad y Convivencia, a través de mecanismos financieros Contemplados en el Decreto 399 de 2011, previa autorización de la Asamblea Departamental</t>
  </si>
  <si>
    <t>SEG 19</t>
  </si>
  <si>
    <t xml:space="preserve">Proyectos cofinanciados a través del FONSECON para el fortalecimiento de la Fuerza Pública, Organismos de Investigación y de Seguridad </t>
  </si>
  <si>
    <t>SEG 20</t>
  </si>
  <si>
    <t>Proyectos de cofinanciación a nivel subregional para la compra de cámaras de seguridad y alarmas comunitarias que fortalezca el accionar de los frentes de seguridad y contrarrestar las Zonas de miedo de los municipios.</t>
  </si>
  <si>
    <t>SEG 21</t>
  </si>
  <si>
    <t xml:space="preserve">Proceso de formación en democracia, gobGobernabilidad y participación, dirigido especialmente a la población juvenil. </t>
  </si>
  <si>
    <t>SEG 22</t>
  </si>
  <si>
    <t xml:space="preserve">Red departamental de líderes para el fomento de la Democracia y la gobGobernabilidad. </t>
  </si>
  <si>
    <t>SEG 23</t>
  </si>
  <si>
    <t>Jornadas de sensibilización para la promoción del Reconocimiento, inclusión y respeto por la diversidad de género.</t>
  </si>
  <si>
    <t>SEG 24</t>
  </si>
  <si>
    <t>Acompañamiento a las plataformas juveniles municipales</t>
  </si>
  <si>
    <t>SEG 25</t>
  </si>
  <si>
    <t>Jornadas de promoción y formación en mecanismos alternativos de resolución pacífica de conflictos en los cuarenta (40) municipios del Departamento.</t>
  </si>
  <si>
    <t>SEG 26</t>
  </si>
  <si>
    <t>Jornadas de acompañamiento a los municipios para la formación de conciliadores en equidad de las JAC del Departamento.</t>
  </si>
  <si>
    <t>SEG 27</t>
  </si>
  <si>
    <t>Acompañamiento en los procesos de participación ciudadana en los comicios electorales que se lleven a cabo a nivel departamental.</t>
  </si>
  <si>
    <t>SEG 28</t>
  </si>
  <si>
    <t>Espacios de dialogo, debates y/o foros generados sobre la seguridad, la convivencia ciudadana, la paz y posconflicto, derechos humanos, derecho internacional humanitario y/o la cultura de legalidad a nivel departamental.</t>
  </si>
  <si>
    <t>SEG 29</t>
  </si>
  <si>
    <t>Boletines publicados der manera digital emitidos de resultados y análisis de la observación del delito y violación de DDHH.</t>
  </si>
  <si>
    <t>SEG 30</t>
  </si>
  <si>
    <t>Boletines impresos de resultados y análisis de la observación del delito.</t>
  </si>
  <si>
    <t>SEG 31</t>
  </si>
  <si>
    <t>Informes emitidos por el Nodo de Norte de Santander de la Red Nacional de Observatorios de Derechos Humanos y Derechos Internacional Humanitario impresos y publicados.</t>
  </si>
  <si>
    <t>SEG 32</t>
  </si>
  <si>
    <t>Acompañamiento a los Consejos Municipales y Departamental de Paz en el análisis de las conflictividades sociales en las poblaciones y sectores priorizados.</t>
  </si>
  <si>
    <t>SEG 33</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</si>
  <si>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</si>
  <si>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</si>
  <si>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SEG 34</t>
  </si>
  <si>
    <t>Proyectos diseñados para el fortalecimiento tecnológico del observatorio de orden público, social y político del Departamento.</t>
  </si>
  <si>
    <t>SEG 35</t>
  </si>
  <si>
    <t>Proyecto para el fortalecimiento de la red nacional de Observatorios de Derechos Humanos y Derechos Internacional Humanitario.</t>
  </si>
  <si>
    <t>SEG 36</t>
  </si>
  <si>
    <t>Página web del observatorio de orden público, social y político del departamento diseñada y puesta en funcionamiento</t>
  </si>
  <si>
    <t>2.3.1</t>
  </si>
  <si>
    <t>2.3.1.1</t>
  </si>
  <si>
    <t>CON 1</t>
  </si>
  <si>
    <t>Campaña comunicacional creada para la difusión de canales y rutas departamentales de atención, asistencia, protección y prevención de hechos victimizantes.</t>
  </si>
  <si>
    <t>CON 2</t>
  </si>
  <si>
    <t>estrategia diseñada e implementada que permita articular acciones entre las secretarias, entidades descentralizadas y empresas privadas con miras a la prevención de la violencia en sus distintas modalidades y la promoción del goce efectivo de sus derechos.</t>
  </si>
  <si>
    <t>CON 3</t>
  </si>
  <si>
    <t>Brindar acompañamiento técnico para la implementación de la Alianza Nacional contra Violencias hacia Niñas, Niños y Adolescentes en coordinación con la Secretaria de Desarrollo Social y el ICBF.</t>
  </si>
  <si>
    <t>CON 4</t>
  </si>
  <si>
    <t>Estrategias de acompañamiento a los espacios que promuevan a nivel departamental la asistencia, protección y prevención a fin de contrarrestar la violencia en sus distintas modalidades.</t>
  </si>
  <si>
    <t>CON 5</t>
  </si>
  <si>
    <t xml:space="preserve">Acciones impulsadas de articulación interinstitucional para promover el adecuado aprovechamiento del tiempo libre de NNAJ del departamento. </t>
  </si>
  <si>
    <t>CON 6</t>
  </si>
  <si>
    <t>estrategia de protección integral generada para prevenir, sancionar y erradicar la violencia contra las mujeres en todos los ámbitos que desarrollen sus relaciones interpersonales</t>
  </si>
  <si>
    <t>2.3.1.2</t>
  </si>
  <si>
    <t>2.3.1.2 Norte de Santander sin violencia</t>
  </si>
  <si>
    <t>CON 7</t>
  </si>
  <si>
    <t>Niños, niñas y adolescentes fortalecidos en capacidades de autoprotección frente a las diferentes formas de violencia.</t>
  </si>
  <si>
    <t>CON 8</t>
  </si>
  <si>
    <t>Talleres de sensibilización y/o educación de la ruta de atención y protocolos de protección para prevenir la violencia intrafamiliar.</t>
  </si>
  <si>
    <t>CON 9</t>
  </si>
  <si>
    <t>Talleres de sensibilización y/o educación de la ruta de atención y protocolos de protección para prevenir la violencia escolar.</t>
  </si>
  <si>
    <t>CON 10</t>
  </si>
  <si>
    <t>Talleres de sensibilización y/o educación de la ruta de atención y protocolos de protección para prevenir la violencia y/o el abuso sexual.</t>
  </si>
  <si>
    <t>CON 11</t>
  </si>
  <si>
    <t>Talleres de educación sobre el respeto a la vida y prevenir el suicidio o violencia auto infligida.</t>
  </si>
  <si>
    <t>CON 12</t>
  </si>
  <si>
    <t>Talleres de sensibilización y/o educación de la ruta de atención y protocolos de protección para prevenir la violencia basada en género.</t>
  </si>
  <si>
    <t>CON 13</t>
  </si>
  <si>
    <t>Talleres de sensibilización y/o educación de la ruta de atención y protocolos de protección para prevenir la violencia contra los NNAJ.</t>
  </si>
  <si>
    <t>CON 14</t>
  </si>
  <si>
    <t xml:space="preserve">Talleres de sensibilización para evitar que los NNAJ consuman SPA y la ingesta de licores. </t>
  </si>
  <si>
    <t>2.3.2</t>
  </si>
  <si>
    <t>2.3.2.1</t>
  </si>
  <si>
    <t>CON 15</t>
  </si>
  <si>
    <t>Jornadas de acompañamiento a los municipios para la implementación de la política pública sobre el reclutamiento forzado y la utilización de NNAJ por los grupos armados ilegales.</t>
  </si>
  <si>
    <t>CON 17</t>
  </si>
  <si>
    <t>Talleres para la prevención del reclutamiento, uso, utilización y explotación sexual de NNAJ por los GAOS, GAOR, BACRIM.</t>
  </si>
  <si>
    <t>CON 19</t>
  </si>
  <si>
    <t>Fortalecimiento al Comité Departamental para la Prevención del Reclutamiento, Utilización y Violencia Sexual contra NNA por parte de los grupos armados al margen de la ley y grupos delictivos organizados en Norte de Santander</t>
  </si>
  <si>
    <t>2.3.2.2</t>
  </si>
  <si>
    <t>CON 21</t>
  </si>
  <si>
    <t>Jornadas de acompañamiento a las Administraciones Municipales en la conformación y/o activación del Equipo de Acción Inmediata (EAI) para la operatización de la Ruta de Prevención y Protección.</t>
  </si>
  <si>
    <t>CON 23</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</si>
  <si>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</si>
  <si>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CON 25</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</si>
  <si>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</si>
  <si>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t>
  </si>
  <si>
    <t>2.3.3.1</t>
  </si>
  <si>
    <t>CON 26</t>
  </si>
  <si>
    <t xml:space="preserve">Fortalecimiento al Comité Interinstitucional de lucha contra la trata de personas  en el Departamento de Norte de Santander </t>
  </si>
  <si>
    <t>CON 27</t>
  </si>
  <si>
    <t>Acompañamiento a los municipios para la creación y/o activación de los comités municipales de lucha contra la trata de personas</t>
  </si>
  <si>
    <t>CON 28</t>
  </si>
  <si>
    <t>Red de comunicaciones diseñada e implementada a nivel departamental que permita la visibilización del delito de trata de personas y promover su denuncia.</t>
  </si>
  <si>
    <t>2.3.3.2</t>
  </si>
  <si>
    <t>CON 29</t>
  </si>
  <si>
    <t xml:space="preserve">Ruta diseñada e implementada de asistencia, prevención y protección de victimas de trata de personas y los distintos protocolos de protección a nivel municipal. </t>
  </si>
  <si>
    <t>CON 30</t>
  </si>
  <si>
    <t xml:space="preserve">Talleres de formación a funcionarios públicos sobre el marco jurídico y las modalidades de trata de personas en el departamento. </t>
  </si>
  <si>
    <t>CON 31</t>
  </si>
  <si>
    <t>Talleres de prevención para evitar ser víctima de trata de personas y sus distintas modalidades.</t>
  </si>
  <si>
    <t>2.3.4</t>
  </si>
  <si>
    <t>2.3.4.1</t>
  </si>
  <si>
    <t>CON 32</t>
  </si>
  <si>
    <t>Fortalecimiento y operativización del Comité Departamental para la Acción Integral Contra Minas Antipersonal - AICMA</t>
  </si>
  <si>
    <t>CON 33</t>
  </si>
  <si>
    <t>Procesos de articulación para la realización de los talleres de Educación en el riesgo de minas ERM en el ámbito educativo y emergencias con los operadores existentes en el departamento.</t>
  </si>
  <si>
    <t>CON 34</t>
  </si>
  <si>
    <t>Acompañamiento a los municipios con mayor riesgo de presencia en minas anti personales en la elaboración de los planes de acción de MAP.</t>
  </si>
  <si>
    <t>CON 35</t>
  </si>
  <si>
    <t>Proceso de diseño, actualización y/u orientación en la implementación de la Ruta de asistencia, prevención y protección de victimas de minas antipersonal y los distintos protocolos de protección a nivel municipal.</t>
  </si>
  <si>
    <t>2.3.4.2</t>
  </si>
  <si>
    <t>CON 36</t>
  </si>
  <si>
    <t>Gestión ante el Gobierno Nacional - Descontamina Colombia para la certificación de municipios libres de presencia de MAP, MUSE y AT</t>
  </si>
  <si>
    <t>CON 37</t>
  </si>
  <si>
    <t>Gestión ante la fuerza pública y el Gobierno Nacional para el desarrollo de procesos de desminados militar y descontaminación por presencia de MAP, MUSE y AEI en sectores priorizados a través del comité.</t>
  </si>
  <si>
    <t>2.4.1. Atención a las Víctimas del Conflicto armado interno.</t>
  </si>
  <si>
    <t>V 1</t>
  </si>
  <si>
    <t>Jornadas de Capacitación y actualización a Funcionarios Públicos “Enlaces de Víctimas- personeros”, en los Municipios de Norte de Santander, en ley 1448 del 2011, protocolos de participación, cultura de Paz y otros temas a fines.</t>
  </si>
  <si>
    <t>VÍCTIMAS</t>
  </si>
  <si>
    <t>V 2</t>
  </si>
  <si>
    <t>V 3</t>
  </si>
  <si>
    <t>Atención a Solicitudes de apoyo en acompañamiento a procesos de caracterización, presentadas por los municipios de Norte de Santander, en acompañamiento de la UARIV</t>
  </si>
  <si>
    <t>V 4</t>
  </si>
  <si>
    <t>Sesiones realizadas del CTJT Comité Territorial de Justicia Transicional.</t>
  </si>
  <si>
    <t>V 5</t>
  </si>
  <si>
    <t>Sesiones realizadas de la Mesa Departamental de participación efectiva de Víctimas.</t>
  </si>
  <si>
    <t>V 6</t>
  </si>
  <si>
    <t>Sesiones Realizadas del Consejo Departamental de Paz, Reconciliación y Convivencia.</t>
  </si>
  <si>
    <t>V 7</t>
  </si>
  <si>
    <t>Sesiones desarrolladas la Mesa de Desaparición Forzada.</t>
  </si>
  <si>
    <t>V 8</t>
  </si>
  <si>
    <t>Fortalecimiento al subcomité de atención y asistencia</t>
  </si>
  <si>
    <t>V 9</t>
  </si>
  <si>
    <t>Fortalecimiento al subcomité de medidas de satisfacción.</t>
  </si>
  <si>
    <t>V 10</t>
  </si>
  <si>
    <t>Jornadas de Fortalecimiento Mesas Municipales de Víctimas del departamento Norte de Santander</t>
  </si>
  <si>
    <t>V 11</t>
  </si>
  <si>
    <t>Planes Operativo de la Mesa Departamental de Víctimas del Conflicto Armado financiados por el Departamento.</t>
  </si>
  <si>
    <t>2.4.1.3</t>
  </si>
  <si>
    <t>2.4.1.3. Asistencia en articulación institucional</t>
  </si>
  <si>
    <t>V 12</t>
  </si>
  <si>
    <t>V 13</t>
  </si>
  <si>
    <t>V 14</t>
  </si>
  <si>
    <t>V 15</t>
  </si>
  <si>
    <t>V 16</t>
  </si>
  <si>
    <t>V 17</t>
  </si>
  <si>
    <t>2.4.1.4</t>
  </si>
  <si>
    <t>2.4.1.4. Asistencia directa a la Población Víctima</t>
  </si>
  <si>
    <t>V 18</t>
  </si>
  <si>
    <t>V 19</t>
  </si>
  <si>
    <t>Apoyo en la entrega de auxilio funerario frente a solicitudes de subsidiariedad presentadas por las entidades territoriales municipales.</t>
  </si>
  <si>
    <t>2.4.2. Oportunidades para ser Productivos.</t>
  </si>
  <si>
    <r>
      <t>2.4.2.1. Educación para la Productividad</t>
    </r>
    <r>
      <rPr>
        <sz val="16"/>
        <color rgb="FF000000"/>
        <rFont val="Arial"/>
        <family val="2"/>
      </rPr>
      <t>.</t>
    </r>
  </si>
  <si>
    <t>V 20</t>
  </si>
  <si>
    <t>2.4.2.2. Oportunidades de Desarrollo Productivo y Generación de empleo para las Víctimas</t>
  </si>
  <si>
    <t>V 21</t>
  </si>
  <si>
    <t>Proyectos inscritos en el Banco de Proyectos de Inversión, de los proyectos presentados por organizaciones de víctimas.</t>
  </si>
  <si>
    <t>V 22</t>
  </si>
  <si>
    <t>V 23</t>
  </si>
  <si>
    <t>2.4.3. Memoria Histórica al Servicio de la Innovación y la Productividad.</t>
  </si>
  <si>
    <t>V 24</t>
  </si>
  <si>
    <t>V 25</t>
  </si>
  <si>
    <t>Eventos de dignificación de la Memoria Histórica de las Víctimas del conflicto armado a través de acciones de memoria dinamizadas desde CIP</t>
  </si>
  <si>
    <t>V 26</t>
  </si>
  <si>
    <t>Fortalecimiento a la mesa de memoria histórica del Departamento</t>
  </si>
  <si>
    <t>V 27</t>
  </si>
  <si>
    <t>Fortalecimiento en la articulación para garantizar con las Entidades Territoriales, la UARIV y los Distritos Militares las jornadas de entrega de libreta militar, como Medida de Satisfacción</t>
  </si>
  <si>
    <t xml:space="preserve">3. Gobernanza </t>
  </si>
  <si>
    <t>OT 1</t>
  </si>
  <si>
    <t>Plan de Ordenamiento Territorial Departamental Formulado</t>
  </si>
  <si>
    <t>PLANEACIÓN</t>
  </si>
  <si>
    <t>OT 2</t>
  </si>
  <si>
    <t>Estudios de Vocación y Restricción del Suelo</t>
  </si>
  <si>
    <t>OT 3</t>
  </si>
  <si>
    <t>Visión 2050 concertada y formulada</t>
  </si>
  <si>
    <t>3.1.1.2</t>
  </si>
  <si>
    <t>OT 4</t>
  </si>
  <si>
    <t xml:space="preserve">Estudio para la conformación de la RAP </t>
  </si>
  <si>
    <t>OT 5</t>
  </si>
  <si>
    <t>Revisión del modelo de subregionalización</t>
  </si>
  <si>
    <t>OT 6</t>
  </si>
  <si>
    <t>Planes de Ordenamiento Territorial (POT, PBOT, EOT) con revisión general.</t>
  </si>
  <si>
    <t>OT 7</t>
  </si>
  <si>
    <t xml:space="preserve">Comisiones Municipales de Ordenamiento Territorial funcionando </t>
  </si>
  <si>
    <t>OT 8</t>
  </si>
  <si>
    <t>Municipios con catastro rural actualizado</t>
  </si>
  <si>
    <t>OT 9</t>
  </si>
  <si>
    <t>Municipios con catastro urbano actualizado</t>
  </si>
  <si>
    <t>F 1</t>
  </si>
  <si>
    <t xml:space="preserve">Estrategia de promoción internacional para inversión en la región </t>
  </si>
  <si>
    <t>FRONTERAS</t>
  </si>
  <si>
    <t>F 2</t>
  </si>
  <si>
    <t xml:space="preserve">Directorio empresarial e institucional con base e interés en la región </t>
  </si>
  <si>
    <t>F 3</t>
  </si>
  <si>
    <t>F 4</t>
  </si>
  <si>
    <t>Plan de acción para la promoción internacional de la inversión en la región</t>
  </si>
  <si>
    <t>F 5</t>
  </si>
  <si>
    <t>Plan regional e interactivo de la cooperación con componentes geográficos, sectoriales y poblacionales para el desarrollo y la paz.</t>
  </si>
  <si>
    <t>F 6</t>
  </si>
  <si>
    <t>F 7</t>
  </si>
  <si>
    <t>Caracterizaciones del fenómeno migratorio</t>
  </si>
  <si>
    <t>F 8</t>
  </si>
  <si>
    <t>Iniciativas focalizadas en necesidades de los migrantes teniendo en cuenta la oferta institucional y las capacidades de la población migrante.</t>
  </si>
  <si>
    <t>F 9</t>
  </si>
  <si>
    <t xml:space="preserve">Programa de capacitación a población migrante y retornada </t>
  </si>
  <si>
    <t>F 10</t>
  </si>
  <si>
    <t xml:space="preserve">Capacitación en gestión de proyectos </t>
  </si>
  <si>
    <t>F 11</t>
  </si>
  <si>
    <t>F 12</t>
  </si>
  <si>
    <t>Capacitación en marco constitucional colombiano</t>
  </si>
  <si>
    <t>F 13</t>
  </si>
  <si>
    <t xml:space="preserve">Capacitación para el diseño y gestión de proyectos </t>
  </si>
  <si>
    <t>F 14</t>
  </si>
  <si>
    <t>OF 1</t>
  </si>
  <si>
    <t xml:space="preserve">Diagnóstico de infraestructuras sociales en zonas limítrofes </t>
  </si>
  <si>
    <t>OF 2</t>
  </si>
  <si>
    <t xml:space="preserve">Plan de mejoramiento de infraestructuras sociales en zonas limítrofes </t>
  </si>
  <si>
    <t>OF 3</t>
  </si>
  <si>
    <t xml:space="preserve">Diagnóstico análisis del marco jurídico fronterizo </t>
  </si>
  <si>
    <t>OF 4</t>
  </si>
  <si>
    <t>Propuesta para el fortalecimiento técnico, institucional y de financiamiento (Fondo Fronterizo)</t>
  </si>
  <si>
    <t>OF 5</t>
  </si>
  <si>
    <t>Mapeo de las comunidades transfronterizas y sus formas de relacionamiento</t>
  </si>
  <si>
    <t>OF 6</t>
  </si>
  <si>
    <t xml:space="preserve">Análisis de la seguridad en los entornos poblados fronterizos </t>
  </si>
  <si>
    <t>3.3.2.1</t>
  </si>
  <si>
    <t>OF 7</t>
  </si>
  <si>
    <t xml:space="preserve">Centro de atención a migrante </t>
  </si>
  <si>
    <t>OF 8</t>
  </si>
  <si>
    <t xml:space="preserve">Estrategia de registro de retornados </t>
  </si>
  <si>
    <t>3.3.2.2</t>
  </si>
  <si>
    <t>OF 9</t>
  </si>
  <si>
    <t xml:space="preserve">Plan de alianza regional para procesos de interiorización de migrantes </t>
  </si>
  <si>
    <t>OF 10</t>
  </si>
  <si>
    <t>Estrategia socioeconómica para migrantes y retornados</t>
  </si>
  <si>
    <t>3.3.3</t>
  </si>
  <si>
    <t>3.3.3.1</t>
  </si>
  <si>
    <t xml:space="preserve">3.3.3.1 Fortalecimiento de los procesos en pasos de frontera y zonas limítrofes </t>
  </si>
  <si>
    <t>OF 11</t>
  </si>
  <si>
    <t>Propuesta de apoyo tecnológico y normativo al sistema integrado de control fronterizo</t>
  </si>
  <si>
    <t>OF 12</t>
  </si>
  <si>
    <t xml:space="preserve">Propuesta de apoyo a Plan integrado de pasos fronterizos </t>
  </si>
  <si>
    <t>3.3.3.2</t>
  </si>
  <si>
    <t>OF 13</t>
  </si>
  <si>
    <t xml:space="preserve">Plan de acciones urbanísticas de impacto fronterizo </t>
  </si>
  <si>
    <t>OF 14</t>
  </si>
  <si>
    <t xml:space="preserve">Propuesta de apoyo a plan metropolitano binacional </t>
  </si>
  <si>
    <t>BG 1</t>
  </si>
  <si>
    <t>Vinculación de personal joven de 18 a 28 años</t>
  </si>
  <si>
    <t>GENERAL</t>
  </si>
  <si>
    <t>BG 2</t>
  </si>
  <si>
    <t xml:space="preserve">Vinculación de personal en condición de discapacidad </t>
  </si>
  <si>
    <t>BG 3</t>
  </si>
  <si>
    <t xml:space="preserve">Exámenes periódicos anual de salud ocupacional </t>
  </si>
  <si>
    <t>BG 4</t>
  </si>
  <si>
    <t>Realizar el reporte oportuno de las vacantes para concurso cuando la comisión lo solicite</t>
  </si>
  <si>
    <t>BG 5</t>
  </si>
  <si>
    <t>Participación de los funcionarios en capacitaciones y actividades de bienestar social</t>
  </si>
  <si>
    <t>BG 6</t>
  </si>
  <si>
    <t>Implementar el teletrabajo a los funcionarios que cumplan los requisitos</t>
  </si>
  <si>
    <t>BG 7</t>
  </si>
  <si>
    <t xml:space="preserve">Funcionarios con conocimiento del comité de convivencia laboral </t>
  </si>
  <si>
    <t>BG 8</t>
  </si>
  <si>
    <t>Implementar la prevención y monitoreo del riesgo psicosocial de los funcionarios</t>
  </si>
  <si>
    <t>BG 9</t>
  </si>
  <si>
    <t>Realizar la supervisión a los funcionarios identificados con riesgo de salud y nutricional</t>
  </si>
  <si>
    <t>BG 10</t>
  </si>
  <si>
    <t>Reuniones de los comités que conforman el Sistema de Gestión de Seguridad y Salud en el trabajo</t>
  </si>
  <si>
    <t>BG 11</t>
  </si>
  <si>
    <t>Funcionario de apoyo para la ejecución del código de integridad</t>
  </si>
  <si>
    <t>BG 12</t>
  </si>
  <si>
    <t>Estudio orgánico de la entidad para estructura, planta y escala salarial para actualizar el manual de funciones</t>
  </si>
  <si>
    <t>BG 13</t>
  </si>
  <si>
    <t>Manual de funciones actualizado</t>
  </si>
  <si>
    <t>BG 14</t>
  </si>
  <si>
    <t>BG 15</t>
  </si>
  <si>
    <t>Modernización de la bodega principal, circuito cerrado, sistema de alarmas y mejora de infraestructura física.</t>
  </si>
  <si>
    <t>BG 16</t>
  </si>
  <si>
    <t>Mejora del sistema de seguridad y de infraestructura de la plaza de feria- (bodegas alternas de almacén)</t>
  </si>
  <si>
    <t>BG 17</t>
  </si>
  <si>
    <t>BG 18</t>
  </si>
  <si>
    <t xml:space="preserve">Programa de mantenimiento de infraestructura implementado. </t>
  </si>
  <si>
    <t>Transparencia, acceso a la información y lucha contra la corrupción pública</t>
  </si>
  <si>
    <t>BG 19</t>
  </si>
  <si>
    <t>Manual de contratación actualizado</t>
  </si>
  <si>
    <t>BG 20</t>
  </si>
  <si>
    <t>Cumplimiento del eje transversal del Plan Anticorrupción</t>
  </si>
  <si>
    <t>BG 21</t>
  </si>
  <si>
    <t>Canal Nuevo implementado para la difusión de la Gaceta</t>
  </si>
  <si>
    <t>BG 22</t>
  </si>
  <si>
    <t>Implementado el SECOP II</t>
  </si>
  <si>
    <t>3.4.1.5</t>
  </si>
  <si>
    <t>Servicio al Ciudadano</t>
  </si>
  <si>
    <t>BG 23</t>
  </si>
  <si>
    <t>BG 24</t>
  </si>
  <si>
    <t>Capacitación del Sistema de Información De Entidades Públicas (SIEP DOCUMENTAL)</t>
  </si>
  <si>
    <t>3.4.1.6</t>
  </si>
  <si>
    <t>Racionalización de Trámites</t>
  </si>
  <si>
    <t>BG 25</t>
  </si>
  <si>
    <t>Encuesta de satisfacción enviada a usuarios en tiempo real</t>
  </si>
  <si>
    <t>BG 26</t>
  </si>
  <si>
    <t xml:space="preserve">Enlace de asignación de cita en pasaporte por medio digital. </t>
  </si>
  <si>
    <t>3.4.1.7</t>
  </si>
  <si>
    <t>Gestión documental</t>
  </si>
  <si>
    <t>BG 27</t>
  </si>
  <si>
    <t>Tabla de Valoración Documental aplicada para realizar depuración de los archivos en custodia en Archivo Central que hayan cumplido su tiempo de permanencia.</t>
  </si>
  <si>
    <t>BG 28</t>
  </si>
  <si>
    <t>Archivo General del Departamento proyectado y ejecutado</t>
  </si>
  <si>
    <t>BG 29</t>
  </si>
  <si>
    <t>Capacitación del Sistema de información de entidades públicas (SIEP DOCUMENTAL)</t>
  </si>
  <si>
    <t>BG 30</t>
  </si>
  <si>
    <t>Capacitaciones a los funcionarios en la normatividad vigente para aplicar en sus archivos de Gestión. (1 anual)</t>
  </si>
  <si>
    <t>BG 31</t>
  </si>
  <si>
    <t>Instrumentos archivísticos implementados en el archivo central y de gestión</t>
  </si>
  <si>
    <t>3.4.1.8</t>
  </si>
  <si>
    <t>Gestión del Conocimiento</t>
  </si>
  <si>
    <t>BG 32</t>
  </si>
  <si>
    <t xml:space="preserve">Proceso implementado para retener el conocimiento de los funcionarios a pensionarse o retirarse. </t>
  </si>
  <si>
    <t>BG 33</t>
  </si>
  <si>
    <t xml:space="preserve">Actualización de la base de datos de los pensionados y pre pensionados </t>
  </si>
  <si>
    <t>3.4.1.9</t>
  </si>
  <si>
    <t>Participación en la Gestión Pública</t>
  </si>
  <si>
    <t>BG 34</t>
  </si>
  <si>
    <t>Escuela de gestión pública y participación ciudadana proyectado y ejecutado</t>
  </si>
  <si>
    <t>3.4.2</t>
  </si>
  <si>
    <t>3.4.2.1</t>
  </si>
  <si>
    <t>BG 35</t>
  </si>
  <si>
    <t>Municipios con asistencia técnica para promover la participación y organización de dignatarios de primero y segundo grado de acción comunal.</t>
  </si>
  <si>
    <t>.</t>
  </si>
  <si>
    <t>BG 36</t>
  </si>
  <si>
    <t xml:space="preserve">Municipios con socialización de la política pública comunal aprobada por Ordenanza No. 0013 del 10 de octubre de 2019. </t>
  </si>
  <si>
    <t>BG 37</t>
  </si>
  <si>
    <t>Juntas de acción comunal (JAC) con actualización de estatutos</t>
  </si>
  <si>
    <t>BG 38</t>
  </si>
  <si>
    <t>BG 39</t>
  </si>
  <si>
    <t xml:space="preserve">Asambleas Generales y/o extraordinarias de la federación comunal apoyadas </t>
  </si>
  <si>
    <t>BG 40</t>
  </si>
  <si>
    <t>Municipios con participación de lideres sociales en congresos Nacionales de: (ideologías, mujer comunal, derechos humanos y de paz).</t>
  </si>
  <si>
    <t>BG 41</t>
  </si>
  <si>
    <t>BG 42</t>
  </si>
  <si>
    <t>3.4.2.2</t>
  </si>
  <si>
    <t>BG 43</t>
  </si>
  <si>
    <t>Encuentros lúdicos recreativos y culturales realizados.</t>
  </si>
  <si>
    <t>BG 44</t>
  </si>
  <si>
    <t>Evento de Juegos Comunales Departamentales realizado.</t>
  </si>
  <si>
    <t>BG 45</t>
  </si>
  <si>
    <t>BG 46</t>
  </si>
  <si>
    <t>Líderes comunales capacitados en temas de organización comunal y liderazgo.</t>
  </si>
  <si>
    <t>BG 47</t>
  </si>
  <si>
    <t>Celebraciones del día de la acción comunal realizadas</t>
  </si>
  <si>
    <t>3.4.2.3</t>
  </si>
  <si>
    <t>BG 48</t>
  </si>
  <si>
    <t>Capacitaciones en autocuidado y protección para líderes comunales</t>
  </si>
  <si>
    <t>BG 49</t>
  </si>
  <si>
    <t>3.4.3</t>
  </si>
  <si>
    <t>3.4.3.1</t>
  </si>
  <si>
    <t>BG 50</t>
  </si>
  <si>
    <t>Revisión de los elementos de direccionamiento estratégico (Misión, Visión, Estrategias y Políticas Institucionales)</t>
  </si>
  <si>
    <t>BG 51</t>
  </si>
  <si>
    <t xml:space="preserve">Capacitaciones a equipos y enlaces en la implementación del MPIG </t>
  </si>
  <si>
    <t>3.4.3.2</t>
  </si>
  <si>
    <t>BG 52</t>
  </si>
  <si>
    <t xml:space="preserve">Avance en la estructuración del Sistema de Información Geográfica </t>
  </si>
  <si>
    <t>BG 53</t>
  </si>
  <si>
    <t>BG 54</t>
  </si>
  <si>
    <t>Acuerdos de Intercambio de Información geográfica con las entidades Nacionales, Departamentales, Municipales elaborados</t>
  </si>
  <si>
    <t>BG 55</t>
  </si>
  <si>
    <t>Convenios Interinstitucionales para la construcción, estructuración y fortalecimiento de la IDE Norte de Santander elaborados</t>
  </si>
  <si>
    <t>BG 56</t>
  </si>
  <si>
    <t>Personas capacitadas en Sistemas de Información Geográfica</t>
  </si>
  <si>
    <t>3.4.3.3</t>
  </si>
  <si>
    <t>BG 57</t>
  </si>
  <si>
    <t>Plan estadístico departamental implementado y publicado</t>
  </si>
  <si>
    <t>BG 58</t>
  </si>
  <si>
    <t>Estudios de análisis territorial de Norte de Santander realizados y publicados.</t>
  </si>
  <si>
    <t>3.4.3.4</t>
  </si>
  <si>
    <t>BG 59</t>
  </si>
  <si>
    <t>3.4.3.5</t>
  </si>
  <si>
    <t>BG 60</t>
  </si>
  <si>
    <t>Unidad de estructuración de proyectos operando</t>
  </si>
  <si>
    <t>3.4.3.6</t>
  </si>
  <si>
    <t>BG 61</t>
  </si>
  <si>
    <t>Implementación del Sistema de Identificación y clasificación de los beneficiarios de las acciones de la administración departamental</t>
  </si>
  <si>
    <t>BG 62</t>
  </si>
  <si>
    <t>Diseño e implementación de un sistema de medición del impacto de la gestión gubernamental</t>
  </si>
  <si>
    <t>3.4.3.7</t>
  </si>
  <si>
    <t>BG 63</t>
  </si>
  <si>
    <t>Evaluaciones de avance y cumplimiento del Plan de Desarrollo (1 trimestral con publicación en WEB)</t>
  </si>
  <si>
    <t>BG 64</t>
  </si>
  <si>
    <t>Rendiciones públicas de Cuentas</t>
  </si>
  <si>
    <t>BG 65</t>
  </si>
  <si>
    <t>Apoyo a la gestión de los Consejos Territoriales de Planeación - CTP</t>
  </si>
  <si>
    <t>3.4.4</t>
  </si>
  <si>
    <t>3.4.4.1</t>
  </si>
  <si>
    <t>BG 66</t>
  </si>
  <si>
    <t>Reorganización de la estructura institucional de la Administración Tributaria de la Secretaría de Hacienda Departamental</t>
  </si>
  <si>
    <t>HACIENDA</t>
  </si>
  <si>
    <t>BG 67</t>
  </si>
  <si>
    <t>Plan de Fiscalización adoptado para materializar la potencialidad del riesgo según el sector de incumplimiento.</t>
  </si>
  <si>
    <t>BG 68</t>
  </si>
  <si>
    <t>Adecuación y Mejoramiento de las instalaciones de la Secretaría de Hacienda</t>
  </si>
  <si>
    <t>BG 69</t>
  </si>
  <si>
    <t>Campañas publicitarias de Anti evasión y operativos contra la defraudación de las rentas Departamentales</t>
  </si>
  <si>
    <t>3.4.4.2</t>
  </si>
  <si>
    <t>BG 70</t>
  </si>
  <si>
    <t>Adopción y publicación del calendario tributario de tributos de período</t>
  </si>
  <si>
    <t>BG 71</t>
  </si>
  <si>
    <t>Inscripción y actualización del Registro de Contribuyentes a través de medios electrónicos</t>
  </si>
  <si>
    <t>BG 72</t>
  </si>
  <si>
    <t>Implementación del Portal para la Presentación electrónica de la Declaración y Pago del Impuesto de Vehículos desde cualquier lugar del país</t>
  </si>
  <si>
    <t>BG 73</t>
  </si>
  <si>
    <t>Integración del Software TNS de los entes territoriales y entidades del estado del orden municipal, departamental o nacional, con el sistema de información de trámite de liquidación de impuestos departamentales</t>
  </si>
  <si>
    <t>BG 74</t>
  </si>
  <si>
    <t>Integración el Software TNS con el sistema de información de trámite de liquidación del Impuesto de Registro y el Impuesto de Vehículos</t>
  </si>
  <si>
    <t>BG 75</t>
  </si>
  <si>
    <t>Implementación de los Decretos y/o Resoluciones para Decretar los Grandes Contribuyentes de impuestos departamentales por la Secretaría de Hacienda y el control a través de los portales electrónicos</t>
  </si>
  <si>
    <t>BG 76</t>
  </si>
  <si>
    <t>Notificación electrónica de las actuaciones de la administración tributaria, incluyendo las de cobro coactivo y providencias que decidan recursos</t>
  </si>
  <si>
    <t>BG 77</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</si>
  <si>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</si>
  <si>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</si>
  <si>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BG 78</t>
  </si>
  <si>
    <t>BG 79</t>
  </si>
  <si>
    <t>Municipios apoyados financiera, técnica y administrativamente para que asuman su gestión catastral y para la prestación del servicio público catastral en su jurisdicción</t>
  </si>
  <si>
    <t>BG 80</t>
  </si>
  <si>
    <t>3.5</t>
  </si>
  <si>
    <t>3.5.1</t>
  </si>
  <si>
    <t>3.5.1.1</t>
  </si>
  <si>
    <t>GT 1</t>
  </si>
  <si>
    <t xml:space="preserve">Evaluaciones de Viabilidad Fiscal y Financiera </t>
  </si>
  <si>
    <t>GT 2</t>
  </si>
  <si>
    <t>GT 3</t>
  </si>
  <si>
    <t>Municipios con Asistencia Técnica en los instrumentos de Planeación administrativa y financiera</t>
  </si>
  <si>
    <t>GT 4</t>
  </si>
  <si>
    <t>GT 5</t>
  </si>
  <si>
    <t xml:space="preserve">Eventos a Comunidades Indígenas para el uso eficiente de las transferencias SGPRI </t>
  </si>
  <si>
    <t>3.5.1.2</t>
  </si>
  <si>
    <t>GT 6</t>
  </si>
  <si>
    <t>Municipios con Asistencia Técnica para la operatividad y funcionamiento de los Bancos de Proyectos de Inversión Municipal</t>
  </si>
  <si>
    <t>GT 7</t>
  </si>
  <si>
    <t>Municipios capacitados en la Formulación y presentación de Proyectos de Inversión</t>
  </si>
  <si>
    <t>3.5.2</t>
  </si>
  <si>
    <t>3.5.2.1</t>
  </si>
  <si>
    <t>GT 8</t>
  </si>
  <si>
    <t>Asociaciones de municipios constituidas y operando</t>
  </si>
  <si>
    <t>GT 9</t>
  </si>
  <si>
    <t>Alianzas estratégicas operando</t>
  </si>
  <si>
    <t xml:space="preserve">4. Hábitat </t>
  </si>
  <si>
    <t>4.1.1.1</t>
  </si>
  <si>
    <t>BBSE 1</t>
  </si>
  <si>
    <t>Árboles sembrados. (Equivalente a 400 Ha)</t>
  </si>
  <si>
    <t>BBSE 2</t>
  </si>
  <si>
    <t>BBSE 3</t>
  </si>
  <si>
    <t>Instrumentos financieros creados para la conservación de ecosistemas bosques y biodiversidad.</t>
  </si>
  <si>
    <t>BBSE 4</t>
  </si>
  <si>
    <t>Proyectos agroforestales desarrollados en zonas de influencia de las cuencas Zulia, Pamplonita y Algodonal.</t>
  </si>
  <si>
    <t>BBSE 5</t>
  </si>
  <si>
    <t>Soluciones fotovoltaicas ejecutadas en zonas no interconectadas – ZNI del Departamento.</t>
  </si>
  <si>
    <t>BBSE 6</t>
  </si>
  <si>
    <t>BBSE 7</t>
  </si>
  <si>
    <t>Kilómetros de aislamiento como estrategia de mantenimiento de las áreas de importancia estratégica del Departamento.</t>
  </si>
  <si>
    <t>RH 1</t>
  </si>
  <si>
    <t>Proyectos ejecutados de los priorizados de los POMCAS de los ríos Pamplonita, Zulia y Algodonal.</t>
  </si>
  <si>
    <t>RH 2</t>
  </si>
  <si>
    <t>RH 3</t>
  </si>
  <si>
    <t>AASU 1</t>
  </si>
  <si>
    <t>AASU 2</t>
  </si>
  <si>
    <t>AASU 3</t>
  </si>
  <si>
    <t>AASU 4</t>
  </si>
  <si>
    <t>AASU 5</t>
  </si>
  <si>
    <t>AASU 6</t>
  </si>
  <si>
    <t>4.4</t>
  </si>
  <si>
    <t>4.4.1</t>
  </si>
  <si>
    <t>4.4.1.1</t>
  </si>
  <si>
    <t>MACC 1</t>
  </si>
  <si>
    <t>MACC 2</t>
  </si>
  <si>
    <t>Programa desarrollado sobre el uso, conservación y sostenibilidad de los recursos naturales, articulado al Plan departamental de extensión agropecuaria.</t>
  </si>
  <si>
    <t>MACC 3</t>
  </si>
  <si>
    <t>MACC 4</t>
  </si>
  <si>
    <t>MACC 5</t>
  </si>
  <si>
    <t>Proyectos ejecutados de los perfiles identificados dentro de las medidas de mitigación y adaptación al cambio climático consignadas en el PICCDNS.</t>
  </si>
  <si>
    <t>4.5.1</t>
  </si>
  <si>
    <t>4.5.1.1</t>
  </si>
  <si>
    <t>EA 1</t>
  </si>
  <si>
    <t>EA 2</t>
  </si>
  <si>
    <t>EA 3</t>
  </si>
  <si>
    <t>EA 4</t>
  </si>
  <si>
    <t>EA 5</t>
  </si>
  <si>
    <t>4.6</t>
  </si>
  <si>
    <t>4.6.1</t>
  </si>
  <si>
    <t>4.6.1.1</t>
  </si>
  <si>
    <t>GRD 1</t>
  </si>
  <si>
    <t>CDGR</t>
  </si>
  <si>
    <t>GRD 2</t>
  </si>
  <si>
    <t>Dotación del CEGRID Fronterizo</t>
  </si>
  <si>
    <t>4.6.1.2</t>
  </si>
  <si>
    <t>GRD 3</t>
  </si>
  <si>
    <t>Capacitaciones a Comités Municipales para la Gestión del Riesgo de desastres</t>
  </si>
  <si>
    <t>GRD 4</t>
  </si>
  <si>
    <t>Coordinadores Municipales para la Gestión del Riesgo de desastres dotados</t>
  </si>
  <si>
    <t>GRD 5</t>
  </si>
  <si>
    <t>Encuentros Departamental de Coordinadores Municipales para la Gestión del Riesgo de desastres</t>
  </si>
  <si>
    <t>4.6.2</t>
  </si>
  <si>
    <t>4.6.2.1</t>
  </si>
  <si>
    <t>GRD 6</t>
  </si>
  <si>
    <t>Estudios de Riesgo a través de consultorías o convenios con Universidades.</t>
  </si>
  <si>
    <t>GRD 7</t>
  </si>
  <si>
    <t>Histórico de eventos del Departamento realizado</t>
  </si>
  <si>
    <t>GRD 8</t>
  </si>
  <si>
    <t>Estudios de microzonificación sísmica</t>
  </si>
  <si>
    <t>GRD 9</t>
  </si>
  <si>
    <t>Estudios estructurales y/o de vulnerabilidad sísmica a edificaciones indispensables</t>
  </si>
  <si>
    <t>4.6.2.2</t>
  </si>
  <si>
    <t>GRD 10</t>
  </si>
  <si>
    <t>Talleres sobre la gestión del riesgo de desastres y/o medio ambiente para población en general.</t>
  </si>
  <si>
    <t>GRD 11</t>
  </si>
  <si>
    <t>Mujeres capacitadas en Gestión del Riesgo de Desastres.</t>
  </si>
  <si>
    <t>4.6.2.3</t>
  </si>
  <si>
    <t>GRD 12</t>
  </si>
  <si>
    <t>Inventarios municipales de asentamientos en zonas de alto riesgo</t>
  </si>
  <si>
    <t>GRD 13</t>
  </si>
  <si>
    <t>Necesidades identificadas en estudios de riesgo y obras de mitigación</t>
  </si>
  <si>
    <t>GRD 14</t>
  </si>
  <si>
    <t>Cobertura del Departamento con Sistema de Alertas Tempranas</t>
  </si>
  <si>
    <t>GRD 15</t>
  </si>
  <si>
    <t>4.6.3</t>
  </si>
  <si>
    <t>4.6.3.1</t>
  </si>
  <si>
    <t>GRD 16</t>
  </si>
  <si>
    <t>Talleres sobre gestión del riesgo escolar</t>
  </si>
  <si>
    <t>GRD 17</t>
  </si>
  <si>
    <t>Actualización del Plan Departamental para la Gestión del Riesgo de Desastres y la Estrategia Departamental de Respuesta a Emergencias.</t>
  </si>
  <si>
    <t>GRD 18</t>
  </si>
  <si>
    <t xml:space="preserve">Formular un Plan Departamental para Incendios Forestales. </t>
  </si>
  <si>
    <t>4.6.3.2</t>
  </si>
  <si>
    <t>GRD 19</t>
  </si>
  <si>
    <t>Obras o actividades de adaptación al cambio climático, resiliencia y/o desarrollo sostenible.</t>
  </si>
  <si>
    <t>4.6.3.3</t>
  </si>
  <si>
    <t>GRD 20</t>
  </si>
  <si>
    <t>Obras de reducción del riesgo</t>
  </si>
  <si>
    <t>GRD 21</t>
  </si>
  <si>
    <t>Adecuación sismoresistente a edificaciones indispensables</t>
  </si>
  <si>
    <t>4.6.4</t>
  </si>
  <si>
    <t>4.6.4.1</t>
  </si>
  <si>
    <t>GRD 22</t>
  </si>
  <si>
    <t>Fortalecimiento y/o dotación a los equipos de socorro</t>
  </si>
  <si>
    <t>GRD 23</t>
  </si>
  <si>
    <t>Talleres sobre preparación para la emergencia y creación de comités comunitarios de respuesta.</t>
  </si>
  <si>
    <t>GRD 24</t>
  </si>
  <si>
    <t>Simulacros de evacuación</t>
  </si>
  <si>
    <t>4.6.4.2</t>
  </si>
  <si>
    <t>GRD 25</t>
  </si>
  <si>
    <t>Red de comunicación en el Departamento fortalecida</t>
  </si>
  <si>
    <t>GRD 26</t>
  </si>
  <si>
    <t>Dotación del Centro Logístico Humanitario</t>
  </si>
  <si>
    <t>GRD 27</t>
  </si>
  <si>
    <t>Construcción y Dotación del Centro Logístico Humanitario para el Catatumbo.</t>
  </si>
  <si>
    <t>4.6.4.3</t>
  </si>
  <si>
    <t>GRD 28</t>
  </si>
  <si>
    <t>GRD 29</t>
  </si>
  <si>
    <t>Damnificados apoyados por eventos naturales o antrópicos no intencionales</t>
  </si>
  <si>
    <t>4.6.4.4</t>
  </si>
  <si>
    <t>GRD 30</t>
  </si>
  <si>
    <t>Operatividad del Banco de Maquinaria</t>
  </si>
  <si>
    <t>4.7</t>
  </si>
  <si>
    <t>4.7.1</t>
  </si>
  <si>
    <t>4.7.1.1</t>
  </si>
  <si>
    <t>VD 1</t>
  </si>
  <si>
    <t>VD 2</t>
  </si>
  <si>
    <t>Obras de urbanismo construidas o mejoradas para proyectos de vivienda en zonas urbana y rural con apoyo del Departamento</t>
  </si>
  <si>
    <t>VD 3</t>
  </si>
  <si>
    <r>
      <t xml:space="preserve">Predios adquiridos </t>
    </r>
    <r>
      <rPr>
        <sz val="16"/>
        <color rgb="FF000000"/>
        <rFont val="Arial"/>
        <family val="2"/>
      </rPr>
      <t>para el desarrollo de proyectos de vivienda</t>
    </r>
  </si>
  <si>
    <t>4.7.1.2</t>
  </si>
  <si>
    <t xml:space="preserve">4.7.1.2 Habilitación del suelo para vivienda </t>
  </si>
  <si>
    <t>VD 4</t>
  </si>
  <si>
    <t>Municipios con implementación de Políticas públicas acordes con el ordenamiento del territorio</t>
  </si>
  <si>
    <t>4.7.2</t>
  </si>
  <si>
    <t>4.7.2.1</t>
  </si>
  <si>
    <t>VD 5</t>
  </si>
  <si>
    <t>Mejoramientos de vivienda en la zona urbana y/o rural realizados</t>
  </si>
  <si>
    <t>VD 6</t>
  </si>
  <si>
    <t xml:space="preserve">Unidades Sanitarias construidas </t>
  </si>
  <si>
    <t>VD 7</t>
  </si>
  <si>
    <t>Cocinas/estufas ecológicas construidas</t>
  </si>
  <si>
    <t>VD 8</t>
  </si>
  <si>
    <t>Banco de Materiales conformado para tener una Vivienda Digna..</t>
  </si>
  <si>
    <t>4.7.3</t>
  </si>
  <si>
    <t>4.7.3.1</t>
  </si>
  <si>
    <t>VD 9</t>
  </si>
  <si>
    <t>Municipios con asistencia técnica para la identificación de Bienes de Propiedad de Entidades Públicas</t>
  </si>
  <si>
    <t>VD 10</t>
  </si>
  <si>
    <t>Predios verificados como aptos para la construcción de Vivienda Nueva.</t>
  </si>
  <si>
    <t>4.7.3.2</t>
  </si>
  <si>
    <t>VD 11</t>
  </si>
  <si>
    <t>Predios fiscales, urbanos y rurales con acompañamiento interinstitucional para su titulación.</t>
  </si>
  <si>
    <t xml:space="preserve">5. Infraestructura </t>
  </si>
  <si>
    <t>5</t>
  </si>
  <si>
    <t>5.1</t>
  </si>
  <si>
    <t>5.1.1</t>
  </si>
  <si>
    <t>5.1.1.1</t>
  </si>
  <si>
    <t>IV 1</t>
  </si>
  <si>
    <t>Inventario Vial Departamental Actualizado</t>
  </si>
  <si>
    <t>VÍAS</t>
  </si>
  <si>
    <t>5.1.1.2</t>
  </si>
  <si>
    <t>IV 2</t>
  </si>
  <si>
    <t>Estudios y Diseños para el mejoramiento de los circuitos viales Departamentales</t>
  </si>
  <si>
    <t>IV 3</t>
  </si>
  <si>
    <t>km de vías Mejoradas y pavimentadas</t>
  </si>
  <si>
    <t>IV 4</t>
  </si>
  <si>
    <t>5.1.2</t>
  </si>
  <si>
    <t>5.1.2.1</t>
  </si>
  <si>
    <t>IV 5</t>
  </si>
  <si>
    <t>km de la red Vial de Tercer Orden del Departamento con mejoramiento y mantenimiento (incluye combos viales)</t>
  </si>
  <si>
    <t>IV 6</t>
  </si>
  <si>
    <t>Puentes y/o Puentes Hamacas construidos y/o mejorados</t>
  </si>
  <si>
    <t>IV 7</t>
  </si>
  <si>
    <t xml:space="preserve">Diseño, construcción, mejoramiento y/o mantenimiento de los caminos ancestrales de las comunidades indígenas </t>
  </si>
  <si>
    <t>5.1.3</t>
  </si>
  <si>
    <t>5.1.3.1</t>
  </si>
  <si>
    <t>IV 8</t>
  </si>
  <si>
    <t>IV 9</t>
  </si>
  <si>
    <t>Kilómetro de vía urbana pavimentada</t>
  </si>
  <si>
    <t>IV 10</t>
  </si>
  <si>
    <t>Estudios y Diseños de pavimentación y construcción de obras complementarias de Vías Urbanas del Departamento realizados</t>
  </si>
  <si>
    <t>5.1.4</t>
  </si>
  <si>
    <t>5.1.4.1</t>
  </si>
  <si>
    <t>IV 11</t>
  </si>
  <si>
    <t>Porcentaje de avance en la gestión para Estudios, Diseños y construcción de variantes de la red vial de primer orden</t>
  </si>
  <si>
    <t>IV 12</t>
  </si>
  <si>
    <t>Porcentaje de avance de gestión para el mantenimiento y mejoramiento de la red vial a cargo de la nación</t>
  </si>
  <si>
    <t>5.1.4.2</t>
  </si>
  <si>
    <t>IV 13</t>
  </si>
  <si>
    <t>Porcentaje de avance en gestión para la construcción de puentes vehiculares y peatonales</t>
  </si>
  <si>
    <t>IV 14</t>
  </si>
  <si>
    <t>Porcentaje de avance en gestión para la construcción de circuitos peatonales, ciclorutas, malecones en las red vial del Área metropolitana de Cúcuta</t>
  </si>
  <si>
    <t>5.1.4.3</t>
  </si>
  <si>
    <t>IV 15</t>
  </si>
  <si>
    <t>5.2</t>
  </si>
  <si>
    <t>5.2.1</t>
  </si>
  <si>
    <t>5.2.1.1</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</si>
  <si>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</si>
  <si>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</si>
  <si>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</si>
  <si>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</si>
  <si>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</si>
  <si>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</si>
  <si>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</si>
  <si>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</si>
  <si>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</si>
  <si>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</si>
  <si>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</si>
  <si>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</si>
  <si>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</si>
  <si>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</si>
  <si>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</si>
  <si>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</si>
  <si>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</si>
  <si>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</si>
  <si>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</si>
  <si>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</si>
  <si>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</si>
  <si>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Instituciones educativas adoptan en sus PEI de manera trasversal la movilidad y seguridad vial para salvar vidas</t>
  </si>
  <si>
    <t>Proyectos de investigación en etapa inicial, asociados a los problemas de movilidad y seguridad vial liderados por universidades de la región</t>
  </si>
  <si>
    <t>Programa dirigido a conductores para prevenir el consumo de alcohol antes y durante la conducción</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</si>
  <si>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</si>
  <si>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</si>
  <si>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5.2.1.3</t>
  </si>
  <si>
    <t>Comité consultivo de infraestructura vial, creado y en funcionamiento</t>
  </si>
  <si>
    <t>Mapa de siniestralidad departamental</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</si>
  <si>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</si>
  <si>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</si>
  <si>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del proceso de transferencia de mercancías de transporte terrestre a férreo</t>
  </si>
  <si>
    <t>Gestión de los estudios y diseños para el puerto fluvial de Norte de Santander sobre el río magdalena</t>
  </si>
  <si>
    <t>5.2.1.4</t>
  </si>
  <si>
    <t xml:space="preserve">Empresas de transporte urbano colectivo han sido auditadas con respecto al cumplimiento de los estándares de calidad exigidos, en el marco del Plan Estratégico de Seguridad Vial </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</si>
  <si>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</si>
  <si>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</si>
  <si>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</si>
  <si>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</si>
  <si>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</si>
  <si>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</si>
  <si>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</si>
  <si>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</si>
  <si>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</si>
  <si>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t>
  </si>
  <si>
    <t>5.3.1</t>
  </si>
  <si>
    <t>5.3.1.1</t>
  </si>
  <si>
    <t>AG 1</t>
  </si>
  <si>
    <t>AGUAS</t>
  </si>
  <si>
    <t>AG 2</t>
  </si>
  <si>
    <t>AG 3</t>
  </si>
  <si>
    <t>Esquema Regional de Operación de la infraestructura del Proyecto del Acueducto Metropolitano de Cúcuta, Villa del Rosario y Los Patios implementado.</t>
  </si>
  <si>
    <t>5.3.1.2</t>
  </si>
  <si>
    <t>AG 4</t>
  </si>
  <si>
    <t>AG 5</t>
  </si>
  <si>
    <t>Acueductos y alcantarillados urbano y rural optimizados</t>
  </si>
  <si>
    <t>AG 6</t>
  </si>
  <si>
    <t>Estudios y Diseños y/o construcción de proyectos de soluciones individuales rurales, PDET</t>
  </si>
  <si>
    <t>AG 7</t>
  </si>
  <si>
    <t>5.3.1.3</t>
  </si>
  <si>
    <t>AG 8</t>
  </si>
  <si>
    <t>5.3.2</t>
  </si>
  <si>
    <t>5.3.2.1</t>
  </si>
  <si>
    <t>AG 9</t>
  </si>
  <si>
    <t>Estrategias de esquemas asociativos subregionales para la recolección y aprovechamiento de residuos sólidos impulsados</t>
  </si>
  <si>
    <t>5.3.2.2</t>
  </si>
  <si>
    <t>AG 10</t>
  </si>
  <si>
    <t>Municipios con Acompañamiento en la implementación de estrategias de fortalecimiento, aseguramiento de la prestación y/o transformación de los prestadores de los servicios de Agua Potable y Saneamiento Básico urbanos y/o rurales</t>
  </si>
  <si>
    <t>AG 11</t>
  </si>
  <si>
    <t>5.3.2.3</t>
  </si>
  <si>
    <t>AG 12</t>
  </si>
  <si>
    <t>Plan de Gestión social del Sector de APSB implementado.</t>
  </si>
  <si>
    <t>AG 13</t>
  </si>
  <si>
    <t>Plan Ambiental del Sector de APSB implementado.</t>
  </si>
  <si>
    <t>AG 14</t>
  </si>
  <si>
    <t>Plan de Gestión del Riesgo del Sector de APSB implementado.</t>
  </si>
  <si>
    <t>6. Productividad</t>
  </si>
  <si>
    <t>6.</t>
  </si>
  <si>
    <t>6.1</t>
  </si>
  <si>
    <t>6.1.1</t>
  </si>
  <si>
    <t>6.1.1.1</t>
  </si>
  <si>
    <t>APPF 1</t>
  </si>
  <si>
    <t>Proyectos de investigación gestionados y/o apoyados, de impacto en los sectores agropecuario y agroindustrial</t>
  </si>
  <si>
    <t>AGRICULTURA</t>
  </si>
  <si>
    <t>6.1.1.2</t>
  </si>
  <si>
    <t>APPF 2</t>
  </si>
  <si>
    <t>Plan Departamental de Extensión Agropecuaria PDEA, formulado, aprobado e implementado</t>
  </si>
  <si>
    <t>6.1.2</t>
  </si>
  <si>
    <t>6.1.2.1</t>
  </si>
  <si>
    <t>APPF 3</t>
  </si>
  <si>
    <t>Fondo complementario de garantías del sector agropecuario y rural capitalizado</t>
  </si>
  <si>
    <t>6.1.3</t>
  </si>
  <si>
    <t>6.1.3.1</t>
  </si>
  <si>
    <t>APPF 4</t>
  </si>
  <si>
    <t>Proyectos productivos agrícolas y/o pecuarios presentados a través de Convocatorias</t>
  </si>
  <si>
    <t>APPF 5</t>
  </si>
  <si>
    <t>APPF 6</t>
  </si>
  <si>
    <t>Proyectos productivos con enfoque territorial gestionados y/o apoyados</t>
  </si>
  <si>
    <t>APPF 7</t>
  </si>
  <si>
    <t>Proyectos productivos agropecuarios o agroindustriales gestionados y/o apoyados</t>
  </si>
  <si>
    <t>6.1.3.2</t>
  </si>
  <si>
    <t>APPF 8</t>
  </si>
  <si>
    <t>Proyectos productivos con jóvenes rurales gestionados y/o apoyados</t>
  </si>
  <si>
    <t>APPF 9</t>
  </si>
  <si>
    <t>Proyectos productivos con mujeres rurales gestionados y/o apoyados</t>
  </si>
  <si>
    <t>APPF 10</t>
  </si>
  <si>
    <t>Proyectos productivos con población víctima gestionados y/o apoyados</t>
  </si>
  <si>
    <t>6.1.3.3</t>
  </si>
  <si>
    <t>APPF 11</t>
  </si>
  <si>
    <t>Hectáreas de café sembradas y/o mejoradas</t>
  </si>
  <si>
    <t>APPF 12</t>
  </si>
  <si>
    <t>APPF 13</t>
  </si>
  <si>
    <t>Proyectos gestionados y/o apoyados para mejorar la producción de arroz</t>
  </si>
  <si>
    <t>6.1.3.4</t>
  </si>
  <si>
    <t>APPF 14</t>
  </si>
  <si>
    <t>Eventos y/o ferias de agro negocios apoyadas</t>
  </si>
  <si>
    <t>6.1.3.5</t>
  </si>
  <si>
    <t>APPF 15</t>
  </si>
  <si>
    <t>Evaluaciones agropecuarias municipales EVA realizadas</t>
  </si>
  <si>
    <t>6.1.3.6</t>
  </si>
  <si>
    <t>APPF 16</t>
  </si>
  <si>
    <t>Plan de Seguridad Alimentaria y Nutricional Formulado</t>
  </si>
  <si>
    <t>6.1.4</t>
  </si>
  <si>
    <t>6.1.4.1</t>
  </si>
  <si>
    <t>APPF 17</t>
  </si>
  <si>
    <t>Proyectos de infraestructura productiva gestionados y/o apoyados para fortalecer las cadenas de valor</t>
  </si>
  <si>
    <t>APPF 18</t>
  </si>
  <si>
    <t>Distritos de riego construidos y/o rehabilitados</t>
  </si>
  <si>
    <t>6.1.5</t>
  </si>
  <si>
    <t>6.1.5.1</t>
  </si>
  <si>
    <t>APPF 19</t>
  </si>
  <si>
    <t>Predios rurales gestionados y/o apoyados en el proceso de titulación</t>
  </si>
  <si>
    <t>APPF 20</t>
  </si>
  <si>
    <t>Sistema catastral gestionado y/o implementado</t>
  </si>
  <si>
    <t>6.1.6</t>
  </si>
  <si>
    <t>6.1.6.1</t>
  </si>
  <si>
    <t>APPF 21</t>
  </si>
  <si>
    <t>Acciones de articulación interinstitucional realizadas</t>
  </si>
  <si>
    <t>6.1.7</t>
  </si>
  <si>
    <t>6.1.7.1</t>
  </si>
  <si>
    <t>APPF 22</t>
  </si>
  <si>
    <t>Sistema apoyado para la producción de productos inocuos</t>
  </si>
  <si>
    <t>6.1.8</t>
  </si>
  <si>
    <t>6.1.8.1</t>
  </si>
  <si>
    <t>6.1.8.1 Desarrollo del sector forestal</t>
  </si>
  <si>
    <t>APPF 23</t>
  </si>
  <si>
    <t>Talleres para sensibilizar y fortalecer las capacidades del sector forestal</t>
  </si>
  <si>
    <t>APPF 24</t>
  </si>
  <si>
    <t>Municipios con establecimiento de especies forestales</t>
  </si>
  <si>
    <t>6.1.9</t>
  </si>
  <si>
    <t>6.1.9.1</t>
  </si>
  <si>
    <t>APPF 25</t>
  </si>
  <si>
    <t>6.2</t>
  </si>
  <si>
    <t>6.2.1</t>
  </si>
  <si>
    <t>6.2.1.1</t>
  </si>
  <si>
    <t>Tur 1</t>
  </si>
  <si>
    <t>Diseño Marca Región</t>
  </si>
  <si>
    <t>TURISMO</t>
  </si>
  <si>
    <t>Tur 2</t>
  </si>
  <si>
    <t>Eventos previos a la celebración del Bicentenario</t>
  </si>
  <si>
    <t>Tur 3</t>
  </si>
  <si>
    <t>Eventos previos a la conmemoración de los 450 de Ocaña en conjunto con entidades regionales</t>
  </si>
  <si>
    <t>Tur 4</t>
  </si>
  <si>
    <t>Participaciones en eventos de impacto turístico (Misiones Comerciales a destinos regionales, ruedas de negocio, ferias nacionales)</t>
  </si>
  <si>
    <t>Tur 5</t>
  </si>
  <si>
    <t>Destinos Turísticos promocionados</t>
  </si>
  <si>
    <t>Tur 6</t>
  </si>
  <si>
    <t>6.2.1.2</t>
  </si>
  <si>
    <t>Tur 7</t>
  </si>
  <si>
    <t>Campañas de prevención de ESCNNA (una por año)</t>
  </si>
  <si>
    <t>6.2.2</t>
  </si>
  <si>
    <t>6.2.2.1</t>
  </si>
  <si>
    <t>Tur 8</t>
  </si>
  <si>
    <t>Consejo Consultivo de Turismo reactivado</t>
  </si>
  <si>
    <t>Tur 9</t>
  </si>
  <si>
    <t>Consejo de Seguridad Departamental Turístico reactivado</t>
  </si>
  <si>
    <t>Tur 10</t>
  </si>
  <si>
    <t>Plan de Desarrollo Turístico Actualizado</t>
  </si>
  <si>
    <t>Tur 11</t>
  </si>
  <si>
    <t>Plan de Acción Corredor Turístico Nororiental Diseñado</t>
  </si>
  <si>
    <t>Tur 12</t>
  </si>
  <si>
    <t>Mesa de turismo reestructurada</t>
  </si>
  <si>
    <t>Tur 13</t>
  </si>
  <si>
    <t>Software oferta-demanda sitios turísticos implementado</t>
  </si>
  <si>
    <t>6.2.3</t>
  </si>
  <si>
    <t>6.2.3.1</t>
  </si>
  <si>
    <t>Tur 14</t>
  </si>
  <si>
    <t>Promoción divulgación de la construcción del Centro de Convenciones</t>
  </si>
  <si>
    <t>Tur 15</t>
  </si>
  <si>
    <t>Proyectos de infraestructura turística apoyados</t>
  </si>
  <si>
    <t>6.2.3.2</t>
  </si>
  <si>
    <t>Tur 16</t>
  </si>
  <si>
    <t>Tur 17</t>
  </si>
  <si>
    <t>Talleres de formación dirigidos a actores de la cadena turística</t>
  </si>
  <si>
    <t>Tur 18</t>
  </si>
  <si>
    <t>Implementación Programa Colegios amigos del Turismo (emprendimientos en turismo naranja)</t>
  </si>
  <si>
    <t>6.3</t>
  </si>
  <si>
    <t>6.3.1</t>
  </si>
  <si>
    <t>6.3.1.1</t>
  </si>
  <si>
    <t>EMP 1</t>
  </si>
  <si>
    <t>Programa de asesoramiento y acompañamiento a emprendedores en las etapas de ideación, pre-incubación, incubación y aceleración creado</t>
  </si>
  <si>
    <t>ECONÓMICO</t>
  </si>
  <si>
    <t>EMP 2</t>
  </si>
  <si>
    <t>Iniciativas de emprendimientos creativos y culturales (Economía Naranja) promocionadas</t>
  </si>
  <si>
    <t>6.3.1.2</t>
  </si>
  <si>
    <t>EMP 3</t>
  </si>
  <si>
    <t>Ruta del Emprendimiento e innovación creada</t>
  </si>
  <si>
    <t>EMP 4</t>
  </si>
  <si>
    <t>EMP 5</t>
  </si>
  <si>
    <t>Estrategias para promocionar el fortalecimiento de los Ecosistema de Innovación y Emprendimiento virtual</t>
  </si>
  <si>
    <t>6.3.2</t>
  </si>
  <si>
    <t>6.3.2.1</t>
  </si>
  <si>
    <t>EMP 6</t>
  </si>
  <si>
    <t>Créditos para fortalecimiento y aceleración de emprendimientos</t>
  </si>
  <si>
    <t>EMP 7</t>
  </si>
  <si>
    <t>Emprendimientos apoyados financiera y/o comercialmente</t>
  </si>
  <si>
    <t>6.3.2.2</t>
  </si>
  <si>
    <t>EMP 8</t>
  </si>
  <si>
    <t xml:space="preserve">Ferias y eventos de emprendimiento apoyados </t>
  </si>
  <si>
    <t>EMP 9</t>
  </si>
  <si>
    <t xml:space="preserve">Evento creado para la promoción y generación de Emprendimientos en el Departamento </t>
  </si>
  <si>
    <t>EMP 10</t>
  </si>
  <si>
    <t xml:space="preserve">Iniciativas de formaciones, congresos y eventos virtuales de emprendedores </t>
  </si>
  <si>
    <t>6.3.2.3</t>
  </si>
  <si>
    <t>EMP 11</t>
  </si>
  <si>
    <t>Escuela de Liderazgo de Innovadores y Emprendedores de Norte de Santander apoyada.</t>
  </si>
  <si>
    <t>EMP 12</t>
  </si>
  <si>
    <t>Parque tecnológico diseñado que apoye la industria de la región</t>
  </si>
  <si>
    <t>EMP 13</t>
  </si>
  <si>
    <t>Plataformas de construcción de futuros emprendimientos para la búsqueda de Ángeles Inversionistas y/o Aceleradoras Digitales apoyadas</t>
  </si>
  <si>
    <t>6.4</t>
  </si>
  <si>
    <t>6.4.1</t>
  </si>
  <si>
    <t>6.4.1.1</t>
  </si>
  <si>
    <t>CTI 1</t>
  </si>
  <si>
    <t>CTI 2</t>
  </si>
  <si>
    <t>Iniciativas apoyadas que permitan generar capacidades de innovación de los empresarios de Norte de Santander</t>
  </si>
  <si>
    <t>6.4.1.2</t>
  </si>
  <si>
    <t>CTI 3</t>
  </si>
  <si>
    <t>Creación del Banco de Proyectos de CTeI</t>
  </si>
  <si>
    <t>CTI 4</t>
  </si>
  <si>
    <t>Apoyo al programa de Spin-Off e innovación</t>
  </si>
  <si>
    <t>CTI 5</t>
  </si>
  <si>
    <t>Implementar un nuevo modelo de competitividad “Diamante de la Competitividad”.</t>
  </si>
  <si>
    <t>6.4.2</t>
  </si>
  <si>
    <t>6.4.2.1</t>
  </si>
  <si>
    <t>CTI 6</t>
  </si>
  <si>
    <t>Centro de Innovación y Productividad apoyado</t>
  </si>
  <si>
    <t>CTI 7</t>
  </si>
  <si>
    <t>Programa de incubación de empresas de base tecnológica apoyado en su operación</t>
  </si>
  <si>
    <t>6.4.2.2</t>
  </si>
  <si>
    <t>CTI 8</t>
  </si>
  <si>
    <t>Estrategia para la promoción de la propiedad intelectual y la generación de patentes apoyada</t>
  </si>
  <si>
    <t>CTI 9</t>
  </si>
  <si>
    <t>Iniciativa de transferencia de conocimiento y tecnología de la academia a la base industrial apoyada</t>
  </si>
  <si>
    <t>6.4.3</t>
  </si>
  <si>
    <t>6.4.3.1</t>
  </si>
  <si>
    <t>CTI 10</t>
  </si>
  <si>
    <t>TIC</t>
  </si>
  <si>
    <t>CTI 11</t>
  </si>
  <si>
    <t>6.4.4</t>
  </si>
  <si>
    <t>6.4.4.1</t>
  </si>
  <si>
    <t>CTI 12</t>
  </si>
  <si>
    <t>Proyectos con componente TIC para la investigación en el Agro</t>
  </si>
  <si>
    <t>CTI 13</t>
  </si>
  <si>
    <t>Proyecto con componente de innovación para MIPYMES</t>
  </si>
  <si>
    <t>6.5</t>
  </si>
  <si>
    <t>6.5.1</t>
  </si>
  <si>
    <t>6.5.1.1</t>
  </si>
  <si>
    <t>MIN 1</t>
  </si>
  <si>
    <t>Unidades de producción minera de carbón y arcilla acompañadas, para que lleguen a los grados 2 y 3 de formalización de la actividad (minería formal y minería formal avanzada)</t>
  </si>
  <si>
    <t>6.5.1.2</t>
  </si>
  <si>
    <t>MIN 2</t>
  </si>
  <si>
    <t>Capacitaciones a títulos mineros en buenas prácticas operativas, seguridad y autocuidado para el desarrollo de las labores en el trabajo.</t>
  </si>
  <si>
    <t>MIN 3</t>
  </si>
  <si>
    <t xml:space="preserve">Unidades de producción minera dotadas de elementos de protección personal de seguridad minera </t>
  </si>
  <si>
    <t>MIN 4</t>
  </si>
  <si>
    <t>Unidades productivas mineras de carbón, arcilla, gravas y arenas, caliza y roca fosfórica en el Departamento caracterizadas</t>
  </si>
  <si>
    <t>MIN 5</t>
  </si>
  <si>
    <t>Campañas realizadas para el control y erradicación de la minería informal en el Departamento</t>
  </si>
  <si>
    <t>MIN 6</t>
  </si>
  <si>
    <t>Vías terciarias utilizadas para la minería en la región mejoradas.</t>
  </si>
  <si>
    <t>6.5.2</t>
  </si>
  <si>
    <t>6.5.2.1</t>
  </si>
  <si>
    <t>MIN 7</t>
  </si>
  <si>
    <t>Eventos promocionales de la minería de la región realizados</t>
  </si>
  <si>
    <t>MIN 8</t>
  </si>
  <si>
    <t xml:space="preserve">Reactivación de la alianza Empresa-Universidad-Estado con la estructuración de proyectos y/o iniciativas que implementen nuevas tecnologías. </t>
  </si>
  <si>
    <t>MIN 9</t>
  </si>
  <si>
    <t>Programa de transformación de la vocación del sector minero energético diseñado</t>
  </si>
  <si>
    <t>6.5.2.2</t>
  </si>
  <si>
    <t>MIN 10</t>
  </si>
  <si>
    <t>6.5.2.3</t>
  </si>
  <si>
    <t>MIN 11</t>
  </si>
  <si>
    <t>Proyectos diseñados, formulados y/o ejecutados con utilización de energías alternativas y/o renovables</t>
  </si>
  <si>
    <t>6.6</t>
  </si>
  <si>
    <t>6.6.1</t>
  </si>
  <si>
    <t>6.6.1.1</t>
  </si>
  <si>
    <t>6.6.1.1. Empoderamiento y capacitación digital ciudadana</t>
  </si>
  <si>
    <t>TIC 1</t>
  </si>
  <si>
    <t xml:space="preserve">Personas empoderadas y capacitadas en Ciudadanía Digital </t>
  </si>
  <si>
    <t>TIC 2</t>
  </si>
  <si>
    <t xml:space="preserve">Ciudadanos formados en uso seguro y responsable de las TIC </t>
  </si>
  <si>
    <t>TIC 3</t>
  </si>
  <si>
    <t>Personas con discapacidad visual y/o auditiva formados en Uso y Apropiación TIC</t>
  </si>
  <si>
    <t>6.6.1.2</t>
  </si>
  <si>
    <t>6.6.1.2. Formación Técnica y/o Tecnológica en el área de TIC</t>
  </si>
  <si>
    <t>TIC 4</t>
  </si>
  <si>
    <t>Ciudadanos formados técnica y/o tecnológicamente en competencias y habilidades digitales</t>
  </si>
  <si>
    <t>6.6.1.3</t>
  </si>
  <si>
    <t>6.6.1.3. Tecnologías para Educar</t>
  </si>
  <si>
    <t>TIC 5</t>
  </si>
  <si>
    <t>Docentes capacitados en innovación de prácticas pedagógicas</t>
  </si>
  <si>
    <t>6.6.1.4</t>
  </si>
  <si>
    <t>6.6.1.4. Modalidad Laboral de Teletrabajo</t>
  </si>
  <si>
    <t>TIC 6</t>
  </si>
  <si>
    <t>Modelo de teletrabajo para la Gobernación de Norte de Santander adoptado.</t>
  </si>
  <si>
    <t>TIC 7</t>
  </si>
  <si>
    <t>Personas y trabajadores del sector empresarial con sensibilización, formación y acompañamiento en teletrabajo.</t>
  </si>
  <si>
    <t>6.6.2</t>
  </si>
  <si>
    <t>6.6.2.1</t>
  </si>
  <si>
    <t>6.6.2.1. Desarrollo de Herramientas Tecnológicas</t>
  </si>
  <si>
    <t>TIC 8</t>
  </si>
  <si>
    <t>Nuevas plataformas, Sistemas de información y/o aplicaciones para los diferentes sectores</t>
  </si>
  <si>
    <t>TIC 9</t>
  </si>
  <si>
    <t>Nuevos video juegos educativos</t>
  </si>
  <si>
    <t>6.2.2.2</t>
  </si>
  <si>
    <t>6.6.2.2. Implementación de herramientas e iniciativas desarrolladas</t>
  </si>
  <si>
    <t>TIC 10</t>
  </si>
  <si>
    <t>Nuevas Instituciones educativas con implementación de la plataforma VIVECOLEGIO</t>
  </si>
  <si>
    <t>TIC 11</t>
  </si>
  <si>
    <t xml:space="preserve">Nuevas Instituciones educativas con implementación de la plataforma de Asistencia Integral para la promoción y prevención de la salud escolar </t>
  </si>
  <si>
    <t>TIC 12</t>
  </si>
  <si>
    <t>Red de información implementada para el fortalecimiento de la planificación, la investigación y gestión del desarrollo en CTel</t>
  </si>
  <si>
    <t>6.6.3</t>
  </si>
  <si>
    <t>6.6.3.1</t>
  </si>
  <si>
    <t>6.6.3.1. Infraestructura Tecnológica</t>
  </si>
  <si>
    <t>TIC 13</t>
  </si>
  <si>
    <t>Nuevas zonas digitales urbanos y rurales</t>
  </si>
  <si>
    <t>TIC 14</t>
  </si>
  <si>
    <t>Nuevos sitios digitales comunitarios urbanos y rurales</t>
  </si>
  <si>
    <t>TIC 15</t>
  </si>
  <si>
    <t>Diseño de estrategia para la ampliación de cobertura de telefonía móvil</t>
  </si>
  <si>
    <t>TIC 16</t>
  </si>
  <si>
    <t>Diseño de estrategia para beneficiar mayor poblaciones con cobertura TDT</t>
  </si>
  <si>
    <t>TIC 17</t>
  </si>
  <si>
    <t>Dotaciones de Herramientas tecnológicas para estudiantes en IE</t>
  </si>
  <si>
    <t>6.6.3.2</t>
  </si>
  <si>
    <t>6.6.3.2. Conectividad a Internet</t>
  </si>
  <si>
    <t>TIC 18</t>
  </si>
  <si>
    <t xml:space="preserve">Sitios digitales comunitarios con sostenibilidad y continuidad de conectividad </t>
  </si>
  <si>
    <t>TIC 19</t>
  </si>
  <si>
    <t xml:space="preserve">Nuevas sedes escolares con conectividad </t>
  </si>
  <si>
    <t>TIC 20</t>
  </si>
  <si>
    <t>Instituciones Educativas con continuidad de conectividad</t>
  </si>
  <si>
    <t>TIC 21</t>
  </si>
  <si>
    <t>Nuevos hogares de estrato 1 y 2 con conexión a internet</t>
  </si>
  <si>
    <t>6.6.3.3</t>
  </si>
  <si>
    <t>6.6.3.3. Política Verde</t>
  </si>
  <si>
    <t>TIC 22</t>
  </si>
  <si>
    <t>Implementación de la Política de recolección de residuos de aparatos eléctricos y electrónicos (RAEE) en IE, Entidades públicas y territoriales</t>
  </si>
  <si>
    <t>6.6.4</t>
  </si>
  <si>
    <t>6.6.4.1</t>
  </si>
  <si>
    <t>TIC 23</t>
  </si>
  <si>
    <t xml:space="preserve">Trámites, servicios u OPAs totalmente en línea </t>
  </si>
  <si>
    <t>TIC 24</t>
  </si>
  <si>
    <t xml:space="preserve">Procesos administrativos optimizados con el uso de TIC </t>
  </si>
  <si>
    <t>TIC 25</t>
  </si>
  <si>
    <t>TIC 26</t>
  </si>
  <si>
    <t xml:space="preserve">Ejercicios de Participación Ciudadana realizados con el uso de TIC </t>
  </si>
  <si>
    <t>TIC 27</t>
  </si>
  <si>
    <t>Modelo de Territorio y Ciudad Inteligente implementado</t>
  </si>
  <si>
    <t>TIC 28</t>
  </si>
  <si>
    <t xml:space="preserve">Servidores Públicos sensibilizados en la Política de Gobierno Digital </t>
  </si>
  <si>
    <t>TIC 29</t>
  </si>
  <si>
    <t xml:space="preserve">Plan de Arquitectura Empresarial implementado </t>
  </si>
  <si>
    <t>TIC 30</t>
  </si>
  <si>
    <t>Plan de Servicios Ciudadanos Digitales elaborado</t>
  </si>
  <si>
    <t>TIC 31</t>
  </si>
  <si>
    <t>Modelo de Política de Seguridad implementado</t>
  </si>
  <si>
    <t>6.6.4.2</t>
  </si>
  <si>
    <t>TIC 32</t>
  </si>
  <si>
    <t>TIC 33</t>
  </si>
  <si>
    <t>TIC 34</t>
  </si>
  <si>
    <t>6.7</t>
  </si>
  <si>
    <t>6.7.1</t>
  </si>
  <si>
    <t>6.7.1.1</t>
  </si>
  <si>
    <t>DE 1</t>
  </si>
  <si>
    <t>Programa de asesoramiento y acompañamiento a mipymes creado para diversificación de su producto</t>
  </si>
  <si>
    <t>DE 2</t>
  </si>
  <si>
    <t>Estrategia para incentivar la promoción de la transferencia de conocimiento empresarial</t>
  </si>
  <si>
    <t>6.7.1.2</t>
  </si>
  <si>
    <t>DE 3</t>
  </si>
  <si>
    <t>Proyectos de iniciativas clúster del sector empresarial de Norte de Santander apoyados</t>
  </si>
  <si>
    <t>DE 4</t>
  </si>
  <si>
    <t>Estrategias a nivel departamental de promoción de la Industria y consumo local implementadas.</t>
  </si>
  <si>
    <t>6.7.1.3</t>
  </si>
  <si>
    <t>DE 5</t>
  </si>
  <si>
    <t>Microempresarios capacitados en innovación, asociatividad, gestión administrativa, comercial, financiera y/o tecnológica, priorizando en población vulnerable</t>
  </si>
  <si>
    <t>DE 6</t>
  </si>
  <si>
    <t>Iniciativas de formalización empresarial y/o laboral apoyadas</t>
  </si>
  <si>
    <t>6.7.2</t>
  </si>
  <si>
    <t>6.7.2.1</t>
  </si>
  <si>
    <t>DE 7</t>
  </si>
  <si>
    <t>Fondo complementario de Garantías para el sector empresarial creado</t>
  </si>
  <si>
    <t>DE 8</t>
  </si>
  <si>
    <t xml:space="preserve">Mipymes con acceso a líneas de apalancamiento financiero </t>
  </si>
  <si>
    <t>6.7.2.2</t>
  </si>
  <si>
    <t>DE 9</t>
  </si>
  <si>
    <t>Evento como vitrina internacional para el impulso y promoción de los sectores productivos realizado</t>
  </si>
  <si>
    <t>DE 10</t>
  </si>
  <si>
    <t>6.7.2.3</t>
  </si>
  <si>
    <t>DE 11</t>
  </si>
  <si>
    <t>Estrategia apoyada para el fortalecimiento y promoción de la Agencia de Inversión de Norte de Santander</t>
  </si>
  <si>
    <t>DE 12</t>
  </si>
  <si>
    <t xml:space="preserve">Campañas para la promoción de las Zonas Económicas y Sociales Especiales ZESE </t>
  </si>
  <si>
    <t>6.8</t>
  </si>
  <si>
    <t>6.8.1</t>
  </si>
  <si>
    <t>6.8.1.1</t>
  </si>
  <si>
    <t>ICS 1</t>
  </si>
  <si>
    <t>ICS 2</t>
  </si>
  <si>
    <t>Estrategias comerciales promocionadas a partir de una marca región y sello territorial.</t>
  </si>
  <si>
    <t>6.8.1.2</t>
  </si>
  <si>
    <t>ICS 3</t>
  </si>
  <si>
    <t>Estrategia diseñada para el Fortalecimiento de la capacidad instalada de la zona franca como eje del desarrollo industrial en Norte de Santander.</t>
  </si>
  <si>
    <t>ICS 4</t>
  </si>
  <si>
    <t>Campañas de promoción y material publicitario, para promover la zona franca</t>
  </si>
  <si>
    <t>ICS 5</t>
  </si>
  <si>
    <t>Actualización del Régimen Franco</t>
  </si>
  <si>
    <t>6.8.1.3</t>
  </si>
  <si>
    <t>ICS 6</t>
  </si>
  <si>
    <t>ICS 7</t>
  </si>
  <si>
    <t>6.8.2</t>
  </si>
  <si>
    <t>6.8.2.1</t>
  </si>
  <si>
    <t>ICS 8</t>
  </si>
  <si>
    <t>Estrategia implementada para la generación de las condiciones que faciliten la exportación de productos y servicios no tradicionales mediante los sectores público - privados y académicos.</t>
  </si>
  <si>
    <t>ICS 9</t>
  </si>
  <si>
    <t>ICS 10</t>
  </si>
  <si>
    <t>ICS 11</t>
  </si>
  <si>
    <t>Aunar esfuerzos que permitan el fortalecimiento de Promotoras de Inversión</t>
  </si>
  <si>
    <t>6.8.2.2</t>
  </si>
  <si>
    <t>ICS 12</t>
  </si>
  <si>
    <t>ICS 13</t>
  </si>
  <si>
    <t>Ferias y/o misiones y/o ruedas comerciales organizadas para el acceso a mercados internacionales.</t>
  </si>
  <si>
    <t>ICS 14</t>
  </si>
  <si>
    <t>Evento o estrategia de promoción de la Marca Región en el exterior apoyado</t>
  </si>
  <si>
    <t>ICS 15</t>
  </si>
  <si>
    <t xml:space="preserve">Hoja de Ruta para la internacionalización implementada y apoyada </t>
  </si>
  <si>
    <t>ICS 16</t>
  </si>
  <si>
    <t>Planes de internacionalización para los sectores productivos con valor agregado apoyados y/o creados</t>
  </si>
  <si>
    <t>6.8.2.3</t>
  </si>
  <si>
    <t>ICS 17</t>
  </si>
  <si>
    <t xml:space="preserve">Distrito de la Innovación y el Emprendimiento fundado (articulación del sector privado y público) </t>
  </si>
  <si>
    <t>6.8.3</t>
  </si>
  <si>
    <t>6.8.3.1</t>
  </si>
  <si>
    <t>ICS 18</t>
  </si>
  <si>
    <t>Promover la consolidación de la política de empleo en el marco de trabajo digno y decente a nivel público y privado</t>
  </si>
  <si>
    <t>ICS 19</t>
  </si>
  <si>
    <t>Impulsar la consolidación de información sobre empleabilidad y productividad</t>
  </si>
  <si>
    <t>ICS 20</t>
  </si>
  <si>
    <t xml:space="preserve">Apoyar la implementación del programa de Beneficios Económicos Periódicos BEPS </t>
  </si>
  <si>
    <t xml:space="preserve">2.1 </t>
  </si>
  <si>
    <t>Construcción de paz, legalidad, reconciliación, dialogo social y convivencia</t>
  </si>
  <si>
    <t xml:space="preserve">2,1,1 </t>
  </si>
  <si>
    <t>Norte de Santander unido por la paz</t>
  </si>
  <si>
    <t xml:space="preserve">2.1.1.1 </t>
  </si>
  <si>
    <t>Más Oportunidades para la Paz, Derechos Humanos y Derecho Internacional Humanitario -D.I.H</t>
  </si>
  <si>
    <t>Un Norte promotor del dialogo social</t>
  </si>
  <si>
    <t xml:space="preserve">2.1.1.2 </t>
  </si>
  <si>
    <t>Norte de Santander le apuesta a la legalidad</t>
  </si>
  <si>
    <t xml:space="preserve">2.1.1.3 </t>
  </si>
  <si>
    <t xml:space="preserve">Centros Carcelarios, Penitenciarios y de Atención Especializada  </t>
  </si>
  <si>
    <t xml:space="preserve">2,1,2 </t>
  </si>
  <si>
    <t>Mas oportunidades para las personas privadas de la libertad</t>
  </si>
  <si>
    <t xml:space="preserve">2.1.2.1 </t>
  </si>
  <si>
    <t>Fortalecimiento Institucional a los Centros Carcelarios, Penitenciarios y de Atención Especializada</t>
  </si>
  <si>
    <t xml:space="preserve">2.1.2.2 </t>
  </si>
  <si>
    <t>Mas oportunidades para los menores infractores</t>
  </si>
  <si>
    <t xml:space="preserve">2.1.2.3 </t>
  </si>
  <si>
    <t>Norte de Santander promueve los Derechos Humanos</t>
  </si>
  <si>
    <t xml:space="preserve">2.1.3.1 </t>
  </si>
  <si>
    <t xml:space="preserve">2,1,3 </t>
  </si>
  <si>
    <t>Un Norte defensor de los derechos humanos</t>
  </si>
  <si>
    <t xml:space="preserve">2.1.3.2 </t>
  </si>
  <si>
    <t>Norte de Santander garantiza la diversidad religiosa</t>
  </si>
  <si>
    <t xml:space="preserve">2.1.3.3 </t>
  </si>
  <si>
    <t xml:space="preserve">2,1,4 </t>
  </si>
  <si>
    <t>Norte de Santander protege a sus defensores</t>
  </si>
  <si>
    <t xml:space="preserve">2.1.4.1 </t>
  </si>
  <si>
    <t>Mas oportunidades para los defensores de Derechos Humanos</t>
  </si>
  <si>
    <t xml:space="preserve">2.1.4.2 </t>
  </si>
  <si>
    <t>Más Oportunidades para la Seguridad.</t>
  </si>
  <si>
    <t xml:space="preserve">2.2 </t>
  </si>
  <si>
    <t xml:space="preserve">2,2,1 </t>
  </si>
  <si>
    <t>Mas oportunidades para la seguridad y el restablecimiento del orden publico</t>
  </si>
  <si>
    <t xml:space="preserve">2.2.1.1 </t>
  </si>
  <si>
    <t>Norte de Santander seguro y tranquilo</t>
  </si>
  <si>
    <t xml:space="preserve">2.2.1.2 </t>
  </si>
  <si>
    <t xml:space="preserve">2.2.1.3 </t>
  </si>
  <si>
    <t xml:space="preserve">2,2,2 </t>
  </si>
  <si>
    <t xml:space="preserve">2.2.2.1 </t>
  </si>
  <si>
    <t xml:space="preserve">2,2,3 </t>
  </si>
  <si>
    <t>En Norte de Santander todos contamos</t>
  </si>
  <si>
    <t xml:space="preserve">2.2.3.1 </t>
  </si>
  <si>
    <t>Participa y decide</t>
  </si>
  <si>
    <t xml:space="preserve">2.2.3.2 </t>
  </si>
  <si>
    <t xml:space="preserve">Observatorio de Orden Público, Social y Político </t>
  </si>
  <si>
    <t xml:space="preserve">2,2,4 </t>
  </si>
  <si>
    <t>Norte de Santander se informa y decide</t>
  </si>
  <si>
    <t xml:space="preserve">2.2.4.1 </t>
  </si>
  <si>
    <t>Fortalecimiento al sistema de información departamental de seguridad, convivencia y derechos humanos</t>
  </si>
  <si>
    <t xml:space="preserve">2.2.4.2 </t>
  </si>
  <si>
    <t xml:space="preserve"> Más Oportunidades para la Convivencia</t>
  </si>
  <si>
    <t>2.3</t>
  </si>
  <si>
    <t xml:space="preserve">2,3,1 </t>
  </si>
  <si>
    <t xml:space="preserve">Todos unidos por la niñez </t>
  </si>
  <si>
    <t xml:space="preserve">2.3.1.1 </t>
  </si>
  <si>
    <t xml:space="preserve">2.3.1.2 </t>
  </si>
  <si>
    <t>No al reclutamiento, uso y utilización de niños, niñas, adolescentes y jóvenes en conflictos armados</t>
  </si>
  <si>
    <t xml:space="preserve">2,3,2 </t>
  </si>
  <si>
    <t>NNAJ protagonistas en la construcción de la paz</t>
  </si>
  <si>
    <t xml:space="preserve">2.3.2.1 </t>
  </si>
  <si>
    <t>Norte de Santander proteje a sus NNAJ</t>
  </si>
  <si>
    <t xml:space="preserve">2.3.2.2 </t>
  </si>
  <si>
    <t>Lucha contra la Trata de personas</t>
  </si>
  <si>
    <t xml:space="preserve">2,3,3 </t>
  </si>
  <si>
    <t>Norte de Santander contra la Trata de Personas</t>
  </si>
  <si>
    <t xml:space="preserve">2.3.3.1 </t>
  </si>
  <si>
    <t>Acción Integral contra Minas Antipersonal (MAP), Munición sin Explotar (MUSE) y Trampas Explosivas (TE)</t>
  </si>
  <si>
    <t xml:space="preserve">2,3,4 </t>
  </si>
  <si>
    <t>Pisa sin prisa</t>
  </si>
  <si>
    <t xml:space="preserve">2.3.4.1 </t>
  </si>
  <si>
    <t>Hagamos de Norte de Santander un Departamento de huellas seguras</t>
  </si>
  <si>
    <t xml:space="preserve">2.3.4.2 </t>
  </si>
  <si>
    <t>Más oportunidades para las víctimas y para la paz</t>
  </si>
  <si>
    <t xml:space="preserve">2.4 </t>
  </si>
  <si>
    <t xml:space="preserve">Fortalecimiento institucional mediante la capacitación y la asistencia técnica permanente  </t>
  </si>
  <si>
    <t xml:space="preserve">2.4.1.1 </t>
  </si>
  <si>
    <t>Jornadas de asistencia técnica a los Municipios en el conocimiento de las rutas de protección de líderes sociales, en medidas de autocuidado y protección.</t>
  </si>
  <si>
    <t>Garantías de Participación para la Población Víctima</t>
  </si>
  <si>
    <t xml:space="preserve">2.4.1.2 </t>
  </si>
  <si>
    <t>Asistencia en articulación institucional</t>
  </si>
  <si>
    <t>Asistencia directa a la Población Víctima</t>
  </si>
  <si>
    <t>Educación para la Productividad.</t>
  </si>
  <si>
    <t>Oportunidades de Desarrollo Productivo y Generación de empleo para las Víctimas</t>
  </si>
  <si>
    <t>Memoria Histórica al Servicio de la Innovación y la Productividad.</t>
  </si>
  <si>
    <t>Oportunidades para la reconstrucción de la Memoria Histórica</t>
  </si>
  <si>
    <t xml:space="preserve">2.4.3.1 </t>
  </si>
  <si>
    <t>Más Oportunidades para el Ordenamiento Territorial.</t>
  </si>
  <si>
    <t xml:space="preserve">3.1 </t>
  </si>
  <si>
    <t xml:space="preserve">3,1,1 </t>
  </si>
  <si>
    <t xml:space="preserve">3.1.1.1 </t>
  </si>
  <si>
    <t>Ordenamiento territorial supramunicipal y regional</t>
  </si>
  <si>
    <t xml:space="preserve">3.1.1.2 </t>
  </si>
  <si>
    <t xml:space="preserve">3,1,2 </t>
  </si>
  <si>
    <t>Asistencia Técnica en Ordenamiento Territorial Municipal</t>
  </si>
  <si>
    <t xml:space="preserve">3.1.2.1 </t>
  </si>
  <si>
    <t>Actualización catastral</t>
  </si>
  <si>
    <t xml:space="preserve">3.1.2.2 </t>
  </si>
  <si>
    <t>Más Oportunidades con la cooperación para el desarrollo y la integración fronteriza.</t>
  </si>
  <si>
    <t xml:space="preserve">3.2 </t>
  </si>
  <si>
    <t>Plan de promoción para la inversión extranjera y nacional en polos de desarrollo</t>
  </si>
  <si>
    <t xml:space="preserve">3,2,1 </t>
  </si>
  <si>
    <t>Promoción internacional para la inversión en la región</t>
  </si>
  <si>
    <t xml:space="preserve">3.2.1.1 </t>
  </si>
  <si>
    <t xml:space="preserve">Modelo de articulación interinstitucional y gremial para mejorar los niveles de promoción internacional de la región </t>
  </si>
  <si>
    <t xml:space="preserve">3.2.1.2 </t>
  </si>
  <si>
    <t>Modelo de coordinación y articulación de la cooperación internacional en la región.</t>
  </si>
  <si>
    <t xml:space="preserve">3.2.1.3 </t>
  </si>
  <si>
    <t>Caracterización para la protección y la estabilización socioeconómica migratoria.</t>
  </si>
  <si>
    <t xml:space="preserve">3,2,2 </t>
  </si>
  <si>
    <t xml:space="preserve">Caracterización y apoyo a registros migratorios </t>
  </si>
  <si>
    <t xml:space="preserve">3.2.2.1 </t>
  </si>
  <si>
    <t>Promoción de la regularización migratoria para la promoción laboral y el emprendimiento</t>
  </si>
  <si>
    <t xml:space="preserve">3.2.3.2 </t>
  </si>
  <si>
    <t xml:space="preserve">3,2,3 </t>
  </si>
  <si>
    <t>Capacitación a líderes de la población receptora, migrantes y retornados</t>
  </si>
  <si>
    <t xml:space="preserve">3.2.3.1 </t>
  </si>
  <si>
    <t>Fortalecimiento de los procesos asociativos y de cooperativismo de la población receptora, migrantes y retornados</t>
  </si>
  <si>
    <t xml:space="preserve">3.2.3.2  </t>
  </si>
  <si>
    <t>Diseño y gestión de proyectos</t>
  </si>
  <si>
    <t xml:space="preserve">3.2.3.3 </t>
  </si>
  <si>
    <t>Más Oportunidades para la Frontera.</t>
  </si>
  <si>
    <t xml:space="preserve">3.3 </t>
  </si>
  <si>
    <t>Fortalecimiento de infraestructuras sociales en zonas limítrofes</t>
  </si>
  <si>
    <t xml:space="preserve">3.3.1.1 </t>
  </si>
  <si>
    <t xml:space="preserve">3,3,1  </t>
  </si>
  <si>
    <t xml:space="preserve">Caracterización de la movilidad transfronteriza </t>
  </si>
  <si>
    <t xml:space="preserve">3.3.1.2 </t>
  </si>
  <si>
    <t xml:space="preserve">3,3,2 </t>
  </si>
  <si>
    <t xml:space="preserve">Atención a población migrante y retornada </t>
  </si>
  <si>
    <t xml:space="preserve">3.3.2.1 </t>
  </si>
  <si>
    <t xml:space="preserve">Referenciación migratoria </t>
  </si>
  <si>
    <t xml:space="preserve">3.3.2.2  </t>
  </si>
  <si>
    <t xml:space="preserve">Plan de ordenamiento y  Gobernanza fronteriza </t>
  </si>
  <si>
    <t xml:space="preserve">3,3,3  </t>
  </si>
  <si>
    <t xml:space="preserve">Fortalecimiento de los procesos en pasos de frontera y zonas limítrofes </t>
  </si>
  <si>
    <t xml:space="preserve">3.3.3.1 </t>
  </si>
  <si>
    <t xml:space="preserve">Plan de ordenamiento metropolitano en zonas limítrofes </t>
  </si>
  <si>
    <t xml:space="preserve">3.3.3.2 </t>
  </si>
  <si>
    <t>Más Oportunidades para el Buen Gobierno.</t>
  </si>
  <si>
    <t xml:space="preserve">3.4 </t>
  </si>
  <si>
    <t xml:space="preserve">3,4,1 </t>
  </si>
  <si>
    <t>Gestión Estratégica del Talento Humano</t>
  </si>
  <si>
    <t xml:space="preserve">3.4.1.1 </t>
  </si>
  <si>
    <t>Integridad</t>
  </si>
  <si>
    <t xml:space="preserve">3.4.1.2  </t>
  </si>
  <si>
    <t>Fortalecimiento a la Organizacion y Simplificación de Procesos</t>
  </si>
  <si>
    <t xml:space="preserve">3.4.1.3 </t>
  </si>
  <si>
    <t xml:space="preserve">3.4.1.4 </t>
  </si>
  <si>
    <t xml:space="preserve">3.4.1.5 </t>
  </si>
  <si>
    <t xml:space="preserve">3.4.1.6 </t>
  </si>
  <si>
    <t xml:space="preserve">3.4.1.7 </t>
  </si>
  <si>
    <t xml:space="preserve">3.4.1.8 </t>
  </si>
  <si>
    <t xml:space="preserve">3.4.1.9 </t>
  </si>
  <si>
    <t xml:space="preserve">3,4,3 </t>
  </si>
  <si>
    <t>Gestión de Calidad - MIPG</t>
  </si>
  <si>
    <t xml:space="preserve">3.4.3.1 </t>
  </si>
  <si>
    <t>Fortalecimiento de la Gestión de la Información Geográfica</t>
  </si>
  <si>
    <t xml:space="preserve">3.4.3.2 </t>
  </si>
  <si>
    <t>Geoestadística y estudios territoriales</t>
  </si>
  <si>
    <t xml:space="preserve">3.4.3.3 </t>
  </si>
  <si>
    <t>Sistema de Información Poblacional - SISBEN</t>
  </si>
  <si>
    <t xml:space="preserve">3.4.3.4 </t>
  </si>
  <si>
    <t xml:space="preserve">Bancos de Proyectos de inversión Departamental </t>
  </si>
  <si>
    <t xml:space="preserve">3.4.3.5 </t>
  </si>
  <si>
    <t>Implementación de Políticas Públicas</t>
  </si>
  <si>
    <t xml:space="preserve">3.4.3.6 </t>
  </si>
  <si>
    <t>Seguimiento al PDD</t>
  </si>
  <si>
    <t xml:space="preserve">3.4.3.7 </t>
  </si>
  <si>
    <t xml:space="preserve">3,4,4 </t>
  </si>
  <si>
    <t>Fortalecimiento Institucional de la Hacienda Pública</t>
  </si>
  <si>
    <t xml:space="preserve">3.4.4.1 </t>
  </si>
  <si>
    <t>Modernización tecnológica de la Hacienda Departamental</t>
  </si>
  <si>
    <t xml:space="preserve">3.4.4.2 </t>
  </si>
  <si>
    <t xml:space="preserve">3.4.4.3 </t>
  </si>
  <si>
    <t>Más Oportunidades para la Territorialidad.</t>
  </si>
  <si>
    <t xml:space="preserve">3.5 </t>
  </si>
  <si>
    <t xml:space="preserve">3,5,1 </t>
  </si>
  <si>
    <t xml:space="preserve">Seguimiento a la Inversión Municipal </t>
  </si>
  <si>
    <t xml:space="preserve">3.5.1.1 </t>
  </si>
  <si>
    <t>Bancos de Proyectos de Inversión Municipal</t>
  </si>
  <si>
    <t xml:space="preserve">3.5.1.2 </t>
  </si>
  <si>
    <t>Fortalecimiento de la asociatividad en los municipios</t>
  </si>
  <si>
    <t xml:space="preserve">3,5,2 </t>
  </si>
  <si>
    <t>Articulación y desarrollo regional</t>
  </si>
  <si>
    <t xml:space="preserve">3.5.2.1 </t>
  </si>
  <si>
    <t xml:space="preserve">4.1 </t>
  </si>
  <si>
    <t xml:space="preserve">4,1,1 </t>
  </si>
  <si>
    <t>Más oportunidades para un ambiente sostenible</t>
  </si>
  <si>
    <t xml:space="preserve">4,1,1,1 </t>
  </si>
  <si>
    <t>Más Oportunidades para los Recursos Hídricos.</t>
  </si>
  <si>
    <t xml:space="preserve">4.2 </t>
  </si>
  <si>
    <t xml:space="preserve">4,2,1 </t>
  </si>
  <si>
    <t>Más atención para la conservación del recurso hídrico</t>
  </si>
  <si>
    <t xml:space="preserve">4,2,1,1 </t>
  </si>
  <si>
    <t>Más Oportunidades para los Asuntos Ambientales, Sectoriales y Urbanos.</t>
  </si>
  <si>
    <t xml:space="preserve">4.3 </t>
  </si>
  <si>
    <t xml:space="preserve">4,3,1 </t>
  </si>
  <si>
    <t>En dirección hacia un ambiente sano, recreativo y competitivo.</t>
  </si>
  <si>
    <t xml:space="preserve">4,3,1,1 </t>
  </si>
  <si>
    <t xml:space="preserve">Ambiente para la zoociedad </t>
  </si>
  <si>
    <t xml:space="preserve">4,3,1,2 </t>
  </si>
  <si>
    <t>Más Oportunidades para la Mitigación y Adaptación al Cambio Climático.</t>
  </si>
  <si>
    <t xml:space="preserve">4.4 </t>
  </si>
  <si>
    <t xml:space="preserve">4,4,1 </t>
  </si>
  <si>
    <t>Mitigando y adaptando al cambio climático</t>
  </si>
  <si>
    <t xml:space="preserve">4,4,1,1 </t>
  </si>
  <si>
    <t>Más Oportunidades para la Educación Ambiental.</t>
  </si>
  <si>
    <t xml:space="preserve">4.5 </t>
  </si>
  <si>
    <t xml:space="preserve">4,5,1 </t>
  </si>
  <si>
    <t>Fortaleciendo para un mejor ambiente</t>
  </si>
  <si>
    <t xml:space="preserve">4,5,1,1 </t>
  </si>
  <si>
    <t>Más Oportunidades para la Gestión Integral del Riesgo.</t>
  </si>
  <si>
    <t xml:space="preserve">4.6 </t>
  </si>
  <si>
    <t xml:space="preserve">4.6.1   </t>
  </si>
  <si>
    <t>Fortalecimiento de la gestión del riesgo en el Departamento</t>
  </si>
  <si>
    <t xml:space="preserve">4.6.1.1 </t>
  </si>
  <si>
    <t>Articulación de la gestión del riesgo con las Administraciones Municipales</t>
  </si>
  <si>
    <t xml:space="preserve">4.6.1.2 </t>
  </si>
  <si>
    <t xml:space="preserve">4.6.2 </t>
  </si>
  <si>
    <t>Estudios de riesgo en el DepartamentoEstudios de riesgo en el Departamento</t>
  </si>
  <si>
    <t xml:space="preserve">4.6.2.1  </t>
  </si>
  <si>
    <t>Formación en Gestión del riesgo de Desastres</t>
  </si>
  <si>
    <t xml:space="preserve">4.6.2.2 </t>
  </si>
  <si>
    <t>Gestión de la información para la reducción del riesgo y el manejo de desastres</t>
  </si>
  <si>
    <t xml:space="preserve">4.6.2.3 </t>
  </si>
  <si>
    <t xml:space="preserve">4.6.3 </t>
  </si>
  <si>
    <t>Planificación en la Gestión del riesgo de desastres</t>
  </si>
  <si>
    <t xml:space="preserve">4.6.3.1 </t>
  </si>
  <si>
    <t>Cambio climático</t>
  </si>
  <si>
    <t xml:space="preserve">4.6.3.2 </t>
  </si>
  <si>
    <t>Infraestructura para la reducción del riesgo</t>
  </si>
  <si>
    <t xml:space="preserve">4.6.3.3 </t>
  </si>
  <si>
    <t xml:space="preserve">4.6.4 </t>
  </si>
  <si>
    <t>Preparación para la emergencia</t>
  </si>
  <si>
    <t xml:space="preserve">4.6.4.1 </t>
  </si>
  <si>
    <t>Infraestructura para la emergencia</t>
  </si>
  <si>
    <t xml:space="preserve">4.6.4.2  </t>
  </si>
  <si>
    <t>Intervención para la atención y rehabilitación</t>
  </si>
  <si>
    <t xml:space="preserve">4.6.4.3 </t>
  </si>
  <si>
    <t xml:space="preserve">4.6.4.4 </t>
  </si>
  <si>
    <t>Más Oportunidades para la Vivienda Digna.</t>
  </si>
  <si>
    <t xml:space="preserve">4.7 </t>
  </si>
  <si>
    <t xml:space="preserve">4,7,1 </t>
  </si>
  <si>
    <t>Construcción de viviendas y áreas de urbanismo en zonas urbanas y rurales.</t>
  </si>
  <si>
    <t xml:space="preserve">4.7.1.1 </t>
  </si>
  <si>
    <t xml:space="preserve">Habilitación del suelo para vivienda </t>
  </si>
  <si>
    <t xml:space="preserve">4.7.1.2 </t>
  </si>
  <si>
    <t xml:space="preserve">4,7,2 </t>
  </si>
  <si>
    <t>Mejoramiento de vivienda en zona urbana y/o rural</t>
  </si>
  <si>
    <t xml:space="preserve">4.7.2.1 </t>
  </si>
  <si>
    <t xml:space="preserve">4,7,3 </t>
  </si>
  <si>
    <t>Identificación de predios de propiedad del departamento o municipios.</t>
  </si>
  <si>
    <t xml:space="preserve">4.7.3.1 </t>
  </si>
  <si>
    <t>Titulación de predios fiscales, urbanos y rurales</t>
  </si>
  <si>
    <t xml:space="preserve">4.7.3.2  </t>
  </si>
  <si>
    <t xml:space="preserve">5.1 </t>
  </si>
  <si>
    <t xml:space="preserve">5,1,1 </t>
  </si>
  <si>
    <t>Caracterización de la red vial</t>
  </si>
  <si>
    <t xml:space="preserve">5.1.1.1 </t>
  </si>
  <si>
    <t>Transitabilidad intermunicipal</t>
  </si>
  <si>
    <t xml:space="preserve">5.1.1.2 </t>
  </si>
  <si>
    <t xml:space="preserve">5,1,2 </t>
  </si>
  <si>
    <t>Conectividad Intramunicipal</t>
  </si>
  <si>
    <t xml:space="preserve">5.1.2.1 </t>
  </si>
  <si>
    <t xml:space="preserve">5,1,3 </t>
  </si>
  <si>
    <t>Mejoramiento de la Conectividad Urbana</t>
  </si>
  <si>
    <t xml:space="preserve">5.1.3.1 </t>
  </si>
  <si>
    <t xml:space="preserve">5,1,4 </t>
  </si>
  <si>
    <t>Integración vial con la Nación</t>
  </si>
  <si>
    <t xml:space="preserve">5.1.4.1 </t>
  </si>
  <si>
    <t xml:space="preserve">Seguridad vial del peatón </t>
  </si>
  <si>
    <t xml:space="preserve">5.1.4.2 </t>
  </si>
  <si>
    <t xml:space="preserve">Terminales de transporte aéreo y/o terrestreTerminales de transporte aéreo y/o terrestre </t>
  </si>
  <si>
    <t xml:space="preserve">5.1.4.3 </t>
  </si>
  <si>
    <t>Más Oportunidades para la Movilidad y la Seguridad Vial</t>
  </si>
  <si>
    <t xml:space="preserve">5.2 </t>
  </si>
  <si>
    <t xml:space="preserve">5,2,1 </t>
  </si>
  <si>
    <t>Fortalecimiento de la articulación institucional</t>
  </si>
  <si>
    <t xml:space="preserve">5.2.1.1 </t>
  </si>
  <si>
    <t>Usuarios más seguros mediante el conocimientoUsuarios más seguros mediante el conocimiento</t>
  </si>
  <si>
    <t xml:space="preserve">5.2.1.2 </t>
  </si>
  <si>
    <t>Infraestructura protectora de vidasInfraestructura protectora de vidas</t>
  </si>
  <si>
    <t xml:space="preserve">5.2.1.3 </t>
  </si>
  <si>
    <t>Vehículos más controlados para disminuir siniestros vialesVehículos más controlados para disminuir siniestros viales</t>
  </si>
  <si>
    <t xml:space="preserve">5.2.1.4 </t>
  </si>
  <si>
    <t>Atención oportuna a víctimas por siniestros viales</t>
  </si>
  <si>
    <t xml:space="preserve">5.2.1.5 </t>
  </si>
  <si>
    <t xml:space="preserve">5.3  </t>
  </si>
  <si>
    <t xml:space="preserve">5,3,1 </t>
  </si>
  <si>
    <t>Consolidación del Acueducto Metropolitano</t>
  </si>
  <si>
    <t xml:space="preserve">5.3.1.1 </t>
  </si>
  <si>
    <t>Optimización de Sistemas de acueductos y/o alcantarillados Urbanos y Rurales</t>
  </si>
  <si>
    <t xml:space="preserve">5.3.1.2 </t>
  </si>
  <si>
    <t>Apoyo a la construcción de sistemas de tratamiento de aguas residuales</t>
  </si>
  <si>
    <t xml:space="preserve">5.3.1.3 </t>
  </si>
  <si>
    <t xml:space="preserve">5,3,2 </t>
  </si>
  <si>
    <t xml:space="preserve">Impulso a estrategias asociativas para la recolección y disposición de residuos sólidos </t>
  </si>
  <si>
    <t xml:space="preserve">5.3.2.1 </t>
  </si>
  <si>
    <t>Fortalecimiento de la gestión institucional de la prestación de los servicios de Agua Potable y Saneamiento Básico</t>
  </si>
  <si>
    <t xml:space="preserve">5.3.2.2 </t>
  </si>
  <si>
    <t>Gestión Social, Plan Ambiental y Gestión del Riesgo en el Sector de APSB</t>
  </si>
  <si>
    <t xml:space="preserve">5.3.2.3 </t>
  </si>
  <si>
    <t>Más Oportunidades para lo Agropecuario, Pesca y Plantaciones Forestales</t>
  </si>
  <si>
    <t xml:space="preserve">6.1 </t>
  </si>
  <si>
    <t xml:space="preserve">6,1,1 </t>
  </si>
  <si>
    <t>Desarrollo tecnológico</t>
  </si>
  <si>
    <t xml:space="preserve">6.1.1.1 </t>
  </si>
  <si>
    <t>Extensión Agropecuaria</t>
  </si>
  <si>
    <t xml:space="preserve">6.1.1.2 </t>
  </si>
  <si>
    <t xml:space="preserve">6,1,2  </t>
  </si>
  <si>
    <t>Acceso a financiamiento, productos y servicios agropecuarios</t>
  </si>
  <si>
    <t xml:space="preserve">6.1.2.1 </t>
  </si>
  <si>
    <t xml:space="preserve">6,1,3 </t>
  </si>
  <si>
    <t>Fortalecimiento de los sistemas productivos agropecuarios</t>
  </si>
  <si>
    <t xml:space="preserve">6.1.3.1 </t>
  </si>
  <si>
    <t>Apoyo a poblaciones productivas con enfoque diferencial</t>
  </si>
  <si>
    <t xml:space="preserve">6.1.3.2 </t>
  </si>
  <si>
    <t>Incremento y mejoramiento de renglones tradicionales</t>
  </si>
  <si>
    <t xml:space="preserve">6.1.3.3 </t>
  </si>
  <si>
    <t>Promoción del agro</t>
  </si>
  <si>
    <t xml:space="preserve">6.1.3.4 </t>
  </si>
  <si>
    <t>Evaluaciones Agropecuarias por Consenso</t>
  </si>
  <si>
    <t xml:space="preserve">6.1.3.5 </t>
  </si>
  <si>
    <t>Plan de Seguridad Alimentaria y Nutricional</t>
  </si>
  <si>
    <t xml:space="preserve">6.1.3.6 </t>
  </si>
  <si>
    <t xml:space="preserve">6,1,4 </t>
  </si>
  <si>
    <t>Infraestructura productiva agrícola y pecuaria</t>
  </si>
  <si>
    <t xml:space="preserve">6.1.4.1 </t>
  </si>
  <si>
    <t xml:space="preserve">6,1,5 </t>
  </si>
  <si>
    <t>Formalización de la propiedad rural</t>
  </si>
  <si>
    <t xml:space="preserve">6.1.5.1 </t>
  </si>
  <si>
    <t xml:space="preserve">6,1,6 </t>
  </si>
  <si>
    <t>Cooperación y articulación interinstitucional</t>
  </si>
  <si>
    <t xml:space="preserve">6.1.6.1 </t>
  </si>
  <si>
    <t xml:space="preserve">6,1,7 </t>
  </si>
  <si>
    <t>Buenas prácticas en la producción  primaria</t>
  </si>
  <si>
    <t xml:space="preserve">6.1.7.1 </t>
  </si>
  <si>
    <t>Sostenibilidad de la Actividad Forestal</t>
  </si>
  <si>
    <t xml:space="preserve">6,1,8 </t>
  </si>
  <si>
    <t>Desarrollo del sector forestal</t>
  </si>
  <si>
    <t xml:space="preserve">6.1.8.1 </t>
  </si>
  <si>
    <t xml:space="preserve">6,1,9 </t>
  </si>
  <si>
    <t>Programa de desarrollo con enfoque territorial</t>
  </si>
  <si>
    <t xml:space="preserve">6.1.9.1 </t>
  </si>
  <si>
    <t xml:space="preserve">6,2 </t>
  </si>
  <si>
    <t xml:space="preserve">6.2.1 </t>
  </si>
  <si>
    <t>Norte de Santander destino turístico</t>
  </si>
  <si>
    <t xml:space="preserve">6.2.1.1 </t>
  </si>
  <si>
    <t xml:space="preserve">6.2.1.2 </t>
  </si>
  <si>
    <t xml:space="preserve">6.2.2 </t>
  </si>
  <si>
    <t>Fortalecimiento institucional del turismo</t>
  </si>
  <si>
    <t xml:space="preserve">6.2.2.1 </t>
  </si>
  <si>
    <t xml:space="preserve">6.2.3 </t>
  </si>
  <si>
    <t>Más y Mejor infraestructura, para el turismo</t>
  </si>
  <si>
    <t xml:space="preserve">6.2.3.1 </t>
  </si>
  <si>
    <t>Fortalecimiento del Capital Humano para el turismo</t>
  </si>
  <si>
    <t xml:space="preserve">6.2.3.2 </t>
  </si>
  <si>
    <t xml:space="preserve">6.3 </t>
  </si>
  <si>
    <t xml:space="preserve">6.3.1  </t>
  </si>
  <si>
    <t xml:space="preserve">6.3.1.1 </t>
  </si>
  <si>
    <t xml:space="preserve"> Asesoramiento y acompañamiento a emprendedores </t>
  </si>
  <si>
    <t xml:space="preserve">Impulso a emprendimientos con la participación del sector público, privado y academia </t>
  </si>
  <si>
    <t xml:space="preserve">6.3.1.2 </t>
  </si>
  <si>
    <t xml:space="preserve">6,3,2 </t>
  </si>
  <si>
    <t>Fondo departamental para el acceso a crédito para emprendedores</t>
  </si>
  <si>
    <t xml:space="preserve">6.3.2.1 </t>
  </si>
  <si>
    <t>Desarrollo y promoción de actividades para el emprendimiento</t>
  </si>
  <si>
    <t xml:space="preserve">6.3.2.2 </t>
  </si>
  <si>
    <t>Alianzas público privadas para el emprendimiento</t>
  </si>
  <si>
    <t xml:space="preserve">6.3.2.3 </t>
  </si>
  <si>
    <t xml:space="preserve">6.4 </t>
  </si>
  <si>
    <t>implementación políticas y estrategias para el desarrollo de actividades de ciencia, tecnología e innovación en Norte de S</t>
  </si>
  <si>
    <t xml:space="preserve">6,4,1 </t>
  </si>
  <si>
    <t xml:space="preserve">Apuestas en sectores con una mayor intensidad tecnológica </t>
  </si>
  <si>
    <t xml:space="preserve">6.4.1.1 </t>
  </si>
  <si>
    <t>Dinamización de la ciencia, tecnología e innovación</t>
  </si>
  <si>
    <t xml:space="preserve">6.4.1.2 </t>
  </si>
  <si>
    <t>Impulsar y fortalecer la infraestructura tecnológica e innovación para la competitivida</t>
  </si>
  <si>
    <t xml:space="preserve">6,4,2 </t>
  </si>
  <si>
    <t>Centros de desarrollo tecnológico- productivos</t>
  </si>
  <si>
    <t xml:space="preserve">6.4.2.1 </t>
  </si>
  <si>
    <t xml:space="preserve">Articulación para el desarrollo e innovación de los sectores productivos </t>
  </si>
  <si>
    <t xml:space="preserve">6.4.2.2 </t>
  </si>
  <si>
    <t xml:space="preserve">Formación de capital humano de alto nivel para doctorado y maestría investigativa e iniciación a la investigación en jóvenes investigadores </t>
  </si>
  <si>
    <t xml:space="preserve">6.4.3 </t>
  </si>
  <si>
    <t xml:space="preserve">Generación del conocimiento para la CTeI </t>
  </si>
  <si>
    <t xml:space="preserve">6.4.3.1 </t>
  </si>
  <si>
    <t xml:space="preserve">6,4,4 </t>
  </si>
  <si>
    <t>Proyectos con componente TIC</t>
  </si>
  <si>
    <t xml:space="preserve">6.4.4.1 </t>
  </si>
  <si>
    <t xml:space="preserve">6.5 </t>
  </si>
  <si>
    <t>Fortalecimiento de los procesos del sector minero energético</t>
  </si>
  <si>
    <t xml:space="preserve">6,5,1 </t>
  </si>
  <si>
    <t>Acompañamiento en el proceso de formalización de la actividad minera de carbón y arcilla</t>
  </si>
  <si>
    <t xml:space="preserve">6.5.1.1 </t>
  </si>
  <si>
    <t>Apoyo y fortalecimiento de la actividad minera</t>
  </si>
  <si>
    <t xml:space="preserve">6.5.1.2 </t>
  </si>
  <si>
    <t xml:space="preserve">Apoyo y gestión para mejorar la productividad del sector minero energético </t>
  </si>
  <si>
    <t xml:space="preserve">6,5,2 </t>
  </si>
  <si>
    <t>Promoción del desarrollo y la competitividad de la industria minero-energética</t>
  </si>
  <si>
    <t xml:space="preserve">6.5.2.1 </t>
  </si>
  <si>
    <t>Gas Domiciliario</t>
  </si>
  <si>
    <t xml:space="preserve">6.5.2.2 </t>
  </si>
  <si>
    <t>Nuevas fuentes de energía</t>
  </si>
  <si>
    <t xml:space="preserve">6.5.2.3 </t>
  </si>
  <si>
    <t xml:space="preserve">6.7 </t>
  </si>
  <si>
    <t xml:space="preserve">6,7,1 </t>
  </si>
  <si>
    <t xml:space="preserve">Diversificación de productos de mercado y actividad productiva </t>
  </si>
  <si>
    <t xml:space="preserve">6.7.1.1 </t>
  </si>
  <si>
    <t xml:space="preserve">Iniciativas Clúster </t>
  </si>
  <si>
    <t xml:space="preserve">6.7.1.2 </t>
  </si>
  <si>
    <t xml:space="preserve">Fortalecimiento a microempresarios </t>
  </si>
  <si>
    <t xml:space="preserve">6.7.1.3 </t>
  </si>
  <si>
    <t xml:space="preserve">6,7,2 </t>
  </si>
  <si>
    <t>Apoyo financiero para el fortalecimiento del sector empresarial</t>
  </si>
  <si>
    <t xml:space="preserve">6.7.2.1 </t>
  </si>
  <si>
    <t>Promoción y posicionamiento de los sectores productivos de Norte de Santander</t>
  </si>
  <si>
    <t xml:space="preserve">6.7.2.2  </t>
  </si>
  <si>
    <t>Promoción y fortalecimiento de la Agencia de Inversión de Norte de Santander</t>
  </si>
  <si>
    <t xml:space="preserve">6.7.2.3 </t>
  </si>
  <si>
    <t xml:space="preserve">6.8 </t>
  </si>
  <si>
    <t xml:space="preserve">6,8,1 </t>
  </si>
  <si>
    <t xml:space="preserve">Fortalecimiento de la  base empresarial e industrial de Norte de Santander </t>
  </si>
  <si>
    <t xml:space="preserve">6.8.1.1 </t>
  </si>
  <si>
    <t>Apoyo y fortalecimiento a las empresas industriales del régimen franco</t>
  </si>
  <si>
    <t xml:space="preserve">6.8.1.2 </t>
  </si>
  <si>
    <t>Apoyo a la implementación de la agenda departamental de competitividad e innovación</t>
  </si>
  <si>
    <t xml:space="preserve">6.8.1.3 </t>
  </si>
  <si>
    <t xml:space="preserve">6,8,2 </t>
  </si>
  <si>
    <t xml:space="preserve">Crecimiento y desarrollo regional sostenible  </t>
  </si>
  <si>
    <t xml:space="preserve">6.8.2.1 </t>
  </si>
  <si>
    <t xml:space="preserve">Internacionalización como fuente de desarrollo </t>
  </si>
  <si>
    <t xml:space="preserve">6.8.2.2 </t>
  </si>
  <si>
    <t>Centros de investigación y/o desarrollo tecnológico</t>
  </si>
  <si>
    <t xml:space="preserve">6.8.2.3 </t>
  </si>
  <si>
    <t xml:space="preserve">6,8,3  </t>
  </si>
  <si>
    <t>Empleo decente</t>
  </si>
  <si>
    <t xml:space="preserve">6.8.3.1 </t>
  </si>
  <si>
    <t xml:space="preserve">6.6 </t>
  </si>
  <si>
    <t xml:space="preserve">6,6,1 </t>
  </si>
  <si>
    <t>Empoderamiento y capacitación digital ciudadana</t>
  </si>
  <si>
    <t xml:space="preserve">6.6.1.1. </t>
  </si>
  <si>
    <t>Formación Técnica y/o Tecnológica en el área de TIC</t>
  </si>
  <si>
    <t xml:space="preserve">6.6.1.2. </t>
  </si>
  <si>
    <t>Tecnologías para Educar</t>
  </si>
  <si>
    <t xml:space="preserve">6.6.1.3. </t>
  </si>
  <si>
    <t>Modalidad Laboral de Teletrabajo</t>
  </si>
  <si>
    <t xml:space="preserve">6.6.1.4. </t>
  </si>
  <si>
    <t xml:space="preserve">6,6,2 </t>
  </si>
  <si>
    <t>Desarrollo de Herramientas Tecnológicas</t>
  </si>
  <si>
    <t xml:space="preserve">6.6.2.1. </t>
  </si>
  <si>
    <t>Implementación de herramientas e iniciativas desarrolladas</t>
  </si>
  <si>
    <t xml:space="preserve">6.6.2.2. </t>
  </si>
  <si>
    <t xml:space="preserve">6,6,3 </t>
  </si>
  <si>
    <t>Infraestructura Tecnológica</t>
  </si>
  <si>
    <t xml:space="preserve">6.6.3.1. </t>
  </si>
  <si>
    <t>Conectividad a Internet</t>
  </si>
  <si>
    <t xml:space="preserve">6.6.3.2. </t>
  </si>
  <si>
    <t>Política Verde</t>
  </si>
  <si>
    <t xml:space="preserve">6.6.3.3. </t>
  </si>
  <si>
    <t xml:space="preserve">6,6,4 </t>
  </si>
  <si>
    <t>Fortalecimiento Institucional con Gobierno Digital</t>
  </si>
  <si>
    <t xml:space="preserve">6.6.4.1 </t>
  </si>
  <si>
    <t xml:space="preserve">Fortalecimiento Territorial con Gobierno Digital </t>
  </si>
  <si>
    <t xml:space="preserve">6.6.4.2 </t>
  </si>
  <si>
    <t>Más Oportunidades para la Salud.</t>
  </si>
  <si>
    <t xml:space="preserve">1.2 </t>
  </si>
  <si>
    <t xml:space="preserve">1,2,1 </t>
  </si>
  <si>
    <t>Hábitat saludables</t>
  </si>
  <si>
    <t xml:space="preserve">1.2.1.1 </t>
  </si>
  <si>
    <t>Situaciones en salud relacionadas con condiciones ambientales</t>
  </si>
  <si>
    <t xml:space="preserve">1.2.1.2 </t>
  </si>
  <si>
    <t xml:space="preserve">Vida saludable y condiciones no transmisibles </t>
  </si>
  <si>
    <t xml:space="preserve">1,2,2 </t>
  </si>
  <si>
    <t>Modos condiciones y estilos de vida saludables</t>
  </si>
  <si>
    <t xml:space="preserve">1.2.2.1 </t>
  </si>
  <si>
    <t>Condiciones crónicas prevalentes</t>
  </si>
  <si>
    <t xml:space="preserve">1.2.2.2 </t>
  </si>
  <si>
    <t xml:space="preserve">1,2,3 </t>
  </si>
  <si>
    <t>Promoción de la salud mental y la convivencia</t>
  </si>
  <si>
    <t xml:space="preserve">1.2.3.1 </t>
  </si>
  <si>
    <t>Prevención y atención integral a problemas y trastornos mentales y a diferentes formas de violencia</t>
  </si>
  <si>
    <t xml:space="preserve">1.2.3.2 </t>
  </si>
  <si>
    <t xml:space="preserve">1,2,4 </t>
  </si>
  <si>
    <t>Consumo y aprovechamiento biológico de alimentos</t>
  </si>
  <si>
    <t xml:space="preserve">1.2.4.1 </t>
  </si>
  <si>
    <t>Inocuidad y calidad de los alimentos</t>
  </si>
  <si>
    <t xml:space="preserve">1.2.4.2 </t>
  </si>
  <si>
    <t>Derechos sexuales y reproductivos y equidad de género</t>
  </si>
  <si>
    <t xml:space="preserve">1,2,5 </t>
  </si>
  <si>
    <t>Promoción de los derechos sexuales y reproductivos y equidad de género</t>
  </si>
  <si>
    <t xml:space="preserve">1.2.5.1 </t>
  </si>
  <si>
    <t>Prevención y atención integral en salud sexual y reproductiva SSR desde un enfoque de derechos</t>
  </si>
  <si>
    <t xml:space="preserve">1.2.5.2 </t>
  </si>
  <si>
    <t xml:space="preserve">1,2,6 </t>
  </si>
  <si>
    <t>Enfermedades emergentes, reemergentes y desatendidas</t>
  </si>
  <si>
    <t xml:space="preserve">1.2.6.1 </t>
  </si>
  <si>
    <t>Enfermedades inmunoprevenibles</t>
  </si>
  <si>
    <t xml:space="preserve">1.2.6.2 </t>
  </si>
  <si>
    <t xml:space="preserve">1,2,7 </t>
  </si>
  <si>
    <t>Gestión integral de riesgos en emergencias y desastres</t>
  </si>
  <si>
    <t xml:space="preserve">1.2.7.1 </t>
  </si>
  <si>
    <t>Respuesta en salud ante situaciones de urgencia, emergencias en salud y desastres</t>
  </si>
  <si>
    <t xml:space="preserve">1.2.7.2 </t>
  </si>
  <si>
    <t xml:space="preserve">1,2,8 </t>
  </si>
  <si>
    <t>Seguridad y salud en el trabajo</t>
  </si>
  <si>
    <t xml:space="preserve">1.2.8.1 </t>
  </si>
  <si>
    <t>Situaciones prevalentes de origen laboral</t>
  </si>
  <si>
    <t xml:space="preserve">1.2.8.2 </t>
  </si>
  <si>
    <t xml:space="preserve">1,2,9 </t>
  </si>
  <si>
    <t>Desarrollo integral de las niñas, niños y adolescentes</t>
  </si>
  <si>
    <t xml:space="preserve">1.2.9.1 </t>
  </si>
  <si>
    <t>Salud en poblaciones étnicas</t>
  </si>
  <si>
    <t xml:space="preserve">1.2.9.2 </t>
  </si>
  <si>
    <t>Envejecimiento y vejez</t>
  </si>
  <si>
    <t xml:space="preserve">1.2.9.3 </t>
  </si>
  <si>
    <t>Salud y género</t>
  </si>
  <si>
    <t xml:space="preserve">1.2.9.4 </t>
  </si>
  <si>
    <t>Discapacidad</t>
  </si>
  <si>
    <t xml:space="preserve">1.2.9.5 </t>
  </si>
  <si>
    <t>Víctimas del conflicto armado interno</t>
  </si>
  <si>
    <t xml:space="preserve">1.2.9.6 </t>
  </si>
  <si>
    <t xml:space="preserve">Fortalecimiento de la autoridad sanitaria para la gestión de la salud  </t>
  </si>
  <si>
    <t xml:space="preserve">1,2,10 </t>
  </si>
  <si>
    <t>Fortalecimiento de la autoridad sanitaria</t>
  </si>
  <si>
    <t xml:space="preserve">1.2.10.1 </t>
  </si>
  <si>
    <t>Más Oportunidades para el Deporte y la Recreación.</t>
  </si>
  <si>
    <t xml:space="preserve">1.3 </t>
  </si>
  <si>
    <t xml:space="preserve">1,3,1. </t>
  </si>
  <si>
    <t xml:space="preserve">1.3.1.1 </t>
  </si>
  <si>
    <t>Juegos Supérate Intercolegiados</t>
  </si>
  <si>
    <t xml:space="preserve">1.3.1.2 </t>
  </si>
  <si>
    <t xml:space="preserve">Liderazgo deportivo, deporte asociado y alto rendimiento convencional y paranacional      </t>
  </si>
  <si>
    <t xml:space="preserve">1.3.2. </t>
  </si>
  <si>
    <t>Procesos del Sistema Nacional del Deporte</t>
  </si>
  <si>
    <t xml:space="preserve">1.3.2.1 </t>
  </si>
  <si>
    <t>Fortalecimiento del deporte de alto rendimiento convencional y paranacional</t>
  </si>
  <si>
    <t xml:space="preserve">1.3.2.3  </t>
  </si>
  <si>
    <t>Incentivos al deporte de rendimiento y alto rendimiento convencional y paranacional</t>
  </si>
  <si>
    <t xml:space="preserve">1.3.2.4 </t>
  </si>
  <si>
    <t xml:space="preserve">Deporte Social Comunitario, Actividad Física y Recreación      </t>
  </si>
  <si>
    <t xml:space="preserve">1.3.3. </t>
  </si>
  <si>
    <t>Fortalecimiento y promoción del deporte social comunitario, la actividad física y la recreación con inclusión social</t>
  </si>
  <si>
    <t xml:space="preserve">1.3.3.1 </t>
  </si>
  <si>
    <t>Capacitación en deporte social comunitario, actividad física y recreación</t>
  </si>
  <si>
    <t xml:space="preserve">1.3.3.2  </t>
  </si>
  <si>
    <t>Infraestructura deportiva, recreativa y de ciencias aplicadas al deporte</t>
  </si>
  <si>
    <t xml:space="preserve">1,3,4. </t>
  </si>
  <si>
    <t>Mantenimiento, remodelación y equipamiento de escenarios deportivos y recreativos</t>
  </si>
  <si>
    <t xml:space="preserve">1.3.4.1  </t>
  </si>
  <si>
    <t xml:space="preserve">1.4 </t>
  </si>
  <si>
    <t>Fortalecimiento y desarrollo del sistema departamental de cultura.</t>
  </si>
  <si>
    <t xml:space="preserve">1,4,1 </t>
  </si>
  <si>
    <t>Fortalecimiento, Adecuacion   y articulación de los actores institucionales del sistema de cultura de Norte de Santander</t>
  </si>
  <si>
    <t xml:space="preserve">1.4.1.1 </t>
  </si>
  <si>
    <t>Fortalecimiento del subsistema de información cultural departamental.</t>
  </si>
  <si>
    <t xml:space="preserve">1.4.1.2 </t>
  </si>
  <si>
    <t>Apoyo para el manteamiento, adecuación y dotación de infraestructura y equipamiento para los servicios culturales en el departamento Apoyo para el manteamiento, adecuación y dotación de infraestructura y equipamiento para los servicios culturales en el departamento</t>
  </si>
  <si>
    <t xml:space="preserve">1.4.1.3 </t>
  </si>
  <si>
    <t xml:space="preserve">Estímulos para los procesos de creación, circulación y gestión de procesos y productos artísticos y/o culturales  </t>
  </si>
  <si>
    <t xml:space="preserve">1,4,2 </t>
  </si>
  <si>
    <t>Estimulos a lanvestigación, creación, formación y producción de productos y/o proyectos artísticos y/o culturales</t>
  </si>
  <si>
    <t xml:space="preserve">1.4.2.1  </t>
  </si>
  <si>
    <t>Formación de público en las diferentes áreas artísticas y culturales.</t>
  </si>
  <si>
    <t xml:space="preserve">1.4.2.2 </t>
  </si>
  <si>
    <t>Encuentro de cultura y las artes (circuitos culturales).</t>
  </si>
  <si>
    <t xml:space="preserve">1.4.2.3 </t>
  </si>
  <si>
    <t>Apoyo a la producción y circulación de contenidos culturales a través de los medios de comunicación y digitales.</t>
  </si>
  <si>
    <t xml:space="preserve">1.4.2.4 </t>
  </si>
  <si>
    <t xml:space="preserve">1,4,3 </t>
  </si>
  <si>
    <t xml:space="preserve">1.4.3.1 </t>
  </si>
  <si>
    <t>Fomento a la investigación, formulacion y dirección de proyectos para la gestion en arte y cultura</t>
  </si>
  <si>
    <t xml:space="preserve">1.4.3.2  </t>
  </si>
  <si>
    <t>Fomento y mejoramiento de los procesos de acceso a bienes y servicios culturales</t>
  </si>
  <si>
    <t xml:space="preserve">1,4,4 </t>
  </si>
  <si>
    <t>Fortalecimiento de los servicios bibliotecarios ofrecidos a través de la red departamental de bibliotecas</t>
  </si>
  <si>
    <t xml:space="preserve">1.4.4.1  </t>
  </si>
  <si>
    <t>Fomento y atención de servicios culturales a  niños y niñas de la estrategia de cero a 5iempre, infancia, adolescencia, juventud, personas mayores , víctimas del conflicto armado, mujeres cabeza de hogar  y personas con discapacidad</t>
  </si>
  <si>
    <t xml:space="preserve">1.4.4.2  </t>
  </si>
  <si>
    <t>Protección, conservación, restauración y difusión de la diversidad, la memoria y el patrimonio</t>
  </si>
  <si>
    <t xml:space="preserve">1,4,5 </t>
  </si>
  <si>
    <t xml:space="preserve">Fortalecimiento del programa de vigias del patrimono en el departamento  </t>
  </si>
  <si>
    <t xml:space="preserve">1.4.5.1 </t>
  </si>
  <si>
    <t>Recuperación, conservación y difusión del patrimonio cultural</t>
  </si>
  <si>
    <t xml:space="preserve">1.4.5.2 </t>
  </si>
  <si>
    <t>Apoyo a la diversidad y el dialogo intercultural</t>
  </si>
  <si>
    <t xml:space="preserve">1.4.5.3  </t>
  </si>
  <si>
    <t>Diseño e implementación de PEMP (Planes Especiales de Protección y Manejo de Bienes Culturales del departamento)</t>
  </si>
  <si>
    <t xml:space="preserve">1.4.5.4  </t>
  </si>
  <si>
    <t>Apoyo y fortalecimiento a la industria cultural y procesos de emprendimiento cultural e inn</t>
  </si>
  <si>
    <t xml:space="preserve">1,4,6 </t>
  </si>
  <si>
    <t>Promoción de industrias culturales y de la política de emprendimiento de Norte de SantanderPromoción de industrias culturales y de la política de emprendimiento de Norte de Santander.</t>
  </si>
  <si>
    <t xml:space="preserve">1.4.6.1 </t>
  </si>
  <si>
    <t>Promoción de la industria cultural musical</t>
  </si>
  <si>
    <t xml:space="preserve">1.4.6.2 </t>
  </si>
  <si>
    <t>Más Oportunidades para la Inclusión Social (Grupos Indígenas, Afros, Rrom)</t>
  </si>
  <si>
    <t xml:space="preserve">1.5 </t>
  </si>
  <si>
    <t xml:space="preserve">1,5,1 </t>
  </si>
  <si>
    <t>Fortalecimiento de la diversidad étnica en el Departamento</t>
  </si>
  <si>
    <t xml:space="preserve">1.5.1.1 </t>
  </si>
  <si>
    <t>Conservar y mantener la Casa Comunitaria Indígena</t>
  </si>
  <si>
    <t xml:space="preserve">1.5.1.2 </t>
  </si>
  <si>
    <t>Educación Superior para la población indígena</t>
  </si>
  <si>
    <t xml:space="preserve">1.5.1.3 </t>
  </si>
  <si>
    <t>Fortalecimiento de iniciativas productivas elaboradas por indígenas.</t>
  </si>
  <si>
    <t xml:space="preserve">1.5.1.4 </t>
  </si>
  <si>
    <t xml:space="preserve">1,5,2 </t>
  </si>
  <si>
    <t xml:space="preserve">1.5.2.1 </t>
  </si>
  <si>
    <t xml:space="preserve">Fortalecimiento de las iniciativas productivas de la población afrocolombiana. </t>
  </si>
  <si>
    <t xml:space="preserve">1.5.2.2 </t>
  </si>
  <si>
    <t>Desarrollo Integral del pueblo Rrom</t>
  </si>
  <si>
    <t xml:space="preserve">1,5,3 </t>
  </si>
  <si>
    <t>Fortalecimiento organizacional de la población Rrom</t>
  </si>
  <si>
    <t xml:space="preserve">1.5.3.1 </t>
  </si>
  <si>
    <t>Fortalecimiento de las iniciativas productivas de la población Rrom</t>
  </si>
  <si>
    <t xml:space="preserve">1.5.3.2 </t>
  </si>
  <si>
    <t>Más Oportunidades para la Niñez y la Adolescencia.</t>
  </si>
  <si>
    <t xml:space="preserve">1.6 </t>
  </si>
  <si>
    <t xml:space="preserve">1.6.1 </t>
  </si>
  <si>
    <t>Atención integral a niños y niñas de 0 a 5 años sin discriminación alguna</t>
  </si>
  <si>
    <t xml:space="preserve">1.6.1.1 </t>
  </si>
  <si>
    <t>Atención pediátrica y quirúrgica especializada a niños, niñas y adolescentes.</t>
  </si>
  <si>
    <t xml:space="preserve">1.6.1.2 </t>
  </si>
  <si>
    <t>Entornos armoniosos y protectores que garanticen el desarrollo integral de niños, niñas y adolescentes felices y amados.</t>
  </si>
  <si>
    <t xml:space="preserve">1.6.1.3 </t>
  </si>
  <si>
    <t xml:space="preserve">1.6.2 </t>
  </si>
  <si>
    <t>Caracterización de niños, niñas y adolescentes.</t>
  </si>
  <si>
    <t xml:space="preserve">1.6.2.1 </t>
  </si>
  <si>
    <t>Erradicación del trabajo infantil</t>
  </si>
  <si>
    <t xml:space="preserve">1.6.2.2 </t>
  </si>
  <si>
    <t>Promover la participación de niños, niñas y adolescentes en el diseño de programas, proyectos y planes del Departamento.</t>
  </si>
  <si>
    <t xml:space="preserve">1.6.2.3 </t>
  </si>
  <si>
    <t xml:space="preserve">1.6.3 </t>
  </si>
  <si>
    <t xml:space="preserve">1.6.3.1 </t>
  </si>
  <si>
    <t xml:space="preserve">Prevención de vulneraciones en NNA </t>
  </si>
  <si>
    <t xml:space="preserve">1.6.3.2 </t>
  </si>
  <si>
    <t>Fortalecimiento integral en emprendimeinto a adolescentes</t>
  </si>
  <si>
    <t xml:space="preserve">1.6.3.3 </t>
  </si>
  <si>
    <t xml:space="preserve">1.7.1 </t>
  </si>
  <si>
    <t xml:space="preserve">Promoción y garantía de los derechos de los jóvenes </t>
  </si>
  <si>
    <t xml:space="preserve">1.7.1.1 </t>
  </si>
  <si>
    <t>Más jóvenes con acceso a bienes y servicios</t>
  </si>
  <si>
    <t xml:space="preserve">1.7.1.2 </t>
  </si>
  <si>
    <t xml:space="preserve">1.7.2 </t>
  </si>
  <si>
    <t>Protección juvenil a traves de la formación para prevención de riesgos sociales</t>
  </si>
  <si>
    <t xml:space="preserve">1.7.2.1 </t>
  </si>
  <si>
    <t xml:space="preserve">1,7,3 </t>
  </si>
  <si>
    <t>Emprendimiento Juvenil</t>
  </si>
  <si>
    <t xml:space="preserve">1.7.3.1 </t>
  </si>
  <si>
    <t>Jóvenes dinamizadores de la paz.</t>
  </si>
  <si>
    <t xml:space="preserve">1.7.3.2  </t>
  </si>
  <si>
    <t>Más Oportunidades para los adultos mayores.</t>
  </si>
  <si>
    <t xml:space="preserve">1.8 </t>
  </si>
  <si>
    <t xml:space="preserve">1,8,1 </t>
  </si>
  <si>
    <t>Política pública de envejecimiento y vejez</t>
  </si>
  <si>
    <t xml:space="preserve">1.8.1.1 </t>
  </si>
  <si>
    <t>Fortalecimiento de Centros de Bienestar para el adulto mayor y Centros Vida</t>
  </si>
  <si>
    <t xml:space="preserve">1.8.1.2 </t>
  </si>
  <si>
    <t>Mejoramiento de la calidad de vida de la población adulta mayor</t>
  </si>
  <si>
    <t xml:space="preserve">1.8.1.3  </t>
  </si>
  <si>
    <t>Adultos mayores activos y saludables</t>
  </si>
  <si>
    <t xml:space="preserve">1.8.1.4  </t>
  </si>
  <si>
    <t>Participación activa de los adultos mayores.</t>
  </si>
  <si>
    <t xml:space="preserve">1.8.1.5 </t>
  </si>
  <si>
    <t xml:space="preserve">1,8,2 </t>
  </si>
  <si>
    <t>Fortalecimiento del emprendimiento  en el adulto mayor</t>
  </si>
  <si>
    <t xml:space="preserve">1.8.2.1 </t>
  </si>
  <si>
    <t xml:space="preserve">3.4.2 </t>
  </si>
  <si>
    <t>Fortalecimiento de la participación comunitaria.</t>
  </si>
  <si>
    <t xml:space="preserve">3.4.2.1 </t>
  </si>
  <si>
    <t>Espacios de esparcimiento, disfrute de la vida, actividades físicas, lúdico, recreativas y de acompañamiento psicosocial para la Resolución de conflictos.</t>
  </si>
  <si>
    <t xml:space="preserve">3.4.2.2 </t>
  </si>
  <si>
    <t>Protección y garantías de derechos para el organismo comunal</t>
  </si>
  <si>
    <t xml:space="preserve">3.4.2.3 </t>
  </si>
  <si>
    <t>Más Oportunidades para las Personas con Discapacidad – PcD -</t>
  </si>
  <si>
    <t xml:space="preserve">1.9 </t>
  </si>
  <si>
    <t xml:space="preserve">1,9,1 </t>
  </si>
  <si>
    <t>Proyectos culturales en diversas áreas artísticas</t>
  </si>
  <si>
    <t xml:space="preserve">1.9.1.1 </t>
  </si>
  <si>
    <t>Centros de atención integral en salud para PcD</t>
  </si>
  <si>
    <t xml:space="preserve">1.9.1.2  </t>
  </si>
  <si>
    <t>Deportes adaptados para las personas con discapacidad</t>
  </si>
  <si>
    <t xml:space="preserve">1.9.1.3  </t>
  </si>
  <si>
    <t>Educación inclusiva</t>
  </si>
  <si>
    <t xml:space="preserve">1.9.1.4 </t>
  </si>
  <si>
    <t xml:space="preserve">1,9,2 </t>
  </si>
  <si>
    <t>Proyectos productivos para personas con discapacidad o cuidadores</t>
  </si>
  <si>
    <t xml:space="preserve">1.9.2.1 </t>
  </si>
  <si>
    <t>Vinculación laboral PcD</t>
  </si>
  <si>
    <t xml:space="preserve">1.9.2.2  </t>
  </si>
  <si>
    <t>Teletrabajo PcD</t>
  </si>
  <si>
    <t xml:space="preserve">1.9.2.3  </t>
  </si>
  <si>
    <t>Protección de Derechos y Accesibilidad de las Personas con Discapacidad</t>
  </si>
  <si>
    <t xml:space="preserve">1,9,3  </t>
  </si>
  <si>
    <t>Sistema regional de discapacidadSistema regional de discapacidad</t>
  </si>
  <si>
    <t xml:space="preserve">1.9.3.1 </t>
  </si>
  <si>
    <t>Formación a formadores con inclusión de PcD</t>
  </si>
  <si>
    <t xml:space="preserve">1.9.3.2 </t>
  </si>
  <si>
    <t>Observatorio Departamental de Discapacidad</t>
  </si>
  <si>
    <t xml:space="preserve">1.9.3.3  </t>
  </si>
  <si>
    <t xml:space="preserve">1,9,4  </t>
  </si>
  <si>
    <t xml:space="preserve">Fortalecimiento tecnológico del Centro de Rehabilitación Cardioneuromuscular </t>
  </si>
  <si>
    <t xml:space="preserve">1.9.4.1  </t>
  </si>
  <si>
    <t>Rehabilitación Basada en Comunidad (RBC) con herramienta de Tele-rehabilitación y enfoque de inclusión social de la PcD</t>
  </si>
  <si>
    <t xml:space="preserve">1.9.4.2  </t>
  </si>
  <si>
    <t>Preparación y rehabilitación de deportistas en condición de discapacidad en las etapas de recreación, masificación y alto rendimiento.</t>
  </si>
  <si>
    <t xml:space="preserve">1.9.4.3  </t>
  </si>
  <si>
    <t>Más Oportunidades para la Mujer y la Diversidad de Género.</t>
  </si>
  <si>
    <t xml:space="preserve">1.10 </t>
  </si>
  <si>
    <t xml:space="preserve">1,10,1 </t>
  </si>
  <si>
    <t>Participación en la política pública de la mujer</t>
  </si>
  <si>
    <t xml:space="preserve">1.10.1.1 </t>
  </si>
  <si>
    <t>Derechos de la mujer</t>
  </si>
  <si>
    <t xml:space="preserve">1.10.1.2 </t>
  </si>
  <si>
    <t xml:space="preserve">1,10,2 </t>
  </si>
  <si>
    <t>Prevención de la violencia contra la mujer</t>
  </si>
  <si>
    <t xml:space="preserve">1.10.2.1 </t>
  </si>
  <si>
    <t>Cultura ciudadana en equidad de género</t>
  </si>
  <si>
    <t xml:space="preserve">1.10.2.2 </t>
  </si>
  <si>
    <t>Derechos sexuales de la mujer</t>
  </si>
  <si>
    <t xml:space="preserve">1.10.2.3 </t>
  </si>
  <si>
    <t>Educación no sexista</t>
  </si>
  <si>
    <t xml:space="preserve">1.10.2.4 </t>
  </si>
  <si>
    <t>Difusión de los derechos de la mujer</t>
  </si>
  <si>
    <t xml:space="preserve">1.10.2.5 </t>
  </si>
  <si>
    <t>Observatorio de la mujer</t>
  </si>
  <si>
    <t xml:space="preserve">1.10.2.6  </t>
  </si>
  <si>
    <t>Mujer Urbana y rural emprendedora y productiva</t>
  </si>
  <si>
    <t xml:space="preserve">1,10,3 </t>
  </si>
  <si>
    <t>Conformación y consolidación de organizaciones de mujeres</t>
  </si>
  <si>
    <t xml:space="preserve">1.10.3.1 </t>
  </si>
  <si>
    <t>Proyectos productivos a mujeres</t>
  </si>
  <si>
    <t xml:space="preserve">1.10.3.2 </t>
  </si>
  <si>
    <t>Líneas de crédito para la implementación de unidades productivas</t>
  </si>
  <si>
    <t xml:space="preserve">1.10.3.3 </t>
  </si>
  <si>
    <t>Capacitación para el trabajo</t>
  </si>
  <si>
    <t xml:space="preserve">1.10.3.4 </t>
  </si>
  <si>
    <t>Apoyo integral a mujeres urbanas y rurales</t>
  </si>
  <si>
    <t xml:space="preserve">1.10.3.5 </t>
  </si>
  <si>
    <t>Acompañamiento y apoyo en exposición empresarial</t>
  </si>
  <si>
    <t xml:space="preserve">1.10.3.6 </t>
  </si>
  <si>
    <t xml:space="preserve">1,10,4 </t>
  </si>
  <si>
    <t>Casas de la mujer</t>
  </si>
  <si>
    <t xml:space="preserve">1.10.4.1 </t>
  </si>
  <si>
    <t>Mujeres líderes voluntarias</t>
  </si>
  <si>
    <t xml:space="preserve">1.10.4.2 </t>
  </si>
  <si>
    <t>Escuela de cuidadoras</t>
  </si>
  <si>
    <t xml:space="preserve">1.10.4.3 </t>
  </si>
  <si>
    <t>Asociaciones de mujeres</t>
  </si>
  <si>
    <t xml:space="preserve">1.10.4.4 </t>
  </si>
  <si>
    <t>Mujer educada</t>
  </si>
  <si>
    <t xml:space="preserve">1.10.4.5 </t>
  </si>
  <si>
    <t>Mujer saludable</t>
  </si>
  <si>
    <t xml:space="preserve">1.10.4.6 </t>
  </si>
  <si>
    <t>Cultura, deporte, recreación, actividad física y el aprovechamiento del tiempo libre para la mujer</t>
  </si>
  <si>
    <t xml:space="preserve">1.10.4.7 </t>
  </si>
  <si>
    <t>Prevención de la trata de personas</t>
  </si>
  <si>
    <t xml:space="preserve">1.10.4.8 </t>
  </si>
  <si>
    <t>Prevención de actividades que vulneren los derechos a una vida sana y libre desarrollo de las capacidades de las mujeres</t>
  </si>
  <si>
    <t xml:space="preserve">1.10.4.9 </t>
  </si>
  <si>
    <t>Atención a mujeres privadas de la libertad</t>
  </si>
  <si>
    <t xml:space="preserve">1.10.4.10 </t>
  </si>
  <si>
    <t>Acciones con Población OSIGD - LGBTI</t>
  </si>
  <si>
    <t xml:space="preserve">1,10,5 </t>
  </si>
  <si>
    <t>Participación en la politica pública de OSIGD - LGBTI</t>
  </si>
  <si>
    <t xml:space="preserve">1.10.5.1 </t>
  </si>
  <si>
    <t>Educación Incluyente OSIGD - LGBTI</t>
  </si>
  <si>
    <t xml:space="preserve">1.10.5.2 </t>
  </si>
  <si>
    <t>Salud OSIGD - LGBTI</t>
  </si>
  <si>
    <t xml:space="preserve">1.10.5.3 </t>
  </si>
  <si>
    <t>Cultura, deporte, recreación, actividad fisica y el aprovechamiento del tiempo libre para la población OSIGD - LGBTI</t>
  </si>
  <si>
    <t xml:space="preserve">1.10.5.4 </t>
  </si>
  <si>
    <t>Asociaciones de OSIGD - LGBTI</t>
  </si>
  <si>
    <t xml:space="preserve">1.10.5.5 </t>
  </si>
  <si>
    <t>Prevención de la violencia contra la población OSIGD - LGBTI</t>
  </si>
  <si>
    <t xml:space="preserve">1.10.5.6 </t>
  </si>
  <si>
    <t>carlos</t>
  </si>
  <si>
    <t>grency</t>
  </si>
  <si>
    <t>1.1. Más Oportunidades para la Educación</t>
  </si>
  <si>
    <t>1.1.1. Educación inicial: Más oportunidades para crecer y aprender</t>
  </si>
  <si>
    <t>1.1.1.1. Transiciones integrales</t>
  </si>
  <si>
    <t>% de los niños y niñas que transitan de la oferta del ICBF y el DPS ingresan al grado de Transición</t>
  </si>
  <si>
    <t>1.1.1.2. Sistemas de Información para la Primera Infancia</t>
  </si>
  <si>
    <t>% de niños y niñas de 0 a 5 años con seguimiento en educación a través del Sistema de Seguimiento al Desarrollo Integral a la Primera Infancia SSDIPI</t>
  </si>
  <si>
    <t>1.1.1.3. Asistencia técnica, vigilancia y control para el cumplimiento de estándares</t>
  </si>
  <si>
    <t>% de establecimientos educativos Oficiales con acciones de vigilancia y control en el grado Transición</t>
  </si>
  <si>
    <t>% de Establecimientos educativos No Oficiales con acciones de vigilancia y control en el grado Transición</t>
  </si>
  <si>
    <t>1.1.1.4. Calidad en la educación inicial y preescolar</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</si>
  <si>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</si>
  <si>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</si>
  <si>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establecimientos educativos con procesos de acompañamiento para la valoración del desarrollo en la primera infancia</t>
  </si>
  <si>
    <t>1.1.2. Nadie se queda sin estudiar: Acogida bienestar y Permanencia</t>
  </si>
  <si>
    <t>1.1.2.1. Ambientes de aprendizaje</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</si>
  <si>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</si>
  <si>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</si>
  <si>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 xml:space="preserve">1.1.2.2. Acceso Seguro y Bienestar </t>
  </si>
  <si>
    <t>Estudiantes beneficiados con transporte escolar convencional y no convencional (como canoas, mulas, bicicletas, etc.) con apoyo departamental</t>
  </si>
  <si>
    <t>Estudiantes por año beneficiados con el programa de Alimentación Escolar</t>
  </si>
  <si>
    <t>1.1.2.3. Acogida</t>
  </si>
  <si>
    <t>1.1.2.4. Estrategias de inclusión y atención a la diversidad</t>
  </si>
  <si>
    <t>1.1.3. Educar con calidad con más oportunidades para transformar vidas</t>
  </si>
  <si>
    <t xml:space="preserve">1.1.3.1. Desarrollo Profesoral </t>
  </si>
  <si>
    <t>Foros de experiencias significativas. (1) Anual</t>
  </si>
  <si>
    <t>Docentes formados en competencias básicas y fortalecimiento de capacidades para mejores prácticas de aula, trabajo con poblaciones en condición de vulnerabilidad y educación en emergencia</t>
  </si>
  <si>
    <t>1.1.3.2. Orientación Curricular</t>
  </si>
  <si>
    <t>1.1.3.3. Fortalecimiento de aprendizajes</t>
  </si>
  <si>
    <t>1.1.3.4. Valoración del desarrollo y evaluación de los aprendizajes</t>
  </si>
  <si>
    <t>1.1.3.5. Entornos escolares para la vida, la convivencia y la ciudadanía (Desarrollo de competencias socioemocionales y ciudadanas)</t>
  </si>
  <si>
    <t>% de establecimientos educativos implementando los proyectos pedagógicos transversales (Con énfasis en el cuidado del agua, el cambio climático y la reforestación)</t>
  </si>
  <si>
    <t>1.1.3.6. Gestión para los establecimientos educativos</t>
  </si>
  <si>
    <t>1.1.3.7. Implementación de la Jornada Única</t>
  </si>
  <si>
    <t>1.1.3.8. Educación Rural integral</t>
  </si>
  <si>
    <t>Establecimientos educativos acompañados en el fortalecimiento de los modelos educativos pertinentes a la educación rural</t>
  </si>
  <si>
    <t xml:space="preserve">1.1.3.9. Fortalecimiento de la Media </t>
  </si>
  <si>
    <t>1.1.4. Educación superior con calidad para reducir brechas e inequidades</t>
  </si>
  <si>
    <t>1.1.4.1. Más y mejores oportunidades de acceso a la educación superior</t>
  </si>
  <si>
    <t>Estudiantes beneficiados con becas y/o subsidios universitarios para carreras técnicas, tecnológicas y profesionales para los estratos uno, dos y tres (1, 2 y 3)</t>
  </si>
  <si>
    <t>1.1.4.2. Fortalecimiento de la formación técnica y tecnológica de acuerdo con la demanda del sector productivo de la región</t>
  </si>
  <si>
    <t>Municipios desarrollando programas de asistencia y formación técnica y tecnológica en articulación con el Instituto Superior de Educación Rural (ISER)</t>
  </si>
  <si>
    <t>1.1.4.3. La investigación y calidad como motor de desarrollo</t>
  </si>
  <si>
    <t>% de instituciones de educación superior acompañadas por el Departamento para optar a acreditación de calidad</t>
  </si>
  <si>
    <t>1.1.5. Fortalecimiento institucional y corresponsabilidad de todos los actores</t>
  </si>
  <si>
    <t>1.1.5.1. Sistemas de información y modernización</t>
  </si>
  <si>
    <t>1.1.5.2. Gestión para los establecimientos educativos</t>
  </si>
  <si>
    <t>% Instituciones Educativas privadas existentes en el Departamento con procesos de control normativo realizado</t>
  </si>
  <si>
    <t xml:space="preserve">1.1.5.3. Bienestar </t>
  </si>
  <si>
    <t>1.2. Más Oportunidades para la Salud.</t>
  </si>
  <si>
    <t>1.2.1. Salud Ambiental</t>
  </si>
  <si>
    <t>1.2.1.1. Hábitat saludables</t>
  </si>
  <si>
    <t>Municipios con espacios de gestión intersectorial para la salud ambiental incluidos los Municipios PDET</t>
  </si>
  <si>
    <t>1.2.1.2. Situaciones en salud relacionadas con condiciones ambientales</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</si>
  <si>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</si>
  <si>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</si>
  <si>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</si>
  <si>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1.2.2.1. Modos condiciones y estilos de vida saludables</t>
  </si>
  <si>
    <t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t>
  </si>
  <si>
    <t>1.2.2.2. Condiciones crónicas prevalentes</t>
  </si>
  <si>
    <t>Empresas Sociales del Estado ESE con adherencia a las Rutas Integrales de Atención para las enfermedades crónicas no transmisibles ECNT y la salud bucal visual y auditiva SBVA, con prioridad en los municipios poder</t>
  </si>
  <si>
    <t>1.2.3. Convivencia social y salud mental</t>
  </si>
  <si>
    <t>1.2.3.1. Promoción de la salud mental y la convivencia</t>
  </si>
  <si>
    <t>Municipios adoptan y adaptan la política departamental de salud mental, con énfasis en la atención a los efectos colaterales del COVID-19 incluidos los municipios PDET</t>
  </si>
  <si>
    <t>1.2.3.2. Prevención y atención integral a problemas y trastornos mentales y a diferentes formas de violencia</t>
  </si>
  <si>
    <t>Contención en 15 x 10.000 habitantes la Tasa de consumo de sustancias psicoactivas SPA ilícitas por atención en servicios de salud en personas de 12 a 65 años</t>
  </si>
  <si>
    <t>1.2.4. Seguridad alimentaria y nutricional</t>
  </si>
  <si>
    <t>1.2.4.1. Consumo y aprovechamiento biológico de alimentos</t>
  </si>
  <si>
    <t>Reducción de la mortalidad infantil evitable por desnutrición (de 9.4 a 4.7) con énfasis en la atención a los efectos colaterales del COVID-19</t>
  </si>
  <si>
    <t>1.2.4.2. Inocuidad y calidad de los alimentos</t>
  </si>
  <si>
    <t>de notificación Inmediata de SIVIGILA con Identificación del Agente etiológico en brotes de enfermedades transmitidas por alimentos (ETA).</t>
  </si>
  <si>
    <t>1.2.5. Derechos sexuales y reproductivos y equidad de género</t>
  </si>
  <si>
    <t>1.2.5.1. Promoción de los derechos sexuales y reproductivos y equidad de género</t>
  </si>
  <si>
    <t>Municipios con desarrollo de programas para garantizar los derechos sexuales y los derechos reproductivos con prioridad en los Municipios PDET.</t>
  </si>
  <si>
    <t>1.2.5.2. Prevención y atención integral en salud sexual y reproductiva SSR desde un enfoque de derechos</t>
  </si>
  <si>
    <t>Municipios con vigilancia a la ruta de atención integral de violencias con énfasis en la atención a los efectos colaterales del COVID-19 incluidos los municipios PDET.</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</si>
  <si>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</si>
  <si>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</si>
  <si>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 x 1000 NV</t>
  </si>
  <si>
    <t>1.2.6 Vida saludable y enfermedades transmisibles</t>
  </si>
  <si>
    <t>1.2.6.1. Enfermedades emergentes, reemergentes y desatendidas</t>
  </si>
  <si>
    <t>IDS 20</t>
  </si>
  <si>
    <t>Contención de la tasa de mortalidad por tuberculosis.</t>
  </si>
  <si>
    <t>IDS 21</t>
  </si>
  <si>
    <t>Mantenida la prevalencia en menos de 1 caso por 10.000 habitantes para cumplir los criterios de eliminación de la Enfermedad de Hansen..</t>
  </si>
  <si>
    <t>IDS 22</t>
  </si>
  <si>
    <t>IDS 23</t>
  </si>
  <si>
    <t>1.2.6.2. Enfermedades inmunoprevenibles</t>
  </si>
  <si>
    <t>IDS 24</t>
  </si>
  <si>
    <t>Municipios Desarrollando EGI -Estrategia de Gestión Integrada para la Promoción de la salud, prevención, vigilancia y control de las zoonosis.</t>
  </si>
  <si>
    <t>IDS 25</t>
  </si>
  <si>
    <t>Disminuida la tasa de letalidad por dengue grave a 10 casos por 100.000 habitantes en el Departamento</t>
  </si>
  <si>
    <t>IDS 26</t>
  </si>
  <si>
    <t>Mantenida la tasa de mortalidad por Malaria en cero muertes *100,000 Habitantes</t>
  </si>
  <si>
    <t>IDS 27</t>
  </si>
  <si>
    <t>Municipios categoría 4 a 6, se desarrollan acciones de Gestión, promoción y vigilancia de las ETV</t>
  </si>
  <si>
    <t>IDS 28</t>
  </si>
  <si>
    <t>1.2.7. Salud pública en emergencias y desastres</t>
  </si>
  <si>
    <t>1.2.7.1. Gestión integral de riesgos en emergencias y desastres</t>
  </si>
  <si>
    <t>Las ESEs del Departamento mantendrán los procesos de planificación permitiendo fortalecer la capacidad de respuesta y el impacto en la salud por emergencias y desastres, con énfasis en la atención a los efectos colaterales del COVID-19 incluidos los municipios PDET</t>
  </si>
  <si>
    <t>1.2.7.2. Respuesta en salud ante situaciones de urgencia, emergencias en salud y desastres</t>
  </si>
  <si>
    <t>Los municipios realizan el seguimiento de los eventos de interés en salud publica en el marco del reglamento sanitario internacional 2005, con énfasis en la atención a los efectos colaterales del COVID-19 incluidos los Municipios PDET</t>
  </si>
  <si>
    <t>1.2.8. Salud y ámbito laboral</t>
  </si>
  <si>
    <t>1.2.8.1. Seguridad y salud en el trabajo</t>
  </si>
  <si>
    <t>Municipios con acciones de promoción de la salud y prevención de riesgos laborales en la población del sector informal de la economía, con énfasis en la atención a los efectos colaterales del COVID-19 incluidos los municipios PDET.</t>
  </si>
  <si>
    <t>1.2.8.2. Situaciones prevalentes de origen laboral</t>
  </si>
  <si>
    <t>Municipios con seguimiento de los accidentes laborales reportados en población trabajadora informal</t>
  </si>
  <si>
    <t>1.2.9. Gestión diferencial de poblaciones vulnerables</t>
  </si>
  <si>
    <t>1.2.9.1. Desarrollo integral de las niñas, niños y adolescentes</t>
  </si>
  <si>
    <t>Contención de la mortalidad por EDA en menores de 5 años (tasa por 100.000), con énfasis del COVID-19.</t>
  </si>
  <si>
    <t>Contención de la mortalidad por IRA en menores de 5 años (tasa por 100.000 ), con énfasis del COVID-19.</t>
  </si>
  <si>
    <t>1.2.9.2. Salud en poblaciones étnicas</t>
  </si>
  <si>
    <t>Promoción de la implementación y adecuación del sistema de salud propio e intercultural (SISPI) para la comunidades étnicas (BARÍ-U´WA) incluyendo los municipios PDET.</t>
  </si>
  <si>
    <t>1.2.9.3. Envejecimiento y vejez</t>
  </si>
  <si>
    <t>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t>
  </si>
  <si>
    <t>1.2.9.4. Salud y género</t>
  </si>
  <si>
    <t>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t>
  </si>
  <si>
    <t>1.2.9.5. Discapacidad</t>
  </si>
  <si>
    <t>Municipios y EPS asesorados y asistidos técnicamente en la implementación de la certificación de Discapacidad y seguimiento a la ampliación de la cobertura del Registro para la Localización y Caracterización de las Personas con Discapacidad - RLCPD.</t>
  </si>
  <si>
    <t>1.2.9.6. Víctimas del conflicto armado interno</t>
  </si>
  <si>
    <t>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t>
  </si>
  <si>
    <t xml:space="preserve">1.2.10. Fortalecimiento de la autoridad sanitaria para la gestión de la salud </t>
  </si>
  <si>
    <t>1.2.10.1. Fortalecimiento de la autoridad sanitaria</t>
  </si>
  <si>
    <t>Municipios implementan la política de participación social en salud, incluyendo los Municipios PDET</t>
  </si>
  <si>
    <t>El Departamento cuenta con el observatorio de salud pública del Departamento, con énfasis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</si>
  <si>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</si>
  <si>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</si>
  <si>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</si>
  <si>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</si>
  <si>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</si>
  <si>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radiología e imágenes diagnósticas.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</si>
  <si>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</si>
  <si>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municipios PDET.</t>
  </si>
  <si>
    <t>1.3. Más Oportunidades para el Deporte y la Recreación.</t>
  </si>
  <si>
    <t xml:space="preserve">1.3.1. Deporte formativo y aprovechamiento del tiempo libre </t>
  </si>
  <si>
    <t>1.3.1.1. Escuelas de formación deportiva</t>
  </si>
  <si>
    <t>Escuelas de Formación Deportiva funcionando</t>
  </si>
  <si>
    <t>1.3.1.2. Juegos Supérate Intercolegiados</t>
  </si>
  <si>
    <t>municipios participando en los Juegos Supérate Intercolegiados</t>
  </si>
  <si>
    <t xml:space="preserve">1.3.2. Liderazgo deportivo, deporte asociado y alto rendimiento convencional y paranacional </t>
  </si>
  <si>
    <t>1.3.2.1. Procesos del Sistema Nacional del Deporte</t>
  </si>
  <si>
    <t>1.3.2.2. Talento deportivo para el deporte asociado y de alto rendimiento</t>
  </si>
  <si>
    <t>Base de datos de la reserva deportiva del Departamento en las diferentes disciplinas deportivas convencionales y paranacionales organizada y consolidada</t>
  </si>
  <si>
    <t>1.3.2.3. Fortalecimiento del deporte de alto rendimiento convencional y paranacional</t>
  </si>
  <si>
    <t>1.3.2.4. Incentivos al deporte de rendimiento y alto rendimiento convencional y paranacional</t>
  </si>
  <si>
    <t xml:space="preserve">1.3.3. Deporte Social Comunitario, Actividad Física y Recreación </t>
  </si>
  <si>
    <t>1.3.3.1. Fortalecimiento y promoción del deporte social comunitario, la actividad física y la recreación con inclusión social</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</si>
  <si>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</si>
  <si>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</si>
  <si>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</si>
  <si>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1.3.3.2. Capacitación en deporte social comunitario, actividad física y recreación</t>
  </si>
  <si>
    <t>1.3.4. Infraestructura deportiva, recreativa y de ciencias aplicadas al deporte</t>
  </si>
  <si>
    <t>1.3.4.1. Mantenimiento, remodelación y equipamiento de escenarios deportivos y recreativos</t>
  </si>
  <si>
    <t>Construcción y dotación del Centro de Alto Rendimiento del Bicentenario (CAR)</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</si>
  <si>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</si>
  <si>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</si>
  <si>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</si>
  <si>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1.4. Más Oportunidades para la Cultura</t>
  </si>
  <si>
    <t>1.4.1. Fortalecimiento y desarrollo del sistema departamental de cultura.</t>
  </si>
  <si>
    <t>1.4.1.1. Fortalecimiento, Adecuación y articulación de los actores institucionales del sistema de cultura de Norte de Santander</t>
  </si>
  <si>
    <t>C 1</t>
  </si>
  <si>
    <t>C 2</t>
  </si>
  <si>
    <t xml:space="preserve">municipios con acompañamiento técnico a los actores de los sistemas municipales de cultura </t>
  </si>
  <si>
    <t>C 3</t>
  </si>
  <si>
    <t>Entidades culturales participando activamente en redes culturales casas de cultura, bibliotecas, museos y escuelas de formación anualmente</t>
  </si>
  <si>
    <t>C 4</t>
  </si>
  <si>
    <t>1.4.1.2. Fortalecimiento del subsistema de información cultural departamental.</t>
  </si>
  <si>
    <t>C 5</t>
  </si>
  <si>
    <t xml:space="preserve">Módulos del sistema de información cultural (agentes, entidades, eventos, formación y gestión) activos y en funcionamiento </t>
  </si>
  <si>
    <t>C 6</t>
  </si>
  <si>
    <t>C 7</t>
  </si>
  <si>
    <t>C 8</t>
  </si>
  <si>
    <t xml:space="preserve">1.4.1.3. Apoyo para el manteamiento, adecuación y dotación de infraestructura y equipamiento para los servicios culturales en el departamento </t>
  </si>
  <si>
    <t>C 9</t>
  </si>
  <si>
    <t>Edificio Torre del Reloj - Secretaría de cultura del Departamento- dotada, servida tecnológicamente y con mantenimiento técnico en todos sus espacios. (1 por año)</t>
  </si>
  <si>
    <t>C 10</t>
  </si>
  <si>
    <t>Infraestructuras culturales con mantenimiento, adecuación, dotación y equipamiento para los servicios culturales en el Departamento en municipios de Norte de Santander (10 por año)</t>
  </si>
  <si>
    <t>C 11</t>
  </si>
  <si>
    <t>Casas de cultura apoyadas en su mantenimiento, adecuación y/o dotación, para la prestación de servicios culturales en los municipios, (5 por año)</t>
  </si>
  <si>
    <t>C 12</t>
  </si>
  <si>
    <t xml:space="preserve">1.4.2. Estímulos para los procesos de creación, circulación y gestión de procesos y productos artísticos y/o culturales </t>
  </si>
  <si>
    <t>1.4.2.1. Estímulos a la Investigación, creación, formación y producción de productos y/o proyectos artísticos y/o culturales</t>
  </si>
  <si>
    <t>C 13</t>
  </si>
  <si>
    <t>C 14</t>
  </si>
  <si>
    <t>Estímulos a la creación en las áreas artísticas (10 por año)</t>
  </si>
  <si>
    <t>C 15</t>
  </si>
  <si>
    <t>C 16</t>
  </si>
  <si>
    <t>Estímulos para la creación de artesanías propias del Departamento convocados y asignados en el cuatrienio (3 por año)</t>
  </si>
  <si>
    <t>1.4.2.2. Formación de público en las diferentes áreas artísticas y culturales.</t>
  </si>
  <si>
    <t>C 17</t>
  </si>
  <si>
    <t>Encuentros departamentales en las áreas artísticas y cinematografía (5 por año)</t>
  </si>
  <si>
    <t>C 18</t>
  </si>
  <si>
    <t>municipios apoyados en sus expresiones culturales tradicionales.</t>
  </si>
  <si>
    <t>C 19</t>
  </si>
  <si>
    <t>Convocatorias nacionales del concurso Eduardo Cote Lamus, apoyados en el cuatrienio (1 por año)</t>
  </si>
  <si>
    <t>C 20</t>
  </si>
  <si>
    <t>Convocatorias nacionales del concurso Jorge Gaitán Durán, apoyados en el cuatrienio (1 por año)</t>
  </si>
  <si>
    <t>C 21</t>
  </si>
  <si>
    <t>Apoyos en impresión y reproducción de libros de procesos de creación, formación e investigación (5 por año)</t>
  </si>
  <si>
    <t>C 22</t>
  </si>
  <si>
    <t>Festivales de expresión artística y cultural con extensión nacional e internacional apoyados anualmente (Títeres, narración oral, teatro, circo y danzas) (5 por año)</t>
  </si>
  <si>
    <t>C 23</t>
  </si>
  <si>
    <t>C 24</t>
  </si>
  <si>
    <t>Eventos de formación de público y de promoción artística apoyados en el espacios culturales de los municipios (20 por año)</t>
  </si>
  <si>
    <t>1.4.2.3. Encuentro de cultura y las artes (circuitos culturales).</t>
  </si>
  <si>
    <t>C 25</t>
  </si>
  <si>
    <t>C 26</t>
  </si>
  <si>
    <t>C 27</t>
  </si>
  <si>
    <t>Artistas o productos de creación artística de Norte de Santander apoyados para la participación en encuentros regionales, nacionales e internacionales de cultura y las artes, representando a Norte de Santander (1 por año)</t>
  </si>
  <si>
    <t>C 28</t>
  </si>
  <si>
    <t>1.4.2.4. Apoyo a la producción y circulación de contenidos culturales a través de los medios de comunicación y digitales.</t>
  </si>
  <si>
    <t>C 29</t>
  </si>
  <si>
    <t>C 30</t>
  </si>
  <si>
    <t>Publicaciones digitales con la Programación cultural del Departamento. (12 por año)</t>
  </si>
  <si>
    <t>C 31</t>
  </si>
  <si>
    <t>C 32</t>
  </si>
  <si>
    <t>1.4.3. Fortalecimiento y fomento de los procesos de formación para la creación y gestión de la cultura</t>
  </si>
  <si>
    <t>1.4.3.1. Apoyo y fortalecimiento de los procesos de escuelas de formación en artes y cultura</t>
  </si>
  <si>
    <t>C 33</t>
  </si>
  <si>
    <t>municipios asesorados y acompañados y cuentan con procesos estables de formación anualmente</t>
  </si>
  <si>
    <t>C 34</t>
  </si>
  <si>
    <t>C 35</t>
  </si>
  <si>
    <t>Formadores de las áreas artísticas capacitados en Formación técnica para la formación artística y cultural. por año</t>
  </si>
  <si>
    <t>C 36</t>
  </si>
  <si>
    <t>Gestores capacitados para la gestión de las escuelas de formación cultural por año</t>
  </si>
  <si>
    <t>C 37</t>
  </si>
  <si>
    <t>Creadores capacitados en procesos de creación artística (300 por año)</t>
  </si>
  <si>
    <t>C 38</t>
  </si>
  <si>
    <t>Encuentros de coordinación, seguimiento y evaluación del subsistema de formación artística (2 por año)</t>
  </si>
  <si>
    <t>C 39</t>
  </si>
  <si>
    <t>Alianzas desarrolladas con los municipios para fortalecer las escuelas de formación artística (40 por año)</t>
  </si>
  <si>
    <t>C 40</t>
  </si>
  <si>
    <t>municipios dotados con elementos básicos para los procesos de formación y la expresión cultural y artística, cada año</t>
  </si>
  <si>
    <t>C 41</t>
  </si>
  <si>
    <t>Procesos de formación a formadores (1 por año)</t>
  </si>
  <si>
    <t>C 42</t>
  </si>
  <si>
    <t>Etnias apoyadas en los procesos de formación artística y cultural (1 por año)</t>
  </si>
  <si>
    <t>1.4.3.2. Fomento a la investigación, formulación y dirección de proyectos para la gestión en arte y cultura</t>
  </si>
  <si>
    <t>C 43</t>
  </si>
  <si>
    <t>Apoyos al laboratorio de investigación, creación y producción en las diferentes áreas artísticas y del saber (1 por año)</t>
  </si>
  <si>
    <t>C 44</t>
  </si>
  <si>
    <t>Eventos de promoción y difusión de la investigación, creación y producción en las diferentes áreas artísticas (2 por año)</t>
  </si>
  <si>
    <t>C 45</t>
  </si>
  <si>
    <t>Apoyos para la conformación de semilleros en cultura y las artes en Norte de Santander. (1 por año)</t>
  </si>
  <si>
    <t>C 46</t>
  </si>
  <si>
    <t>Apoyos a procesos de formación en formulación, evaluación y dirección de proyectos culturales (2 por año)</t>
  </si>
  <si>
    <t>1.4.4. Fomento y mejoramiento de los procesos de acceso a bienes y servicios culturales</t>
  </si>
  <si>
    <t>1.4.4.1 Fortalecimiento de los servicios bibliotecarios ofrecidos a través de la red departamental de bibliotecas</t>
  </si>
  <si>
    <t>C 47</t>
  </si>
  <si>
    <t>Actualizaciones e implementación del plan departamental de Lectura y bibliotecas anualmente (1 por año)</t>
  </si>
  <si>
    <t>C 48</t>
  </si>
  <si>
    <t>C 49</t>
  </si>
  <si>
    <t>Municipios organizados y participando en la red departamental de bibliotecas. por año</t>
  </si>
  <si>
    <t>C 50</t>
  </si>
  <si>
    <t>Encuentros departamentales de bibliotecas públicas. (2 por año)</t>
  </si>
  <si>
    <t>C 51</t>
  </si>
  <si>
    <t>Procesos de formación anuales para bibliotecarios (1 por año)</t>
  </si>
  <si>
    <t>C 52</t>
  </si>
  <si>
    <t>Fortalecimiento de una (1) biblioteca rural, en su adecuación y dotación</t>
  </si>
  <si>
    <t>C 53</t>
  </si>
  <si>
    <t>Municipios con promoción y animación de lectura en niños y niñas de cero a 5iempre apoyados por año</t>
  </si>
  <si>
    <t>C 54</t>
  </si>
  <si>
    <t>C 55</t>
  </si>
  <si>
    <t>C 56</t>
  </si>
  <si>
    <t>C 57</t>
  </si>
  <si>
    <t>Municipios con Bibliotecas publicas estacionarias para la promoción de lectura, instaladas en espacios abiertos y dotadas con bibliografía y equipos tecnológicos actualizados (10 por año)</t>
  </si>
  <si>
    <t>1.4.4.2 Fomento y atención de servicios culturales a niños y niñas de la estrategia de cero a 5iempre, infancia, adolescencia, juventud, personas mayores , víctimas del conflicto armado, mujeres cabeza de hogar y personas con discapacidad</t>
  </si>
  <si>
    <t>C 58</t>
  </si>
  <si>
    <t>Proyectos apoyados en acciones de acceso y participación a la cultura a niños y niñas de cero a 5iempre, (5 por año)</t>
  </si>
  <si>
    <t>C 59</t>
  </si>
  <si>
    <t>Proyectos apoyados en acciones de acceso y participación a la cultura a jóvenes y adolescentes (5 por año)</t>
  </si>
  <si>
    <t>C 60</t>
  </si>
  <si>
    <t>Proyectos apoyados en acciones de acceso y participación a la cultura a niños y jóvenes especiales y con discapacidad (5 por año)</t>
  </si>
  <si>
    <t>C 61</t>
  </si>
  <si>
    <t>Proyectos apoyados en acciones de acceso y participación a la cultura, de las personas mayores del Departamento. (5 por año)</t>
  </si>
  <si>
    <t>C 62</t>
  </si>
  <si>
    <t>Proyectos apoyados en acciones de acceso y participación a la cultura a personas víctimas de la violencia (5 por año)</t>
  </si>
  <si>
    <t>C 63</t>
  </si>
  <si>
    <t>Proyectos apoyados en acciones de acceso y participación a la cultura a las madres cabeza de hogar (5 por año)</t>
  </si>
  <si>
    <t>C 64</t>
  </si>
  <si>
    <t>Talleres de formación cultural, con acceso y participación a la comunidad en condición de vulnerabilidad desarrollados en municipios de Norte de Santander (20 por año)</t>
  </si>
  <si>
    <t>1.4.5. Protección, conservación, restauración y difusión de la diversidad, la memoria y el patrimonio</t>
  </si>
  <si>
    <t xml:space="preserve">1.4.5.1. Fortalecimiento del programa de vigías del patrimonio en el departamento </t>
  </si>
  <si>
    <t>C 65</t>
  </si>
  <si>
    <t>Grupos de vigías del patrimonio en los municipios conformados, dotados y consolidados (10 por año)</t>
  </si>
  <si>
    <t>C 66</t>
  </si>
  <si>
    <t>Municipios con talleres de formación dirigidos a los vigías del patrimonio (10 por año)</t>
  </si>
  <si>
    <t>C 67</t>
  </si>
  <si>
    <t>Apoyos a la construcción y reproducción de iniciativas de difusión del patrimonio cultural en los municipios, (10 por año)</t>
  </si>
  <si>
    <t>1.4.5.2. Recuperación, conservación y difusión del patrimonio cultural</t>
  </si>
  <si>
    <t>C 68</t>
  </si>
  <si>
    <t>Bienes de interés cultural nacional, departamental y municipal en Norte de Santander identificados y con registro técnico. (12 por año)</t>
  </si>
  <si>
    <t>C 69</t>
  </si>
  <si>
    <t>Municipios con la identificación del patrimonio cultural inmaterial (5 por año)</t>
  </si>
  <si>
    <t>C 70</t>
  </si>
  <si>
    <t>Mantenimientos y operación del bien Quinta Teresa y el auditorio de la Torre del Reloj (Eduardo Cote Lamus) en la ciudad de San José de Cúcuta. (1 por año)</t>
  </si>
  <si>
    <t>C 71</t>
  </si>
  <si>
    <t xml:space="preserve">Proyectos de recuperación, conservación e intervención de bienes de interés cultural que requieran ser apoyados </t>
  </si>
  <si>
    <t>C 72</t>
  </si>
  <si>
    <t>Apoyos a la producción de muestras museográficas y museológicas en los museos del Departamento (2 por año)</t>
  </si>
  <si>
    <t>C 73</t>
  </si>
  <si>
    <t>C 74</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</si>
  <si>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t>
  </si>
  <si>
    <t>C 75</t>
  </si>
  <si>
    <t>Documentos promocionales publicado del patrimonio cultural del departamento Norte de Santander. (1 por año)</t>
  </si>
  <si>
    <t>1.4.5.3. Apoyo a la diversidad y el dialogo intercultural</t>
  </si>
  <si>
    <t>C 76</t>
  </si>
  <si>
    <t>Apoyos a la publicación de una (1) cartilla - material pedagógico en lenguas indígenas de Norte de Santander (1 por año)</t>
  </si>
  <si>
    <t>C 77</t>
  </si>
  <si>
    <t>Acompañamientos en la construcción de un (1) plan de Salvaguarda del patrimonio cultural inmaterial en Norte de Santander, anualmente (1 por año)</t>
  </si>
  <si>
    <t>1.4.5.4. Diseño e implementación de PEMP (Planes Especiales de Protección y Manejo de Bienes Culturales del Departamento)</t>
  </si>
  <si>
    <t>C 78</t>
  </si>
  <si>
    <t>Acompañamientos técnico a los 4 planes especiales de manejo y protección de los BIC (1 por año)</t>
  </si>
  <si>
    <t>1.4.6. Apoyo y fortalecimiento a la industria cultural y procesos de emprendimiento cultural e innovación</t>
  </si>
  <si>
    <t>1.4.6.1. Promoción de industrias culturales y de la política de emprendimiento de Norte de Santander</t>
  </si>
  <si>
    <t>C 79</t>
  </si>
  <si>
    <t>Actividades de sensibilización y formación en emprendimiento cultural realizadas (40 por año)</t>
  </si>
  <si>
    <t>C 80</t>
  </si>
  <si>
    <t>Curso de formación en formulación y gestión de proyectos de emprendimiento cultural por año de (80 - 140) horas apoyados. (1 por año)</t>
  </si>
  <si>
    <t>C 81</t>
  </si>
  <si>
    <t>Proyectos de emprendimiento cultural asesorados y acompañados en su formulación y gestión (24 por año)</t>
  </si>
  <si>
    <t>C 82</t>
  </si>
  <si>
    <t>Fomentos y promoción de la participación de productos proyectos de innovación y/o emprendimiento apoyados para su participación en ruedas de negocio, mercados culturales, ferias, entre otros. (2 por año)</t>
  </si>
  <si>
    <t>1.4.6.2. Promoción de la industria cultural musical</t>
  </si>
  <si>
    <t>C 83</t>
  </si>
  <si>
    <t>Talleres de producción musical, márketin digital y plataformas musicales, destinado a músicos del Departamento participantes del Proyecto LASO (2 por año)</t>
  </si>
  <si>
    <t>C 84</t>
  </si>
  <si>
    <t>Producciones musicales por año, con reproducción de 3.000 copias (1 por año)</t>
  </si>
  <si>
    <t>C 85</t>
  </si>
  <si>
    <t>Talleres de Distribución digital de la música anualmente (1 por año)</t>
  </si>
  <si>
    <t>1.5. Más Oportunidades para la Inclusión Social (Grupos Indígenas, Afros, Rrom)</t>
  </si>
  <si>
    <t>1.5.1. Desarrollo Integral de los pueblos indígenas</t>
  </si>
  <si>
    <t>1.5.1.1. Fortalecimiento de la diversidad étnica en el Departamento</t>
  </si>
  <si>
    <t>Municipios con presencia de población étnica con socialización de la Política Pública Indígena aprobada por Ordenanza</t>
  </si>
  <si>
    <t>1.5.1.2. Conservar y mantener la Casa Comunitaria Indígena</t>
  </si>
  <si>
    <t>1.5.1.3. Educación Superior para la población indígena</t>
  </si>
  <si>
    <t>1.5.1.4. Fortalecimiento de iniciativas productivas elaboradas por indígenas.</t>
  </si>
  <si>
    <t>Ferias de exposición de productos elaborados por Indígenas.</t>
  </si>
  <si>
    <t>1.5.2. Desarrollo Integral de los afrodescendientes</t>
  </si>
  <si>
    <t>1.5.2.1. Fortalecimiento organizativo y participación afrocolombiana</t>
  </si>
  <si>
    <t xml:space="preserve">Caracterización de la población afrocolombiana en el Departamento. </t>
  </si>
  <si>
    <t xml:space="preserve">1.5.2.2. Fortalecimiento de las iniciativas productivas de la población afrocolombiana. Fortalecimiento de las iniciativas productivas de la población afrocolombiana. </t>
  </si>
  <si>
    <t>1.5.3. Desarrollo Integral del pueblo Rrom</t>
  </si>
  <si>
    <t>1.5.3.1. Fortalecimiento organizacional de la población Rrom</t>
  </si>
  <si>
    <t xml:space="preserve">Celebraciones del día de la etnia Rom o gitanos apoyadas y visibilización de la Kumpania Cúcuta- Norte de Santander </t>
  </si>
  <si>
    <t>1.5.3.2. Fortalecimiento de las iniciativas productivas de la población Rrom</t>
  </si>
  <si>
    <t>1.6. Más Oportunidades para la Niñez y la Adolescencia.</t>
  </si>
  <si>
    <t>1.6.1. Protección y atención a la primera infancia</t>
  </si>
  <si>
    <t>1.6.1.1. Atención integral a niños y niñas de 0 a 5 años sin discriminación alguna</t>
  </si>
  <si>
    <t>1.6.1.2. Atención pediátrica y quirúrgica especializada a niños, niñas y adolescentes.</t>
  </si>
  <si>
    <t xml:space="preserve">Atención y gestión de medicamentos para NNA operados quirúrgicamente, que sean de niveles 1 y 2 del SISBEN </t>
  </si>
  <si>
    <t>1.6.1.3. Entornos armoniosos y protectores que garanticen el desarrollo integral de niños, niñas y adolescentes felices y amados.</t>
  </si>
  <si>
    <t>Acompañamiento técnico para la celebración del DÍA DE LA NIÑEZ.</t>
  </si>
  <si>
    <t>1.6.2. Protección y atención a la infancia</t>
  </si>
  <si>
    <t>1.6.2.1. Caracterización de niños, niñas y adolescentes.</t>
  </si>
  <si>
    <t>Caracterización de los Niños, Niñas y Adolescentes vinculados al trabajo infantil.</t>
  </si>
  <si>
    <t>1.6.2.2. Erradicación del trabajo infantil</t>
  </si>
  <si>
    <t>Niños, niñas y adolescentes beneficiados con una estrategia interinstitucional e interdisciplinaria para la atención integral de los NNA, vinculados al trabajo infantil y/o en situación de calle</t>
  </si>
  <si>
    <t>1.6.2.3. Promover la participación de niños, niñas y adolescentes en el diseño de programas, proyectos y planes del Departamento.</t>
  </si>
  <si>
    <t xml:space="preserve">Municipios apoyados con Promoción y Participación de los NNA en los Consejos de Política Social. </t>
  </si>
  <si>
    <t>1.6.3. Protección y atención a los adolescentes</t>
  </si>
  <si>
    <t>1.6.3.1. Fortalecimiento de la capacidad de respuesta institucional para la protección, atención y desarrollo integral de niños, niñas y adolescentes</t>
  </si>
  <si>
    <t>Política Publica Departamental de primera infancia nueva o actualizada; aprobada por Ordenanza.</t>
  </si>
  <si>
    <t>Política Publica Departamental de infancia y adolescencia nueva o actualizada aprobada por Ordenanza.</t>
  </si>
  <si>
    <t xml:space="preserve">1.6.3.2. Prevención de vulneraciones en NNA </t>
  </si>
  <si>
    <t>Niños, niñas y adolescentes participando en la estrategia MAS OPORTUNIDADES PARA JUGAR, orientada al buen trato, respeto y protección para la prevención de violencia intrafamiliar, abuso sexual y violencias sociales.</t>
  </si>
  <si>
    <t>Numero de NNA acompañados en su proceso de inscripción de Registro Civil.</t>
  </si>
  <si>
    <t xml:space="preserve">Municipios acompañados para la promoción y socialización de la estrategia sobre educación sexual responsable para los NNA a través del apoyo y fortalecimiento familiar </t>
  </si>
  <si>
    <t>1.6.3.3. Fortalecimiento integral en emprendimiento a adolescentes</t>
  </si>
  <si>
    <t>1.7.1. Liderazgo juvenil</t>
  </si>
  <si>
    <t xml:space="preserve">1.7.1.1. Promoción y garantía de los derechos de los jóvenes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</si>
  <si>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</si>
  <si>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</si>
  <si>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</si>
  <si>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1.7.1.2. Más jóvenes con acceso a bienes y servicios</t>
  </si>
  <si>
    <t>1.7.2. Prevención, mitigación y protección de riesgos sociales</t>
  </si>
  <si>
    <t>1.7.2.1. Protección juvenil a través de la formación para prevención de riesgos sociales</t>
  </si>
  <si>
    <t xml:space="preserve">Municipios acompañados con actividades en competencias lúdico – recreativas </t>
  </si>
  <si>
    <t>Municipios acompañados para la formación en emprendimiento, creación de empresa juvenil y/o fortalecimiento a la empresa familiar.</t>
  </si>
  <si>
    <t>1.7.3. Emprendimiento empresarial en los jóvenes</t>
  </si>
  <si>
    <t>1.7.3.1. Emprendimiento Juvenil</t>
  </si>
  <si>
    <t>1.7.3.2. Jóvenes dinamizadores de la paz.</t>
  </si>
  <si>
    <t xml:space="preserve">Iniciativas productivas juveniles identificadas que contribuya al fortalecimiento de la paz en municipios PDET. </t>
  </si>
  <si>
    <t>1.8. Más Oportunidades para los adultos mayores.</t>
  </si>
  <si>
    <t>1.8.1. Atención integral al adulto mayor</t>
  </si>
  <si>
    <t>1.8.1.1. Política pública de envejecimiento y vejez</t>
  </si>
  <si>
    <t xml:space="preserve">1.8.1.2. Fortalecimiento de Centros de Bienestar para el adulto mayor y Centros Vida </t>
  </si>
  <si>
    <t xml:space="preserve">Adultos mayores beneficiados con auxilio exequial. </t>
  </si>
  <si>
    <t>1.8.1.3. Mejoramiento de la calidad de vida de la población adulta mayor</t>
  </si>
  <si>
    <t>1.8.1.4. Adultos mayores activos y saludables</t>
  </si>
  <si>
    <t>Adultos mayores beneficiarios de apoyo integral con ayudas técnicas (bastones, sillas de ruedas, caminadores, muletas, etc.)</t>
  </si>
  <si>
    <t>1.8.1.5. Participación activa de los adultos mayores.</t>
  </si>
  <si>
    <t>Municipios con acompañamiento en la celebración del día del adulto mayor en el marco de la elección del COLOMBIANO DE ORO DEPARTAMENTAL</t>
  </si>
  <si>
    <t>1.8.2. Adulto mayor productivo</t>
  </si>
  <si>
    <t>1.8.2.1. Fortalecimiento del emprendimiento en el adulto mayor</t>
  </si>
  <si>
    <t>Feria con exposición de productos elaborados por adultos mayores</t>
  </si>
  <si>
    <t>1.9. Más Oportunidades para las Personas con Discapacidad – PcD -</t>
  </si>
  <si>
    <t>1.9.1. Atención integral a la población con discapacidad</t>
  </si>
  <si>
    <t>1.9.1.1. Proyectos culturales en diversas áreas artísticas</t>
  </si>
  <si>
    <t>Proyectos ejecutados, en danza, música, teatro, artes plásticas</t>
  </si>
  <si>
    <t>Municipios atendidos con inclusión de las PcD</t>
  </si>
  <si>
    <t>Muestras artísticas o encuentros interculturales</t>
  </si>
  <si>
    <t>1.9.1.2. Centros de atención integral en salud para PcD</t>
  </si>
  <si>
    <t xml:space="preserve">Municipios con articulación para adecuación de espacios de rehabilitación básica y RBC. </t>
  </si>
  <si>
    <t>Dotaciones de implementos terapéuticos básicos para ejecución de programas de rehabilitación</t>
  </si>
  <si>
    <t>1.9.1.3. Deportes adaptados para las personas con discapacidad</t>
  </si>
  <si>
    <t>1.9.1.4. Educación inclusiva</t>
  </si>
  <si>
    <t>1.9.2. Población con Discapacidad Productiva</t>
  </si>
  <si>
    <t>1.9.2.1. Proyectos productivos para personas con discapacidad o cuidadores</t>
  </si>
  <si>
    <t>Iniciativas productivas o Microempresas apoyadas para la creación de empleos para las PcD</t>
  </si>
  <si>
    <t>1.9.2.2. Vinculación laboral PcD</t>
  </si>
  <si>
    <t>Encuentros con empresarios del Departamento para socializar beneficios tributarios por la vinculación laboral de PcD</t>
  </si>
  <si>
    <t>1.9.2.3. Teletrabajo PcD</t>
  </si>
  <si>
    <t>1.9.3. Protección de Derechos y Accesibilidad de las Personas con Discapacidad</t>
  </si>
  <si>
    <t>1.9.3.1. Sistema regional de discapacidad</t>
  </si>
  <si>
    <t>Capacitaciones a funcionarios de las alcaldías en la normatividad y actualización de la misma.</t>
  </si>
  <si>
    <t>1.9.3.2. Formación a formadores con inclusión de PcD</t>
  </si>
  <si>
    <r>
      <t xml:space="preserve">Talleres de capacitación </t>
    </r>
    <r>
      <rPr>
        <sz val="16"/>
        <color rgb="FF000000"/>
        <rFont val="Arial"/>
        <family val="2"/>
      </rPr>
      <t>en áreas como cultura, deporte y emprendimiento,</t>
    </r>
  </si>
  <si>
    <t>Talleres de padres sobre sensibilización y cuidados en casa</t>
  </si>
  <si>
    <t>1.9.3.3. Observatorio Departamental de Discapacidad</t>
  </si>
  <si>
    <t>Jornadas de registro de PcD en los diferentes municipios del Departamento</t>
  </si>
  <si>
    <t>Jornadas de acompañamiento jurídico para la protección de derechos</t>
  </si>
  <si>
    <t xml:space="preserve">Atención y acompañamiento jurídico en procesos contra EPS </t>
  </si>
  <si>
    <t>1.9.4. Rehabilitación de las Personas con Discapacidad</t>
  </si>
  <si>
    <t>1</t>
  </si>
  <si>
    <t xml:space="preserve">1.9.4.1. Fortalecimiento tecnológico del Centro de Rehabilitación Cardioneuromuscular </t>
  </si>
  <si>
    <t>1.9.4.2. Rehabilitación Basada en Comunidad (RBC) con herramienta de Tele-rehabilitación y enfoque de inclusión social de la PcD</t>
  </si>
  <si>
    <t>Niños, Niñas y Adolescentes con discapacidad participando en programas de rehabilitación física y social</t>
  </si>
  <si>
    <t>Personas con discapacidad visual (Ceguera o baja visión) en Inclusión social</t>
  </si>
  <si>
    <t>1.9.4.3. Preparación y rehabilitación de deportistas en condición de discapacidad en las etapas de recreación, masificación y alto rendimiento.</t>
  </si>
  <si>
    <t>1.10. Más Oportunidades para la Mujer y la Diversidad de Género.</t>
  </si>
  <si>
    <t>1.10.1. Participación de la mujer en la política pública</t>
  </si>
  <si>
    <t>1.10.1.1. Participación en la política pública de la mujer</t>
  </si>
  <si>
    <t>1.10.1.2. Derechos de la mujer</t>
  </si>
  <si>
    <t>1.10.2. Mujer libre de violencia</t>
  </si>
  <si>
    <t>1.10.2.1. Prevención de la violencia contra la mujer</t>
  </si>
  <si>
    <t>1.10.2.2. Cultura ciudadana en equidad de género</t>
  </si>
  <si>
    <t>1.10.2.3. Derechos sexuales de la mujer</t>
  </si>
  <si>
    <t>1.10.2.4. Educación no sexista</t>
  </si>
  <si>
    <t>1.10.2.5. Difusión de los derechos de la mujer</t>
  </si>
  <si>
    <t>Asesorías jurídicas realizadas a las mujeres del Departamento</t>
  </si>
  <si>
    <t>1.10.2.6. Observatorio de la mujer</t>
  </si>
  <si>
    <t>1.10.3. Mujer Urbana y rural emprendedora y productiva</t>
  </si>
  <si>
    <t>1.10.3.1. Conformación y consolidación de organizaciones de mujeres</t>
  </si>
  <si>
    <t>1.10.3.2. Proyectos productivos a mujeres</t>
  </si>
  <si>
    <t>Proyecto de desarrollo agroindustrial y/o centros de acopio a las mujeres y diversidad de género en el Departamento</t>
  </si>
  <si>
    <t>1.10.3.3. Líneas de crédito para la implementación de unidades productivas</t>
  </si>
  <si>
    <t>1.10.3.4. Capacitación para el trabajo</t>
  </si>
  <si>
    <t>1.10.3.5. Apoyo integral a mujeres urbanas y rurales</t>
  </si>
  <si>
    <t>1.10.3.6. Acompañamiento y apoyo en exposición empresarial</t>
  </si>
  <si>
    <t>1.10.4. Proyectos especiales para la mujer</t>
  </si>
  <si>
    <t>1.10.4.2. Mujeres líderes voluntarias</t>
  </si>
  <si>
    <t>1.10.4.3. Escuela de cuidadoras</t>
  </si>
  <si>
    <t>1.10.4.4. Asociaciones de mujeres</t>
  </si>
  <si>
    <t>1.10.4.5. Mujer educada</t>
  </si>
  <si>
    <t>1.10.4.6. Mujer saludable</t>
  </si>
  <si>
    <t>Mujeres atendidas con rehabilitación oral</t>
  </si>
  <si>
    <t>Talleres a docentes, líderes comunitarios, fiscales, comisarios, inspectores de policía e instituciones de salud en prevención del abuso sexual (1 anual)</t>
  </si>
  <si>
    <t>1.10.4.7. Cultura, deporte, recreación, actividad física y el aprovechamiento del tiempo libre para la mujer</t>
  </si>
  <si>
    <t xml:space="preserve">Realización de encuentros y juegos deportivos de la mujer y el deporte para motivar la participación de la mujer en la práctica de los deportes, la actividad física y la recreación. </t>
  </si>
  <si>
    <t>Apoyo a procesos de emprendimiento desde la cultura y las artes a población de mujeres y diversidad de género</t>
  </si>
  <si>
    <t>1.10.4.8. Prevención de la trata de personas</t>
  </si>
  <si>
    <t>Capacitaciones a rectores y coordinadores de los colegios departamentales en trata de personas</t>
  </si>
  <si>
    <t>Capacitaciones dirigidas asociaciones de mujeres en la prevención de la trata de personas</t>
  </si>
  <si>
    <t>1.10.4.9. Prevención de actividades que vulneren los derechos a una vida sana y libre desarrollo de las capacidades de las mujeres</t>
  </si>
  <si>
    <t>Municipios acompañados en actividades lúdico-pedagógicas en cómo prevenir el abuso, denunciar y buscar apoyo y atención especial a la niña y adolescente, jóvenes y adultas campesinas</t>
  </si>
  <si>
    <t>1.10.4.10. Atención a mujeres privadas de la libertad</t>
  </si>
  <si>
    <t>Programa de actividades en la práctica de los deportes, la actividad física y la recreación desarrollado</t>
  </si>
  <si>
    <t>1.10.5. Acciones con Población OSIGD - LGBTI</t>
  </si>
  <si>
    <t>1.10.5.1. Participación en la política pública de OSIGD - LGBTI</t>
  </si>
  <si>
    <t>1.10.5.2. Educación Incluyente OSIGD - LGBTI</t>
  </si>
  <si>
    <t>municipios con capacitación a los colegios de la sede central en educación incluyente a los estudiantes</t>
  </si>
  <si>
    <t>1.10.5.3. Salud OSIGD - LGBTI</t>
  </si>
  <si>
    <t>1.10.5.4. Cultura, deporte, recreación, actividad física y el aprovechamiento del tiempo libre para la población OSIGD - LGBTI</t>
  </si>
  <si>
    <t>1.10.5.5. Asociaciones de OSIGD - LGBTI</t>
  </si>
  <si>
    <t>1.10.5.6. Prevención de la violencia contra la población OSIGD - LGBTI</t>
  </si>
  <si>
    <t xml:space="preserve">2. Convivencia </t>
  </si>
  <si>
    <t>2.1. Más Oportunidades para la Paz, Derechos Humanos y Derecho Internacional Humanitario -D.I.H</t>
  </si>
  <si>
    <t>2.1.1. Construcción de paz, legalidad, reconciliación, dialogo social y convivencia</t>
  </si>
  <si>
    <t>2.1.1.1. Norte de Santander unido por la paz</t>
  </si>
  <si>
    <t>DIH 1</t>
  </si>
  <si>
    <t>DIH 2</t>
  </si>
  <si>
    <t>DIH 3</t>
  </si>
  <si>
    <t>DIH 4</t>
  </si>
  <si>
    <t>DIH 5</t>
  </si>
  <si>
    <t>2.1.1.2. Un Norte promotor del dialogo social</t>
  </si>
  <si>
    <t>DIH 6</t>
  </si>
  <si>
    <t>DIH 7</t>
  </si>
  <si>
    <t>DIH 8</t>
  </si>
  <si>
    <t>2.1.1.3. Norte de Santander le apuesta a la legalidad</t>
  </si>
  <si>
    <t>DIH 9</t>
  </si>
  <si>
    <t>Jornadas de sensibilización para transformar la cultura de la ilegalidad y propender por conductas con apego a la Ley.</t>
  </si>
  <si>
    <t>DIH 10</t>
  </si>
  <si>
    <t>DIH 11</t>
  </si>
  <si>
    <t xml:space="preserve">2.1.2. Centros Carcelarios, Penitenciarios y de Atención Especializada </t>
  </si>
  <si>
    <t>2.1.2.1. Mas oportunidades para las personas privadas de la libertad</t>
  </si>
  <si>
    <t>DIH 12</t>
  </si>
  <si>
    <t>DIH 13</t>
  </si>
  <si>
    <t>DIH 14</t>
  </si>
  <si>
    <t>2.1.2.2. Fortalecimiento Institucional a los Centros Carcelarios, Penitenciarios y de Atención Especializada</t>
  </si>
  <si>
    <t>DIH 15</t>
  </si>
  <si>
    <t>DIH 16</t>
  </si>
  <si>
    <t>DIH 17</t>
  </si>
  <si>
    <t>DIH 18</t>
  </si>
  <si>
    <t>DIH 19</t>
  </si>
  <si>
    <t>2.1.2.3. Mas oportunidades para los menores infractores</t>
  </si>
  <si>
    <t>DIH 20</t>
  </si>
  <si>
    <t>DIH 21</t>
  </si>
  <si>
    <t>DIH 22</t>
  </si>
  <si>
    <t>DIH 23</t>
  </si>
  <si>
    <t>2.1.3. Promoción y Protección de los Derechos Humanos y DIH</t>
  </si>
  <si>
    <t>2.1.3.1. Norte de Santander promueve los Derechos Humanos</t>
  </si>
  <si>
    <t>DIH 24</t>
  </si>
  <si>
    <t>DIH 25</t>
  </si>
  <si>
    <t>DIH 26</t>
  </si>
  <si>
    <t>DIH 27</t>
  </si>
  <si>
    <t>DIH 28</t>
  </si>
  <si>
    <t>DIH 29</t>
  </si>
  <si>
    <t>DIH 30</t>
  </si>
  <si>
    <t>DIH 31</t>
  </si>
  <si>
    <t>2.1.3.2. Un Norte defensor de los derechos humanos</t>
  </si>
  <si>
    <t>DIH 32</t>
  </si>
  <si>
    <t>DIH 33</t>
  </si>
  <si>
    <t>DIH 34</t>
  </si>
  <si>
    <t>DIH 35</t>
  </si>
  <si>
    <t>Jornadas de promoción al respeto y la garantía de los derechos sociales, culturales, civiles y políticos de los Afro descendientes, indígenas, población reincorporada y Rrom en el departamento de Norte de Santander.</t>
  </si>
  <si>
    <t>DIH 36</t>
  </si>
  <si>
    <t>2.1.3.3. Norte de Santander garantiza la diversidad religiosa</t>
  </si>
  <si>
    <t>DIH 37</t>
  </si>
  <si>
    <t>DIH 38</t>
  </si>
  <si>
    <t>DIH 39</t>
  </si>
  <si>
    <t>2.1.4. Sus voces nos defienden</t>
  </si>
  <si>
    <t>2.1.4.1. Norte de Santander protege a sus defensores</t>
  </si>
  <si>
    <t>DIH 40</t>
  </si>
  <si>
    <t>DIH 41</t>
  </si>
  <si>
    <t>DIH 42</t>
  </si>
  <si>
    <t>DIH 43</t>
  </si>
  <si>
    <t>2.1.4.2. Mas oportunidades para los defensores de Derechos Humanos</t>
  </si>
  <si>
    <t>DIH 44</t>
  </si>
  <si>
    <t>DIH 45</t>
  </si>
  <si>
    <t>DIH 46</t>
  </si>
  <si>
    <t>2.2. Más Oportunidades para la Seguridad.</t>
  </si>
  <si>
    <t>2.2.1. Seguridad y Orden Público</t>
  </si>
  <si>
    <t>2.2.1.1. Más oportunidades para la seguridad y el restablecimiento del orden público</t>
  </si>
  <si>
    <t>Plan Integral de Seguridad y Convivencia Ciudadana -PISCC- del Departamento diseñado y formulado.</t>
  </si>
  <si>
    <t>Estrategias de comunicación elaboradas a nivel interinstitucional que fomente la capacidad de denuncia a nivel Departamento.</t>
  </si>
  <si>
    <t>Nuevos frentes de seguridad creados para el fortaleciendo del liderazgo comunal y la acción colectiva en los municipios del Departamento.</t>
  </si>
  <si>
    <t>2.2.1.2. Norte de Santander seguro y tranquilo</t>
  </si>
  <si>
    <t>Estrategias formuladas e implementadas de manera integral para prevenir, controlar y combatir el micro tráfico en el Departamento.</t>
  </si>
  <si>
    <t>2.2.1.3. Pilas en la vía</t>
  </si>
  <si>
    <t xml:space="preserve">Jornadas pedagógicas en las vías departamentales y municipales a fin de evitar la ocurrencia de accidentes de tránsito. </t>
  </si>
  <si>
    <t>2.2.2. Fortalecimiento Institucional</t>
  </si>
  <si>
    <t>2.2.2.1. Fortalecimiento de la fuerza pública, organismos de seguridad y órganos de control</t>
  </si>
  <si>
    <t>2.2.3. Participación ciudadana</t>
  </si>
  <si>
    <t>2.2.3.1. En Norte de Santander todos contamos</t>
  </si>
  <si>
    <t xml:space="preserve">Proceso de formación en democracia, Gobernabilidad y participación, dirigido especialmente a la población juvenil. </t>
  </si>
  <si>
    <t xml:space="preserve">Red departamental de líderes para el fomento de la Democracia y la Gobernabilidad. </t>
  </si>
  <si>
    <t>2.2.3.2. Participa y decide</t>
  </si>
  <si>
    <t xml:space="preserve">2.2.4. Observatorio de Orden Público, Social y Político </t>
  </si>
  <si>
    <t>2.2.4.1. Norte de Santander se informa y decide</t>
  </si>
  <si>
    <t>2.2.4.2. Fortalecimiento al sistema de información departamental de seguridad, convivencia y derechos humanos</t>
  </si>
  <si>
    <t>Página web del observatorio de orden público, social y político del Departamento diseñada y puesta en funcionamiento</t>
  </si>
  <si>
    <t>2.3. Más Oportunidades para la Convivencia</t>
  </si>
  <si>
    <t>2.3.1. Prevención de la Violencia</t>
  </si>
  <si>
    <t xml:space="preserve">2.3.1.1. Todos unidos por la niñez </t>
  </si>
  <si>
    <t>Estrategia diseñada e implementada que permita articular acciones entre las secretarías,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</si>
  <si>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Secretaría de Desarrollo Social y el ICBF.</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</si>
  <si>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</si>
  <si>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</si>
  <si>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2.3.1.2. Norte de Santander sin violencia</t>
  </si>
  <si>
    <t>2.3.2. No al reclutamiento, uso y utilización de niños, niñas, adolescentes y jóvenes en conflictos armados</t>
  </si>
  <si>
    <t>2.3.2.1. NNAJ protagonistas en la construcción de la paz</t>
  </si>
  <si>
    <t>Fortalecimiento al Comité Departamental para la Prevención del Reclutamiento, Utilización y Violencia Sexual contra NNA por parte de los grupos armados al margen de la Ley y grupos delictivos organizados en Norte de Santander</t>
  </si>
  <si>
    <t>2.3.2.2. Norte de Santander protege a sus NNAJ</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</si>
  <si>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</si>
  <si>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</si>
  <si>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</si>
  <si>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2.3.3.1. Norte de Santander contra la Trata de Personas</t>
  </si>
  <si>
    <t xml:space="preserve">Fortalecimiento al Comité Interinstitucional de lucha contra la trata de personas en el departamento de Norte de Santander </t>
  </si>
  <si>
    <t>2.3.3.2. A la trata no trato</t>
  </si>
  <si>
    <t xml:space="preserve">Talleres de formación a funcionarios públicos sobre el marco jurídico y las modalidades de trata de personas en el Departamento. </t>
  </si>
  <si>
    <t>2.3.4. Acción Integral contra Minas Antipersonal (MAP), Munición sin Explotar (MUSE) y Trampas Explosivas (TE)</t>
  </si>
  <si>
    <t>2.3.4.1. Pisa sin prisa</t>
  </si>
  <si>
    <t>Procesos de articulación para la realización de los talleres de Educación en el riesgo de minas ERM en el ámbito educativo y emergencias con los operadores existentes en el Departamento.</t>
  </si>
  <si>
    <t>2.3.4.2. Hagamos de Norte de Santander un Departamento de huellas seguras</t>
  </si>
  <si>
    <t>2.4. Más oportunidades para las víctimas y para la paz</t>
  </si>
  <si>
    <t xml:space="preserve">2.4.1.1. Fortalecimiento institucional mediante la capacitación y la asistencia técnica permanente </t>
  </si>
  <si>
    <t>Jornadas de Capacitación y actualización a Funcionarios Públicos “Enlaces de Víctimas- personeros”, en los municipios de Norte de Santander, en Ley 1448 del 2011, protocolos de participación, cultura de Paz y otros temas a fines.</t>
  </si>
  <si>
    <t>Jornadas de asistencia técnica a los municipios en el conocimiento de las rutas de protección de líderes sociales, en medidas de autocuidado y protección.</t>
  </si>
  <si>
    <t>2.4.1.2. Garantías de Participación para la Población Víctima</t>
  </si>
  <si>
    <t>Apoyo para la elaboración de los proyectos, de acuerdo a las propuestas presentados por la Población Víctima.</t>
  </si>
  <si>
    <t>Acompañamiento y atención a los Planes de Retorno y Reubicación en Norte de Santander en articulación con el SNARIV.</t>
  </si>
  <si>
    <t>Acompañamiento y atención a los Sujetos de Reparación Colectiva en cumplimiento de medidas establecidas en Norte de Santander en articulación con el SNARIV.</t>
  </si>
  <si>
    <t>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t>
  </si>
  <si>
    <t>Jornadas de Atención Psicosocial a la Población Víctima realizados en los municipios de Norte de Santander</t>
  </si>
  <si>
    <t>Jornadas de orientación jurídica a la Población Víctima realizados en los municipios de Norte de Santander</t>
  </si>
  <si>
    <t>Solicitudes de Ayuda Humanitaria inmediata, por desplazamiento forzado u otro hecho victimizante presentadas por las entidades municipales priorizadas de acuerdo al Decreto 1143 del 25 de julio del 2016.</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</si>
  <si>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</si>
  <si>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Proyectos comunidad- gobierno tramitados para la reconciliación, la convivencia y la paz en el marco del pilar 8° de los programas de desarrollo con enfoque territorial PDET.</t>
  </si>
  <si>
    <t>Proyectos de generación de ingresos formulados para las asociaciones de víctimas del departamento Norte de Santander que lo soliciten.</t>
  </si>
  <si>
    <t>2.4.3.1. Oportunidades para la reconstrucción de la Memoria Histórica</t>
  </si>
  <si>
    <t>“CATATUMBO: MUSEO DE MEMORIA Y LABORATORIO MULTIMEDIA”, diseñado y operando, con articulación de Procesos de dignificación de Memoria desde el Centro de Inspiración para la Paz del Departamento.</t>
  </si>
  <si>
    <t>3.1. Más Oportunidades para el Ordenamiento Territorial.</t>
  </si>
  <si>
    <t>3.1.1. Ordenamiento Territorial Departamental</t>
  </si>
  <si>
    <t>3.1.1.1. Ordenamiento Territorial Departamental</t>
  </si>
  <si>
    <t>3.1.1.2. Ordenamiento territorial supramunicipal y regional</t>
  </si>
  <si>
    <t>3.1.2. Ordenamiento Territorial Municipal</t>
  </si>
  <si>
    <t>3.1.2.1. Asistencia Técnica en Ordenamiento Territorial Municipal</t>
  </si>
  <si>
    <t>3.1.2.2. Actualización catastral</t>
  </si>
  <si>
    <t>3.2. Más Oportunidades con la cooperación para el desarrollo y la integración fronteriza.</t>
  </si>
  <si>
    <t>3.2.1. Plan de promoción para la inversión extranjera y nacional en polos de desarrollo</t>
  </si>
  <si>
    <t>3.2.1.1. Promoción internacional para la inversión en la región</t>
  </si>
  <si>
    <t xml:space="preserve">3.2.1.2. Modelo de articulación interinstitucional y gremial para mejorar los niveles de promoción internacional de la región </t>
  </si>
  <si>
    <t xml:space="preserve">Diagnóstico del empresariado internacional y de la Cooperación Internacional presente en la región </t>
  </si>
  <si>
    <t>3.2.1.3. Modelo de coordinación y articulación de la cooperación internacional en la región.</t>
  </si>
  <si>
    <t>Planes pilotos de desarrollo integral y sustitución de cultivos ilícitos en zonas estratégicas rurales de Norte de Santander</t>
  </si>
  <si>
    <t>3.2.2. Caracterización para la protección y la estabilización socioeconómica migratoria.</t>
  </si>
  <si>
    <t xml:space="preserve">3.2.2.1. Caracterización y apoyo a registros migratorios </t>
  </si>
  <si>
    <t>3.2.2.2. Promoción de la regularización migratoria para la promoción laboral y el emprendimiento</t>
  </si>
  <si>
    <t>3.2.3. Fortalecimiento de las organizaciones sociales en frontera</t>
  </si>
  <si>
    <t>3.2.3.1. Capacitación a líderes de la población receptora, migrantes y retornados</t>
  </si>
  <si>
    <t>3.2.3.2. Fortalecimiento de los procesos asociativos y de cooperativismo de la población receptora, migrantes y retornados</t>
  </si>
  <si>
    <t xml:space="preserve">Plan de capacitación en esquemas de fortalecimiento organizacional </t>
  </si>
  <si>
    <t>3.2.3.3. Diseño y gestión de proyectos</t>
  </si>
  <si>
    <t>Proyectos de cooperación internacional gestionados por la Secretaría de Fronteras y Cooperación internacional</t>
  </si>
  <si>
    <t>3.3. Más Oportunidades para la Frontera.</t>
  </si>
  <si>
    <t>3.3.1. Funcionalidad transfronteriza</t>
  </si>
  <si>
    <t>3.3.1.1. Fortalecimiento de infraestructuras sociales en zonas limítrofes</t>
  </si>
  <si>
    <t xml:space="preserve">3.3.1.2. Caracterización de la movilidad transfronteriza </t>
  </si>
  <si>
    <t xml:space="preserve">3.3.2. Apoyos a la movilidad migratoria </t>
  </si>
  <si>
    <t xml:space="preserve">3.3.2.1. Atención a población migrante y retornada </t>
  </si>
  <si>
    <t xml:space="preserve">3.3.2.2. Referenciación migratoria </t>
  </si>
  <si>
    <t xml:space="preserve">3.3.3. Plan de ordenamiento y Gobernanza fronteriza </t>
  </si>
  <si>
    <t xml:space="preserve">3.3.3.2. Plan de ordenamiento metropolitano en zonas limítrofes </t>
  </si>
  <si>
    <t>3.4. Más Oportunidades para el Buen Gobierno.</t>
  </si>
  <si>
    <t>3.4.1. Fortalecimiento de la capacidad de gestión departamental</t>
  </si>
  <si>
    <t>3.4.1.1. Gestión Estratégica del Talento Humano</t>
  </si>
  <si>
    <t>3.4.1.2. Integridad</t>
  </si>
  <si>
    <t>3.4.1.3. Fortalecimiento a la Organización y Simplificación de Procesos</t>
  </si>
  <si>
    <t xml:space="preserve">Software TNS para bienes inmuebles, equipos y bienes de consumo implementado </t>
  </si>
  <si>
    <t>Dependencias con procesos y procedimientos actualizados</t>
  </si>
  <si>
    <t>3.4.1.4. Transparencia, acceso a la información y lucha contra la corrupción pública</t>
  </si>
  <si>
    <t>3.4.1.5. Servicio al Ciudadano</t>
  </si>
  <si>
    <t xml:space="preserve">Tramite de asignación de citas de pasaporte por medio electrónico implementado. </t>
  </si>
  <si>
    <t>3.4.1.6. Racionalización de Trámites</t>
  </si>
  <si>
    <t>3.4.1.7. Gestión documental</t>
  </si>
  <si>
    <t>3.4.1.8. Gestión del Conocimiento</t>
  </si>
  <si>
    <t>3.4.1.9. Participación en la Gestión Pública</t>
  </si>
  <si>
    <t>3.4.2. Fortalecimiento de la participación comunitaria</t>
  </si>
  <si>
    <t>3.4.2.1. Fortalecimiento de la participación comunitaria.</t>
  </si>
  <si>
    <t>Dignatarios capacitados (100 por cada subregión), sobre el desarrollo de la comunidad, control social y participación ciudadana mediante la socialización de la Ley 743.</t>
  </si>
  <si>
    <t>Dignatarios de Juntas de Acción Comunal JAC capacitados en formulación y evaluación de proyectos comunitarios.</t>
  </si>
  <si>
    <t>Líderes de la acción comunal en el programa “Formador de Formadores”</t>
  </si>
  <si>
    <t>3.4.2.2. Espacios de esparcimiento, disfrute de la vida, actividades físicas, lúdico, recreativas y de acompañamiento psicosocial para la Resolución de conflictos.</t>
  </si>
  <si>
    <t xml:space="preserve">Planes de desarrollo comunales y comunitarios con acompañamiento técnico </t>
  </si>
  <si>
    <t>3.4.2.3. Protección y garantías de derechos para el organismo comunal</t>
  </si>
  <si>
    <t>Apoyo a la implementación del plan integral de reparación colectiva a sobrevivientes del conflicto armado que hacen parte de Fedecomunal</t>
  </si>
  <si>
    <t>3.4.3. Sistemas de Información Territorial (Política 16: Gestión de Sistemas de Información)</t>
  </si>
  <si>
    <t>3.4.3.1. Gestión de Calidad - MIPG</t>
  </si>
  <si>
    <t>3.4.3.2. Fortalecimiento de la Gestión de la Información Geográfica</t>
  </si>
  <si>
    <t>Avance en la Construcción de la IDE (Infraestructura de Datos Espaciales) de la Gobernación</t>
  </si>
  <si>
    <t>3.4.3.3. Geoestadística y estudios territoriales</t>
  </si>
  <si>
    <t>3.4.3.4. Sistema de Información Poblacional - SISBEN</t>
  </si>
  <si>
    <t>municipios asistidos en los procesos del SISBEN</t>
  </si>
  <si>
    <t xml:space="preserve">3.4.3.5. Bancos de Proyectos de inversión Departamental </t>
  </si>
  <si>
    <t>3.4.3.6. Implementación de Políticas Públicas</t>
  </si>
  <si>
    <t>3.4.3.7. Seguimiento al PDD</t>
  </si>
  <si>
    <t>3.4.4. Fortalecimiento de las Finanzas Públicas</t>
  </si>
  <si>
    <t>3.4.4.1. Fortalecimiento Institucional de la Hacienda Pública</t>
  </si>
  <si>
    <t>3.4.4.2. Modernización tecnológica de la Hacienda Departamental</t>
  </si>
  <si>
    <t>3.4.4.3. Fortalecimiento de la capacidad de gestión territorial</t>
  </si>
  <si>
    <t>Municipios asistidos para el fortalecimiento normativo tributario y presupuestal a través de la elaboración y/o actualización de sus estatutos, manuales, reglamentos y políticas</t>
  </si>
  <si>
    <t>Alcaldías del Área Metropolitana apoyadas para facilitar hacer negocios y crear empresa</t>
  </si>
  <si>
    <t>3.5. Más Oportunidades para la Territorialidad.</t>
  </si>
  <si>
    <t>3.5.1. Fortalecimiento en la gestión y capacidad administrativa de los municipios y subregiones</t>
  </si>
  <si>
    <t xml:space="preserve">3.5.1.1. Seguimiento a la Inversión Municipal </t>
  </si>
  <si>
    <t xml:space="preserve">Evaluaciones del Desempeño Integral Municipal </t>
  </si>
  <si>
    <t>Encuentros subregionales de asistencia técnica, apoyo y revisión de los reportes financieros y plataformas diseñadas por DNP.</t>
  </si>
  <si>
    <t>3.5.1.2. Bancos de Proyectos de Inversión Municipal</t>
  </si>
  <si>
    <t>3.5.2. Fortalecimiento de la asociatividad en los municipios</t>
  </si>
  <si>
    <t>3.5.2.1. Articulación y desarrollo regional</t>
  </si>
  <si>
    <t>4.1. Más Oportunidades para los Bosques, Biodiversidad y Servicios Ecosistémicos</t>
  </si>
  <si>
    <t>4.1.1. Mejor ambiente en tu territorio</t>
  </si>
  <si>
    <t>4.1.1.1. Más oportunidades para un ambiente sostenible</t>
  </si>
  <si>
    <t>Sistema Integral de Gestión para el Observatorio Ambiental implementado (municipios de convención, Teorama, San Calixto, El Tarra, Tibú y Sardinata).</t>
  </si>
  <si>
    <t>Hectáreas adquiridas para la conservación del recurso hídrico, y protección de páramos y parques naturales en el Departamento.</t>
  </si>
  <si>
    <t>4.2. Más Oportunidades para los Recursos Hídricos.</t>
  </si>
  <si>
    <t>4.2.1. Agua para la vida, ciudad y territorio</t>
  </si>
  <si>
    <t>4.2.1.1. Más atención para la conservación del recurso hídrico</t>
  </si>
  <si>
    <t>Beneficiarios atendidos con pagos por servicios ambientales - PSA por cada una de las cuencas media y media-alta de los ríos Zulia, Pamplonita y Algodonal, y páramos del Departamento.</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</si>
  <si>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</si>
  <si>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</si>
  <si>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</si>
  <si>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4.3.1.1. En dirección hacia un ambiente sano, recreativo y competitivo.</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</si>
  <si>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</si>
  <si>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</si>
  <si>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</si>
  <si>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</si>
  <si>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</si>
  <si>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 xml:space="preserve">4.3.1.2. Ambiente para la zoociedad </t>
  </si>
  <si>
    <t xml:space="preserve">Hogares operando en el Departamento para la protección de animales en abandono. </t>
  </si>
  <si>
    <t>4.4. Más Oportunidades para la Mitigación y Adaptación al Cambio Climático.</t>
  </si>
  <si>
    <t>4.4.1. Innovando para un territorio ambientalmente sostenible</t>
  </si>
  <si>
    <t>4.4.1.1. Mitigando y adaptando al cambio climático</t>
  </si>
  <si>
    <t>Programa de incentivos implementado por el uso de energías alternativas y/o renovables (Eólica, Hídrica, Solar u otras) en el Departamento.</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</si>
  <si>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</si>
  <si>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</si>
  <si>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4.5. Más Oportunidades para la Educación Ambiental.</t>
  </si>
  <si>
    <t>4.5.1. Oportunidades para la cultura ambiental</t>
  </si>
  <si>
    <t>4.5.1.1. Fortaleciendo para un mejor ambiente</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</si>
  <si>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</si>
  <si>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</si>
  <si>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</si>
  <si>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</si>
  <si>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</si>
  <si>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</si>
  <si>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</si>
  <si>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4.6.1.1. Fortalecimiento de la gestión del riesgo en el Departamento</t>
  </si>
  <si>
    <t>Creación de la Secretaria para la Gestión del Riesgo de Desastres en el Departamento con las subsecretarias de Conocimiento del Riesgo, Reducción del Riesgo y Manejo de desastres</t>
  </si>
  <si>
    <t>4.6.1.2. Articulación de la gestión del riesgo con las Administraciones Municipales</t>
  </si>
  <si>
    <t>4.6.2. Mejoramiento del Conocimiento del Riesgo de Desastres</t>
  </si>
  <si>
    <t>4.6.2.1. Estudios de riesgo en el Departamento</t>
  </si>
  <si>
    <t>4.6.2.2. Formación en Gestión del riesgo de Desastres</t>
  </si>
  <si>
    <t>4.6.2.3. Gestión de la información para la reducción del riesgo y el manejo de desastres</t>
  </si>
  <si>
    <t xml:space="preserve">Sistema de información geográfico para la gestión del riesgo de desastres. </t>
  </si>
  <si>
    <t>4.6.3. Reducción del Riesgo desde la planificación, mitigación y la prevención</t>
  </si>
  <si>
    <t>4.6.3.1. Planificación en la Gestión del riesgo de desastres</t>
  </si>
  <si>
    <t>4.6.3.2. Cambio climático</t>
  </si>
  <si>
    <t>4.6.3.3. Infraestructura para la reducción del riesgo</t>
  </si>
  <si>
    <t>4.6.4. Preparación, Atención y Manejo de la emergencia</t>
  </si>
  <si>
    <t>4.6.4.1. Preparación para la emergencia</t>
  </si>
  <si>
    <t>4.6.4.2. Infraestructura para la emergencia</t>
  </si>
  <si>
    <t>4.6.4.3. Intervención para la atención y rehabilitación</t>
  </si>
  <si>
    <t>4.6.4.4. Operatividad del Banco de Maquinaria</t>
  </si>
  <si>
    <t>4.7. Más Oportunidades para la Vivienda Digna.</t>
  </si>
  <si>
    <t>4.7.1. Más hogares en vivienda propia</t>
  </si>
  <si>
    <t>4.7.1.1. Construcción de viviendas y áreas de urbanismo en zonas urbanas y rurales.</t>
  </si>
  <si>
    <t>Viviendas construidas en zonas urbanas y/o rurales del Departamento con apoyo del Departamento.</t>
  </si>
  <si>
    <t>4.7.2. Mejores viviendas, vida digna</t>
  </si>
  <si>
    <t>4.7.2.1. Mejoramiento de vivienda en zona urbana y/o rural</t>
  </si>
  <si>
    <t>4.7.3. Saneamiento y Titulación de la Propiedad Pública Inmobiliaria</t>
  </si>
  <si>
    <t>4.7.3.1. Identificación de predios de propiedad del departamento o municipios.</t>
  </si>
  <si>
    <t>4.7.3.2. Titulación de predios fiscales, urbanos y rurales</t>
  </si>
  <si>
    <t>5.1. Más Oportunidades para la Infraestructura Vial</t>
  </si>
  <si>
    <t>5.1.1. Plan Vial Departamental con más oportunidades</t>
  </si>
  <si>
    <t>5.1.1.1. Caracterización de la red vial</t>
  </si>
  <si>
    <t>5.1.1.2. Transitabilidad intermunicipal</t>
  </si>
  <si>
    <t>km de la red vial con mantenimiento preventivo</t>
  </si>
  <si>
    <t xml:space="preserve">5.1.2. Intervenciones viales generadoras de más oportunidades de desarrollo para las subregiones de Norte de Santander </t>
  </si>
  <si>
    <t>5.1.2.1. Conectividad Intramunicipal</t>
  </si>
  <si>
    <t>5.1.3. Apuesta para el mejoramiento de vías urbanas</t>
  </si>
  <si>
    <t>5.1.3.1. Mejoramiento de la Conectividad Urbana</t>
  </si>
  <si>
    <t xml:space="preserve">Estudios y Diseños para el Mejoramiento de Vías Urbanas </t>
  </si>
  <si>
    <t>5.1.4. Un norte con más oportunidades conectado a Colombia</t>
  </si>
  <si>
    <t>5.1.4.1. Integración vial con la Nación</t>
  </si>
  <si>
    <t xml:space="preserve">5.1.4.2. Seguridad vial del peatón </t>
  </si>
  <si>
    <t>5.1.4.3. Terminales de transporte aéreo y/o terrestre</t>
  </si>
  <si>
    <t>5.2. Más Oportunidades para la Movilidad y la Seguridad Vial</t>
  </si>
  <si>
    <t>5.2.1. Implementación del Plan Departamental-PDSV para una movilidad segura</t>
  </si>
  <si>
    <t>5.2.1.1. Fortalecimiento de la articulación institucional</t>
  </si>
  <si>
    <t>T 1</t>
  </si>
  <si>
    <t>T 2</t>
  </si>
  <si>
    <t>T 3</t>
  </si>
  <si>
    <t>T 4</t>
  </si>
  <si>
    <t>T 5</t>
  </si>
  <si>
    <t>Adelantar intervenciones en pro de la movilidad y seguridad vial de manera conjunta y articulada con los siguientes actores: CRC, CIA, CEA, CDA y ONGs vinculadas al sector del tránsito y/o el transporte</t>
  </si>
  <si>
    <t>T 6</t>
  </si>
  <si>
    <t>T 7</t>
  </si>
  <si>
    <t>T 8</t>
  </si>
  <si>
    <t>T 9</t>
  </si>
  <si>
    <t>T 10</t>
  </si>
  <si>
    <t>T 11</t>
  </si>
  <si>
    <t>T 12</t>
  </si>
  <si>
    <t>T 13</t>
  </si>
  <si>
    <t>T 14</t>
  </si>
  <si>
    <t>T 15</t>
  </si>
  <si>
    <t>T 16</t>
  </si>
  <si>
    <t>T 17</t>
  </si>
  <si>
    <t>T 18</t>
  </si>
  <si>
    <t>T 19</t>
  </si>
  <si>
    <t>T 20</t>
  </si>
  <si>
    <t>5.2.1.2. Usuarios más seguros mediante el conocimiento</t>
  </si>
  <si>
    <t>T 21</t>
  </si>
  <si>
    <t>T 22</t>
  </si>
  <si>
    <t>Docentes de las instituciones educativas públicas y privadas del Departamento cuentan con una capacitación pertinente y adecuada en cultura, seguridad vial y movilidad</t>
  </si>
  <si>
    <t>T 23</t>
  </si>
  <si>
    <t>T 24</t>
  </si>
  <si>
    <t>T 25</t>
  </si>
  <si>
    <t xml:space="preserve">Programa de capacitación dirigido a los conductores de vehículos de pasajeros, transporte escolar y de carga, que hacen parte de las empresas que operan en el Departamento, para fortalecer sus competencias laborales </t>
  </si>
  <si>
    <t>T 26</t>
  </si>
  <si>
    <t>T 27</t>
  </si>
  <si>
    <t>T 28</t>
  </si>
  <si>
    <t xml:space="preserve">Motociclistas del Departamento cuentan con una capacitación pertinente y adecuada en cultura, seguridad vial y movilidad </t>
  </si>
  <si>
    <t>5.2.1.3. Infraestructura protectora de vidas</t>
  </si>
  <si>
    <t>T 29</t>
  </si>
  <si>
    <t>T 30</t>
  </si>
  <si>
    <t>T 31</t>
  </si>
  <si>
    <t>Instalación y mantenimiento de señales en las vías de segundo y tercer nivel del Departamento con señalización</t>
  </si>
  <si>
    <t>T 32</t>
  </si>
  <si>
    <t>T 33</t>
  </si>
  <si>
    <t>T 34</t>
  </si>
  <si>
    <t>Gestión ante el gobierno Nacional del mejoramiento de la infraestructura de aeropuertos, líneas férreas y terminal de transportes en el Departamento</t>
  </si>
  <si>
    <t>T 35</t>
  </si>
  <si>
    <t>T 36</t>
  </si>
  <si>
    <t>T 37</t>
  </si>
  <si>
    <t>Gestión de los estudios para la construcción de la línea férrea que conecte el Departamento con la red férrea nacional</t>
  </si>
  <si>
    <t>T 38</t>
  </si>
  <si>
    <t>Gestión de los estudios y diseños para tráfico pesado en los cascos urbanos de los municipios</t>
  </si>
  <si>
    <t>5.2.1.4. Vehículos más controlados para disminuir siniestros viales</t>
  </si>
  <si>
    <t>T 39</t>
  </si>
  <si>
    <t xml:space="preserve">Programa operativo dirigido a los vehículos automotores que circulan por las vías del Departamento con el fin de verificar el cumplimiento de las condiciones técnico-mecánicas </t>
  </si>
  <si>
    <t>T 40</t>
  </si>
  <si>
    <t>T 41</t>
  </si>
  <si>
    <t>Censo de los vehículos automotores del Departamento que ya cumplieron su vida útil con el fin de promover su ingreso al proceso de desintegración vehicular</t>
  </si>
  <si>
    <t>T 42</t>
  </si>
  <si>
    <t>T 43</t>
  </si>
  <si>
    <t>T 44</t>
  </si>
  <si>
    <t>T 45</t>
  </si>
  <si>
    <t>T 46</t>
  </si>
  <si>
    <t>T 47</t>
  </si>
  <si>
    <t>Registro mensual de victimas de siniestros viales en el Departamento</t>
  </si>
  <si>
    <t>T 48</t>
  </si>
  <si>
    <t>T 49</t>
  </si>
  <si>
    <t>5.3. Más Oportunidades para los Servicios Públicos Domiciliarios: Agua, Saneamiento Básico y Energía</t>
  </si>
  <si>
    <t>5.3.1. Acceso a agua potable y saneamiento adecuado</t>
  </si>
  <si>
    <t>5.3.1.1. Consolidación del Acueducto Metropolitano</t>
  </si>
  <si>
    <t>% de las obras del Subproyecto 1 terminadas (Captación, desarenador, cuarto de bombeo y conducción Termotasajero - Pórtico)</t>
  </si>
  <si>
    <t>% de las obras de los Subproyectos 3 y 4 terminadas (Planta de tratamiento el Pórtico y conducción y almacenamiento de Villa del Rosario y Los Patios).</t>
  </si>
  <si>
    <t>5.3.1.2. Optimización de Sistemas de acueductos y/o alcantarillados Urbanos y Rurales</t>
  </si>
  <si>
    <t xml:space="preserve">Diseños de sistemas de acueducto y alcantarillado urbano y rural </t>
  </si>
  <si>
    <t>Estudios y/o Construcción de proyectos de optimización de acueductos y/o alcantarillados urbanos y/o rurales en municipios PDET</t>
  </si>
  <si>
    <t>5.3.1.3. Apoyo a la construcción de sistemas de tratamiento de aguas residuales</t>
  </si>
  <si>
    <t>Sistemas de Tratamiento de Aguas Residuales apoyados en su diseños y/o construcción</t>
  </si>
  <si>
    <t>5.3.2. Modernización, fortalecimiento y aseguramiento de la prestación de los servicios de agua potable y saneamiento básico</t>
  </si>
  <si>
    <t xml:space="preserve">5.3.2.1. Impulso a estrategias asociativas para la recolección y disposición de residuos sólidos </t>
  </si>
  <si>
    <t>5.3.2.2. Fortalecimiento de la gestión institucional de la prestación de los servicios de Agua Potable y Saneamiento Básico</t>
  </si>
  <si>
    <t>Municipios con asistencia en la Implementación de las estrategias de monitoreo, seguimiento y control y/o en el cumplimiento normativo del sector de APSB.</t>
  </si>
  <si>
    <t>5.3.2.3. Gestión Social, Plan Ambiental y Gestión del Riesgo en el Sector de APSB</t>
  </si>
  <si>
    <t>6.1. Más Oportunidades para lo Agropecuario, Pesca y Plantaciones Forestales</t>
  </si>
  <si>
    <t xml:space="preserve">6.1.1. Investigación Agropecuaria y Adopción de Tecnología </t>
  </si>
  <si>
    <t>6.1.1.1. Desarrollo tecnológico</t>
  </si>
  <si>
    <t>6.1.1.2. Extensión Agropecuaria</t>
  </si>
  <si>
    <t>6.1.2. Acceso al Crédito y Financiamiento de Proyectos Productivos</t>
  </si>
  <si>
    <t>6.1.2.1. Acceso a financiamiento, productos y servicios agropecuarios</t>
  </si>
  <si>
    <t>6.1.3. Norte de Santander Productivo, Sostenible e Incluyente</t>
  </si>
  <si>
    <t>6.1.3.1. Fortalecimiento de los sistemas productivos agropecuarios</t>
  </si>
  <si>
    <t>Proyectos productivos gestionados y fortalecidos a través de recursos del Sistema General de Regalías</t>
  </si>
  <si>
    <t>6.1.3.2. Apoyo a poblaciones productivas con enfoque diferencial</t>
  </si>
  <si>
    <t>6.1.3.3. Incremento y mejoramiento de renglones tradicionales</t>
  </si>
  <si>
    <t>Hectáreas de cacao sembradas y/o mejoradas</t>
  </si>
  <si>
    <t>6.1.3.4. Promoción del agro</t>
  </si>
  <si>
    <t>6.1.3.5. Evaluaciones Agropecuarias por Consenso</t>
  </si>
  <si>
    <t>6.1.3.6. Plan de Seguridad Alimentaria y Nutricional</t>
  </si>
  <si>
    <t>6.1.4. Infraestructura Productiva para el Desarrollo Agropecuario</t>
  </si>
  <si>
    <t>6.1.4.1. Infraestructura productiva agrícola y pecuaria</t>
  </si>
  <si>
    <t>6.1.5. Formalización de la Propiedad Rural</t>
  </si>
  <si>
    <t>6.1.5.1. Formalización de la propiedad rural</t>
  </si>
  <si>
    <t>6.1.6. Creemos en la Institucionalidad</t>
  </si>
  <si>
    <t>6.1.6.1. Cooperación y articulación interinstitucional</t>
  </si>
  <si>
    <t>6.1.7. Certificación para la Agricultura</t>
  </si>
  <si>
    <t>6.1.7.1 Buenas prácticas en la producción primaria</t>
  </si>
  <si>
    <t>6.1.8. Sostenibilidad de la Actividad Forestal</t>
  </si>
  <si>
    <t>6.1.9. El PDET es de Todos</t>
  </si>
  <si>
    <t>6.1.9.1. Programa de desarrollo con enfoque territorial</t>
  </si>
  <si>
    <t>Acompañamiento a las iniciativas de reactivación económica y agropecuaria identificadas dentro del programa PDET en los municipios priorizados</t>
  </si>
  <si>
    <t>6.2. Más Oportunidades para el Turismo y las Artesanías</t>
  </si>
  <si>
    <t>6.2.1. Un destino con marca región</t>
  </si>
  <si>
    <t>6.2.1.1. Norte de Santander destino turístico</t>
  </si>
  <si>
    <t>Publicaciones sobre turismo cultural (historia, folklore, costumbres, gastronomía, música, literatura, religión, etc.)</t>
  </si>
  <si>
    <t>6.2.1.2. Prevención y control de ESCNNA</t>
  </si>
  <si>
    <t>6.2.2. Condiciones institucionales para el impulso al sector turismo</t>
  </si>
  <si>
    <t>6.2.2.1. Fortalecimiento institucional del turismo</t>
  </si>
  <si>
    <t>6.2.3. Productividad turística regional</t>
  </si>
  <si>
    <t>6.2.3.1. Más y Mejor infraestructura, para el turismo</t>
  </si>
  <si>
    <t>6.2.3.2. Fortalecimiento del Capital Humano para el turismo</t>
  </si>
  <si>
    <t>municipios con apoyo de iniciativas de artesanos</t>
  </si>
  <si>
    <t>6.3. Más Oportunidades para el Emprendimiento</t>
  </si>
  <si>
    <t>6.3.1. Fortalecimiento y desarrollo de actividades para promover el emprendimiento y generación de empleo en Norte de Santander</t>
  </si>
  <si>
    <t xml:space="preserve">6.3.1.1. Asesoramiento y acompañamiento a emprendedores </t>
  </si>
  <si>
    <t xml:space="preserve">6.3.1.2. Impulso a emprendimientos con la participación del sector público, privado y academia </t>
  </si>
  <si>
    <t>Sistema de información de emprendimiento del Departamento creado</t>
  </si>
  <si>
    <t>6.3.2. Fortalecimiento y financiamiento para la creación de emprendimientos</t>
  </si>
  <si>
    <t>6.3.2.1. Fondo departamental para el acceso a crédito para emprendedores</t>
  </si>
  <si>
    <t>6.3.2.2. Desarrollo y promoción de actividades para el emprendimiento</t>
  </si>
  <si>
    <t>6.3.2.3. Alianzas público privadas para el emprendimiento</t>
  </si>
  <si>
    <t>6.4. Más Oportunidades para la Ciencia, Tecnología e Innovación CTI</t>
  </si>
  <si>
    <t>6.4.1. implementación políticas y estrategias para el desarrollo de actividades de ciencia, tecnología e innovación en Norte de Santander</t>
  </si>
  <si>
    <t xml:space="preserve">6.4.1.1. Apuestas en sectores con una mayor intensidad tecnológica </t>
  </si>
  <si>
    <t>Política pública de innovación para  Norte de Santander elaborada e implementada</t>
  </si>
  <si>
    <t>6.4.1.2. Dinamización de la ciencia, tecnología e innovación</t>
  </si>
  <si>
    <t>6.4.2. Impulsar y fortalecer la infraestructura tecnológica e innovación para la competitividad de Norte de Santander</t>
  </si>
  <si>
    <t>6.4.2.1. Centros de desarrollo tecnológico- productivos</t>
  </si>
  <si>
    <t xml:space="preserve">6.4.2.2. Articulación para el desarrollo e innovación de los sectores productivos </t>
  </si>
  <si>
    <t xml:space="preserve">6.4.3. Formación de capital humano de alto nivel para doctorado y maestría investigativa e iniciación a la investigación en jóvenes investigadores </t>
  </si>
  <si>
    <t xml:space="preserve">6.4.3.1. Generación del conocimiento para la CTeI </t>
  </si>
  <si>
    <t xml:space="preserve">Propuestas de maestrantes y doctores adoptadas e implementadas en los sectores estratégicos del Departamento </t>
  </si>
  <si>
    <t>Proyectos de investigación de jóvenes investigadores adoptados e implementados en los sectores estratégicos del Departamento.</t>
  </si>
  <si>
    <t>6.4.4. Proyectos de Ciencia, Tecnología e Innovación para los diferentes Sectores</t>
  </si>
  <si>
    <t>6.4.4.1. Proyectos con componente TIC</t>
  </si>
  <si>
    <t>6.5. Más Oportunidades para la Minería</t>
  </si>
  <si>
    <t xml:space="preserve">6.5.1. Fortalecimiento de los procesos del sector minero energético </t>
  </si>
  <si>
    <t>6.5.1.1. Acompañamiento en el proceso de formalización de la actividad minera de carbón y arcilla</t>
  </si>
  <si>
    <t>6.5.1.2. Apoyo y fortalecimiento de la actividad minera</t>
  </si>
  <si>
    <t xml:space="preserve">6.5.2. Apoyo y gestión para mejorar la productividad del sector minero energético </t>
  </si>
  <si>
    <t>6.5.2.1. Promoción del desarrollo y la competitividad de la industria minero-energética</t>
  </si>
  <si>
    <t>6.5.2.2. Gas Domiciliario</t>
  </si>
  <si>
    <t>Incremento de la cobertura del servicio de gas domiciliario del Departamento (6 municipios)</t>
  </si>
  <si>
    <t>6.5.2.3. Nuevas fuentes de energía</t>
  </si>
  <si>
    <t>6.6. Más Oportunidades para las Tecnologías de la Información y las Comunicaciones TIC</t>
  </si>
  <si>
    <t>6.6.1. Empoderamiento Ciudadano en uso y apropiación TIC</t>
  </si>
  <si>
    <t>6.6.2. Plataformas, Sistemas de Información y aplicaciones para los diferentes sectores priorizados</t>
  </si>
  <si>
    <t>6.6.3. Infraestructura Tecnológica y Conectividad</t>
  </si>
  <si>
    <t>6.6.4. Transformación Digital Territorial</t>
  </si>
  <si>
    <t>6.6.4.1. Fortalecimiento Institucional con Gobierno Digital</t>
  </si>
  <si>
    <t xml:space="preserve">Conjuntos de Datos Abiertos de la entidad consultados y aprovechados por el ciudadano para toma de decisiones </t>
  </si>
  <si>
    <t xml:space="preserve">6.6.4.2. Fortalecimiento Territorial con Gobierno Digital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</si>
  <si>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</si>
  <si>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</si>
  <si>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</si>
  <si>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</si>
  <si>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</si>
  <si>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 xml:space="preserve">6.7.1.1. Diversificación de productos de mercado y actividad productiva </t>
  </si>
  <si>
    <t xml:space="preserve">6.7.1.2. Iniciativas Clúster </t>
  </si>
  <si>
    <t xml:space="preserve">6.7.1.3. Fortalecimiento a microempresarios </t>
  </si>
  <si>
    <t>6.7.2. Acceso al crédito y promoción de inversión para el desarrollo empresarial</t>
  </si>
  <si>
    <t>6.7.2.1. Apoyo financiero para el fortalecimiento del sector empresarial</t>
  </si>
  <si>
    <t>6.7.2.2. Promoción y posicionamiento de los sectores productivos de Norte de Santander</t>
  </si>
  <si>
    <t>Eventos y/o ferias regionales y nacionales de los principales sectores productivos del Departamento promocionados</t>
  </si>
  <si>
    <t>6.7.2.3. Promoción y fortalecimiento de la Agencia de Inversión de Norte de Santander</t>
  </si>
  <si>
    <t>6.8. Más Oportunidades para la Industria, el Comercio y Servicios</t>
  </si>
  <si>
    <t>6.8.1. Fortalecimiento del tejido empresarial e industrial del departamento</t>
  </si>
  <si>
    <t xml:space="preserve">6.8.1.1 Fortalecimiento de la base empresarial e industrial de Norte de Santander </t>
  </si>
  <si>
    <t>Iniciativas apoyadas para el desarrollo y transferencia de modelos tecnológicos de producción industrial, en los sectores estratégicos del Departamento.</t>
  </si>
  <si>
    <t>6.8.1.2. Apoyo y fortalecimiento a las empresas industriales del régimen franco</t>
  </si>
  <si>
    <t>6.8.1.3. Apoyo a la implementación de la agenda departamental de competitividad e innovación</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</si>
  <si>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</si>
  <si>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</si>
  <si>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6.8.2. Internacionalización, Ruta del Desarrollo Económico</t>
  </si>
  <si>
    <t xml:space="preserve">6.8.2.1. Crecimiento y desarrollo regional sostenible </t>
  </si>
  <si>
    <t>Estrategias que permitan el proceso de internacionalización de los sectores productivos apoyadas</t>
  </si>
  <si>
    <t>Acompañamiento a estrategias de alianzas logísticas que se desarrollen en el Departamento</t>
  </si>
  <si>
    <t xml:space="preserve">6.8.2.2. Internacionalización como fuente de desarrollo </t>
  </si>
  <si>
    <t>Estrategias comerciales promocionadas para generar una cultura exportadora en los sectores productivos del Departamento</t>
  </si>
  <si>
    <t>6.8.2.3. Centros de investigación y/o desarrollo tecnológico</t>
  </si>
  <si>
    <t>6.8.3. Empleo digno y decente para la productividad</t>
  </si>
  <si>
    <t>6.8.3.1. Empleo decente</t>
  </si>
  <si>
    <t>Construcción de Megacolegios</t>
  </si>
  <si>
    <t>DEPARTAMENTO NORTE DE SANTANDER
 PLAN DE DESARROLLO 2020-2023   "MÁS OPORTUNIDADES PARA TODOS"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</si>
</sst>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 #,##0_-;\-* #,##0_-;_-* &quot;-&quot;??_-;_-@_-"/>
    <numFmt numFmtId="165" formatCode="#,##0.00_ ;\-#,##0.00\ "/>
    <numFmt numFmtId="166" formatCode="#,##0_ ;[Red]\-#,##0\ "/>
    <numFmt numFmtId="167" formatCode="#,##0.0_ ;[Red]\-#,##0.0\ "/>
    <numFmt numFmtId="168" formatCode="#,##0.00_ ;[Red]\-#,##0.00\ "/>
    <numFmt numFmtId="169" formatCode="0.00000"/>
    <numFmt numFmtId="170" formatCode="0.000"/>
    <numFmt numFmtId="171" formatCode="_-* #,##0_-;\-* #,##0_-;_-* &quot;-&quot;??_-;_-@"/>
    <numFmt numFmtId="172" formatCode="0.0"/>
    <numFmt numFmtId="173" formatCode="#,##0.0"/>
  </numFmts>
  <fonts count="46" x14ac:knownFonts="1">
    <font>
      <sz val="11"/>
      <color theme="1"/>
      <name val="Calibri"/>
      <family val="2"/>
      <scheme val="minor"/>
    </font>
    <font>
      <sz val="11"/>
      <color theme="1"/>
      <name val="Arial"/>
      <family val="2"/>
    </font>
    <font>
      <sz val="10"/>
      <name val="Arial"/>
      <family val="2"/>
    </font>
    <font>
      <sz val="11"/>
      <color theme="1"/>
      <name val="Calibri"/>
      <family val="2"/>
      <scheme val="minor"/>
    </font>
    <font>
      <b/>
      <sz val="16"/>
      <color theme="1"/>
      <name val="Arial"/>
      <family val="2"/>
    </font>
    <font>
      <b/>
      <sz val="16"/>
      <color theme="0"/>
      <name val="Arial"/>
      <family val="2"/>
    </font>
    <font>
      <sz val="10"/>
      <color theme="1"/>
      <name val="Calibri"/>
      <family val="2"/>
      <scheme val="minor"/>
    </font>
    <font>
      <b/>
      <sz val="10"/>
      <name val="Arial"/>
      <family val="2"/>
    </font>
    <font>
      <b/>
      <sz val="10"/>
      <color theme="0"/>
      <name val="Arial"/>
      <family val="2"/>
    </font>
    <font>
      <b/>
      <sz val="10"/>
      <color theme="1"/>
      <name val="Arial"/>
      <family val="2"/>
    </font>
    <font>
      <b/>
      <sz val="10"/>
      <color rgb="FFFF0000"/>
      <name val="Arial"/>
      <family val="2"/>
    </font>
    <font>
      <b/>
      <sz val="11"/>
      <color rgb="FF1C2F33"/>
      <name val="Calibri"/>
      <family val="2"/>
      <scheme val="minor"/>
    </font>
    <font>
      <b/>
      <sz val="11"/>
      <color theme="0"/>
      <name val="Calibri"/>
      <family val="2"/>
      <scheme val="minor"/>
    </font>
    <font>
      <sz val="11"/>
      <color rgb="FF1C2F33"/>
      <name val="Calibri"/>
      <family val="2"/>
      <scheme val="minor"/>
    </font>
    <font>
      <b/>
      <sz val="10"/>
      <color rgb="FFFF3232"/>
      <name val="Arial"/>
      <family val="2"/>
    </font>
    <font>
      <sz val="20"/>
      <color theme="1"/>
      <name val="Calibri"/>
      <family val="2"/>
      <scheme val="minor"/>
    </font>
    <font>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sz val="10"/>
      <color rgb="FFFF0000"/>
      <name val="Arial"/>
      <family val="2"/>
    </font>
    <font>
      <sz val="10"/>
      <color theme="1"/>
      <name val="Arial"/>
      <family val="2"/>
    </font>
    <font>
      <sz val="10"/>
      <color rgb="FF1C2F33"/>
      <name val="Arial"/>
      <family val="2"/>
    </font>
    <font>
      <sz val="18"/>
      <color theme="1"/>
      <name val="Calibri"/>
      <family val="2"/>
      <scheme val="minor"/>
    </font>
    <font>
      <sz val="11"/>
      <name val="Calibri"/>
      <family val="2"/>
    </font>
    <font>
      <b/>
      <sz val="10"/>
      <color rgb="FFFFFFFF"/>
      <name val="Arial"/>
      <family val="2"/>
    </font>
    <font>
      <b/>
      <sz val="10"/>
      <color rgb="FF000000"/>
      <name val="Arial"/>
      <family val="2"/>
    </font>
    <font>
      <sz val="10"/>
      <color rgb="FF000000"/>
      <name val="Calibri"/>
      <family val="2"/>
    </font>
    <font>
      <b/>
      <sz val="14"/>
      <color theme="1"/>
      <name val="Arial"/>
      <family val="2"/>
    </font>
    <font>
      <sz val="14"/>
      <name val="Arial"/>
      <family val="2"/>
    </font>
    <font>
      <b/>
      <sz val="14"/>
      <color rgb="FFFF0000"/>
      <name val="Arial"/>
      <family val="2"/>
    </font>
    <font>
      <b/>
      <sz val="14"/>
      <name val="Arial"/>
      <family val="2"/>
    </font>
    <font>
      <sz val="14"/>
      <color rgb="FFFF0000"/>
      <name val="Arial"/>
      <family val="2"/>
    </font>
    <font>
      <b/>
      <sz val="12"/>
      <color theme="1"/>
      <name val="Arial"/>
      <family val="2"/>
    </font>
    <font>
      <sz val="12"/>
      <name val="Arial"/>
      <family val="2"/>
    </font>
    <font>
      <b/>
      <sz val="14"/>
      <color theme="0"/>
      <name val="Arial"/>
      <family val="2"/>
    </font>
    <font>
      <sz val="14"/>
      <color theme="1"/>
      <name val="Calibri"/>
      <family val="2"/>
      <scheme val="minor"/>
    </font>
    <font>
      <sz val="11"/>
      <name val="Arial"/>
      <family val="2"/>
    </font>
    <font>
      <b/>
      <sz val="12"/>
      <color rgb="FFFF0000"/>
      <name val="Arial"/>
      <family val="2"/>
    </font>
    <font>
      <b/>
      <sz val="12"/>
      <name val="Arial"/>
      <family val="2"/>
    </font>
    <font>
      <sz val="18"/>
      <color theme="1"/>
      <name val="Arial"/>
      <family val="2"/>
    </font>
    <font>
      <sz val="22"/>
      <color theme="1"/>
      <name val="Arial"/>
      <family val="2"/>
    </font>
  </fonts>
  <fills count="3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6EBACC"/>
        <bgColor indexed="64"/>
      </patternFill>
    </fill>
    <fill>
      <patternFill patternType="solid">
        <fgColor rgb="FF39727F"/>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DEEAF6"/>
        <bgColor indexed="64"/>
      </patternFill>
    </fill>
    <fill>
      <patternFill patternType="solid">
        <fgColor rgb="FFFFFFFF"/>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rgb="FFFF3232"/>
        <bgColor indexed="64"/>
      </patternFill>
    </fill>
    <fill>
      <patternFill patternType="solid">
        <fgColor theme="7"/>
        <bgColor indexed="64"/>
      </patternFill>
    </fill>
    <fill>
      <patternFill patternType="solid">
        <fgColor rgb="FFFFFF00"/>
        <bgColor rgb="FFFFFF00"/>
      </patternFill>
    </fill>
    <fill>
      <patternFill patternType="solid">
        <fgColor rgb="FF9CC2E5"/>
        <bgColor rgb="FF9CC2E5"/>
      </patternFill>
    </fill>
    <fill>
      <patternFill patternType="solid">
        <fgColor rgb="FFF4B083"/>
        <bgColor rgb="FFF4B083"/>
      </patternFill>
    </fill>
    <fill>
      <patternFill patternType="solid">
        <fgColor rgb="FF000000"/>
        <bgColor rgb="FF000000"/>
      </patternFill>
    </fill>
    <fill>
      <patternFill patternType="solid">
        <fgColor rgb="FFBDD6EE"/>
        <bgColor rgb="FFBDD6EE"/>
      </patternFill>
    </fill>
    <fill>
      <patternFill patternType="solid">
        <fgColor rgb="FFA8D08D"/>
        <bgColor rgb="FFA8D08D"/>
      </patternFill>
    </fill>
    <fill>
      <patternFill patternType="solid">
        <fgColor rgb="FFD9E2F3"/>
        <bgColor rgb="FFD9E2F3"/>
      </patternFill>
    </fill>
    <fill>
      <patternFill patternType="solid">
        <fgColor rgb="FFFFD965"/>
        <bgColor rgb="FFFFD965"/>
      </patternFill>
    </fill>
    <fill>
      <patternFill patternType="solid">
        <fgColor rgb="FFDEEAF6"/>
        <bgColor rgb="FFDEEAF6"/>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auto="1"/>
      </bottom>
      <diagonal/>
    </border>
    <border>
      <left/>
      <right style="thin">
        <color auto="1"/>
      </right>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rgb="FFECECEC"/>
      </left>
      <right style="thin">
        <color rgb="FFECECEC"/>
      </right>
      <top style="thin">
        <color rgb="FFECECEC"/>
      </top>
      <bottom style="thin">
        <color rgb="FFECECEC"/>
      </bottom>
      <diagonal/>
    </border>
    <border>
      <left style="thin">
        <color theme="0"/>
      </left>
      <right style="thin">
        <color theme="0"/>
      </right>
      <top style="thin">
        <color theme="0"/>
      </top>
      <bottom style="thin">
        <color theme="0"/>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auto="1"/>
      </bottom>
      <diagonal/>
    </border>
  </borders>
  <cellStyleXfs count="9">
    <xf numFmtId="0" fontId="0" fillId="0" borderId="0"/>
    <xf numFmtId="43" fontId="3" fillId="0" borderId="0" applyFont="0" applyFill="0" applyBorder="0" applyAlignment="0" applyProtection="0"/>
    <xf numFmtId="9" fontId="3" fillId="0" borderId="0" applyFont="0" applyFill="0" applyBorder="0" applyAlignment="0" applyProtection="0"/>
    <xf numFmtId="0" fontId="11" fillId="18" borderId="18" applyAlignment="0">
      <alignment horizontal="center" vertical="center" wrapText="1"/>
    </xf>
    <xf numFmtId="0" fontId="12" fillId="19" borderId="19" applyFont="0">
      <alignment horizontal="center" vertical="center" wrapText="1"/>
    </xf>
    <xf numFmtId="0" fontId="13" fillId="0" borderId="20" applyAlignment="0">
      <alignment horizontal="justify" vertical="center"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647">
    <xf numFmtId="0" fontId="0" fillId="0" borderId="0" xfId="0"/>
    <xf numFmtId="3" fontId="2" fillId="0" borderId="1" xfId="2" applyNumberFormat="1" applyFont="1" applyFill="1" applyBorder="1" applyAlignment="1" applyProtection="1">
      <alignment horizontal="center" vertical="center"/>
    </xf>
    <xf numFmtId="1" fontId="2" fillId="0" borderId="1" xfId="2" applyNumberFormat="1" applyFont="1" applyFill="1" applyBorder="1" applyAlignment="1" applyProtection="1">
      <alignment horizontal="center" vertical="center"/>
    </xf>
    <xf numFmtId="9" fontId="2" fillId="0" borderId="1" xfId="2" applyFont="1" applyFill="1" applyBorder="1" applyAlignment="1" applyProtection="1">
      <alignment horizontal="center" vertical="center"/>
    </xf>
    <xf numFmtId="9" fontId="2" fillId="2" borderId="1" xfId="2" applyFont="1" applyFill="1" applyBorder="1" applyAlignment="1" applyProtection="1">
      <alignment horizontal="center" vertical="center"/>
    </xf>
    <xf numFmtId="3" fontId="2" fillId="2" borderId="1" xfId="2" applyNumberFormat="1" applyFont="1" applyFill="1" applyBorder="1" applyAlignment="1" applyProtection="1">
      <alignment horizontal="center" vertical="center"/>
    </xf>
    <xf numFmtId="0" fontId="15" fillId="0" borderId="0" xfId="0" applyFont="1" applyAlignment="1" applyProtection="1">
      <alignment vertical="center"/>
    </xf>
    <xf numFmtId="0" fontId="27" fillId="0" borderId="0" xfId="0" applyFont="1" applyAlignment="1" applyProtection="1"/>
    <xf numFmtId="49" fontId="16" fillId="0" borderId="0" xfId="0" applyNumberFormat="1" applyFont="1" applyAlignment="1" applyProtection="1">
      <alignment vertical="center"/>
    </xf>
    <xf numFmtId="0" fontId="16" fillId="0" borderId="0" xfId="0" applyFont="1" applyAlignment="1" applyProtection="1"/>
    <xf numFmtId="0" fontId="16" fillId="0" borderId="0" xfId="0" applyFont="1" applyAlignment="1" applyProtection="1">
      <alignment horizontal="center" vertical="center"/>
    </xf>
    <xf numFmtId="0" fontId="16" fillId="0" borderId="0" xfId="0" applyFont="1" applyAlignment="1" applyProtection="1">
      <alignment horizontal="center"/>
    </xf>
    <xf numFmtId="0" fontId="16" fillId="2" borderId="0" xfId="0" applyFont="1" applyFill="1" applyAlignment="1" applyProtection="1">
      <alignment horizontal="center" vertical="center"/>
    </xf>
    <xf numFmtId="0" fontId="16" fillId="2" borderId="0" xfId="0" applyFont="1" applyFill="1" applyAlignment="1" applyProtection="1">
      <alignment horizontal="right" vertical="center"/>
    </xf>
    <xf numFmtId="0" fontId="15" fillId="2" borderId="0" xfId="0" applyFont="1" applyFill="1" applyAlignment="1" applyProtection="1"/>
    <xf numFmtId="0" fontId="15" fillId="0" borderId="0" xfId="0" applyFont="1" applyAlignment="1" applyProtection="1"/>
    <xf numFmtId="0" fontId="0" fillId="0" borderId="0" xfId="0" applyProtection="1"/>
    <xf numFmtId="0" fontId="27" fillId="0" borderId="0" xfId="0" applyFont="1" applyAlignment="1" applyProtection="1">
      <alignment horizontal="center" vertical="center"/>
    </xf>
    <xf numFmtId="0" fontId="5" fillId="20" borderId="1" xfId="0" applyFont="1" applyFill="1" applyBorder="1" applyAlignment="1" applyProtection="1">
      <alignment vertical="center"/>
    </xf>
    <xf numFmtId="0" fontId="5" fillId="20" borderId="1" xfId="0" applyFont="1" applyFill="1" applyBorder="1" applyAlignment="1" applyProtection="1">
      <alignment horizontal="center" vertical="center"/>
    </xf>
    <xf numFmtId="0" fontId="16" fillId="20" borderId="1" xfId="0" applyFont="1" applyFill="1" applyBorder="1" applyAlignment="1" applyProtection="1">
      <alignment horizontal="center" vertical="center"/>
    </xf>
    <xf numFmtId="0" fontId="16" fillId="20" borderId="1" xfId="0" applyFont="1" applyFill="1" applyBorder="1" applyAlignment="1" applyProtection="1">
      <alignment vertical="center"/>
    </xf>
    <xf numFmtId="0" fontId="16" fillId="6" borderId="0" xfId="0" applyFont="1" applyFill="1" applyAlignment="1" applyProtection="1">
      <alignment horizontal="center" vertical="center"/>
    </xf>
    <xf numFmtId="0" fontId="15" fillId="6" borderId="0" xfId="0" applyFont="1" applyFill="1" applyAlignment="1" applyProtection="1">
      <alignment horizontal="right"/>
    </xf>
    <xf numFmtId="0" fontId="15" fillId="6" borderId="0" xfId="0" applyFont="1" applyFill="1" applyAlignment="1" applyProtection="1"/>
    <xf numFmtId="0" fontId="5" fillId="21" borderId="1" xfId="0" applyFont="1" applyFill="1" applyBorder="1" applyAlignment="1" applyProtection="1">
      <alignment vertical="center"/>
    </xf>
    <xf numFmtId="0" fontId="5" fillId="21" borderId="1" xfId="0" applyFont="1" applyFill="1" applyBorder="1" applyAlignment="1" applyProtection="1">
      <alignment horizontal="center" vertical="center"/>
    </xf>
    <xf numFmtId="0" fontId="4" fillId="21" borderId="1" xfId="0" applyFont="1" applyFill="1" applyBorder="1" applyAlignment="1" applyProtection="1">
      <alignment horizontal="center" vertical="center"/>
    </xf>
    <xf numFmtId="0" fontId="4" fillId="21" borderId="1" xfId="0" applyFont="1" applyFill="1" applyBorder="1" applyAlignment="1" applyProtection="1">
      <alignment vertical="center"/>
    </xf>
    <xf numFmtId="0" fontId="16" fillId="22" borderId="0" xfId="0" applyFont="1" applyFill="1" applyAlignment="1" applyProtection="1">
      <alignment horizontal="center" vertical="center"/>
    </xf>
    <xf numFmtId="0" fontId="16" fillId="22" borderId="0" xfId="0" applyFont="1" applyFill="1" applyAlignment="1" applyProtection="1">
      <alignment horizontal="right" vertical="center"/>
    </xf>
    <xf numFmtId="0" fontId="15" fillId="22" borderId="0" xfId="0" applyFont="1" applyFill="1" applyAlignment="1" applyProtection="1"/>
    <xf numFmtId="0" fontId="15" fillId="22" borderId="0" xfId="0" applyFont="1" applyFill="1" applyAlignment="1" applyProtection="1">
      <alignment horizontal="right"/>
    </xf>
    <xf numFmtId="0" fontId="17" fillId="23" borderId="1" xfId="0" applyFont="1" applyFill="1" applyBorder="1" applyAlignment="1" applyProtection="1">
      <alignment horizontal="left" vertical="center"/>
    </xf>
    <xf numFmtId="0" fontId="17" fillId="23" borderId="1" xfId="0" applyFont="1" applyFill="1" applyBorder="1" applyAlignment="1" applyProtection="1">
      <alignment horizontal="center" vertical="center"/>
    </xf>
    <xf numFmtId="0" fontId="16" fillId="14" borderId="0" xfId="0" applyFont="1" applyFill="1" applyAlignment="1" applyProtection="1">
      <alignment horizontal="center" vertical="center"/>
    </xf>
    <xf numFmtId="0" fontId="16" fillId="14" borderId="0" xfId="0" applyFont="1" applyFill="1" applyAlignment="1" applyProtection="1">
      <alignment horizontal="right" vertical="center"/>
    </xf>
    <xf numFmtId="0" fontId="15" fillId="14" borderId="0" xfId="0" applyFont="1" applyFill="1" applyAlignment="1" applyProtection="1"/>
    <xf numFmtId="0" fontId="15" fillId="14" borderId="0" xfId="0" applyFont="1" applyFill="1" applyAlignment="1" applyProtection="1">
      <alignment horizontal="right"/>
    </xf>
    <xf numFmtId="0" fontId="15" fillId="14" borderId="0" xfId="0" applyFont="1" applyFill="1" applyAlignment="1" applyProtection="1">
      <alignment horizontal="right" vertical="center"/>
    </xf>
    <xf numFmtId="49" fontId="16" fillId="14" borderId="0" xfId="0" applyNumberFormat="1" applyFont="1" applyFill="1" applyAlignment="1" applyProtection="1">
      <alignment vertical="center"/>
    </xf>
    <xf numFmtId="49" fontId="16" fillId="22" borderId="0" xfId="0" applyNumberFormat="1" applyFont="1" applyFill="1" applyAlignment="1" applyProtection="1">
      <alignment vertical="center"/>
    </xf>
    <xf numFmtId="0" fontId="16" fillId="22" borderId="1" xfId="0" applyFont="1" applyFill="1" applyBorder="1" applyAlignment="1" applyProtection="1">
      <alignment horizontal="center" vertical="center" wrapText="1"/>
    </xf>
    <xf numFmtId="0" fontId="16" fillId="7" borderId="1" xfId="0" applyFont="1" applyFill="1" applyBorder="1" applyAlignment="1" applyProtection="1">
      <alignment horizontal="center" vertical="center" wrapText="1"/>
    </xf>
    <xf numFmtId="0" fontId="16" fillId="22" borderId="1" xfId="0" applyFont="1" applyFill="1" applyBorder="1" applyAlignment="1" applyProtection="1">
      <alignment horizontal="justify" vertical="center" wrapText="1"/>
    </xf>
    <xf numFmtId="0" fontId="16" fillId="0" borderId="0" xfId="0" applyFont="1" applyAlignment="1" applyProtection="1">
      <alignment horizontal="right" vertical="center"/>
    </xf>
    <xf numFmtId="0" fontId="15" fillId="0" borderId="0" xfId="0" applyFont="1" applyAlignment="1" applyProtection="1">
      <alignment horizontal="right"/>
    </xf>
    <xf numFmtId="0" fontId="15" fillId="0" borderId="0" xfId="0" applyFont="1" applyAlignment="1" applyProtection="1">
      <alignment horizontal="right" vertical="center"/>
    </xf>
    <xf numFmtId="0" fontId="16" fillId="0" borderId="1" xfId="0" applyFont="1" applyBorder="1" applyAlignment="1" applyProtection="1">
      <alignment horizontal="center" vertical="center" wrapText="1"/>
    </xf>
    <xf numFmtId="0" fontId="16" fillId="0" borderId="1" xfId="0" applyFont="1" applyBorder="1" applyAlignment="1" applyProtection="1">
      <alignment horizontal="justify" vertical="center" wrapText="1"/>
    </xf>
    <xf numFmtId="49" fontId="16" fillId="3" borderId="0" xfId="0" applyNumberFormat="1" applyFont="1" applyFill="1" applyAlignment="1" applyProtection="1">
      <alignment vertical="center"/>
    </xf>
    <xf numFmtId="0" fontId="16" fillId="3" borderId="1" xfId="0" applyFont="1" applyFill="1" applyBorder="1" applyAlignment="1" applyProtection="1">
      <alignment horizontal="center" vertical="center" wrapText="1"/>
    </xf>
    <xf numFmtId="0" fontId="16" fillId="3" borderId="1" xfId="0" applyFont="1" applyFill="1" applyBorder="1" applyAlignment="1" applyProtection="1">
      <alignment horizontal="justify" vertical="center" wrapText="1"/>
    </xf>
    <xf numFmtId="3" fontId="16" fillId="0" borderId="1" xfId="0" applyNumberFormat="1" applyFont="1" applyBorder="1" applyAlignment="1" applyProtection="1">
      <alignment horizontal="center" vertical="center" wrapText="1"/>
    </xf>
    <xf numFmtId="0" fontId="16" fillId="0" borderId="1" xfId="0" applyFont="1" applyFill="1" applyBorder="1" applyAlignment="1" applyProtection="1">
      <alignment horizontal="justify" vertical="center" wrapText="1"/>
    </xf>
    <xf numFmtId="3" fontId="16" fillId="3" borderId="1" xfId="0" applyNumberFormat="1" applyFont="1" applyFill="1" applyBorder="1" applyAlignment="1" applyProtection="1">
      <alignment horizontal="center" vertical="center" wrapText="1"/>
    </xf>
    <xf numFmtId="0" fontId="16" fillId="24" borderId="1" xfId="0" applyFont="1" applyFill="1" applyBorder="1" applyAlignment="1" applyProtection="1">
      <alignment horizontal="center" vertical="center" wrapText="1"/>
    </xf>
    <xf numFmtId="3" fontId="16" fillId="22" borderId="1" xfId="0" applyNumberFormat="1" applyFont="1" applyFill="1" applyBorder="1" applyAlignment="1" applyProtection="1">
      <alignment horizontal="center" vertical="center" wrapText="1"/>
    </xf>
    <xf numFmtId="0" fontId="16" fillId="22" borderId="1" xfId="0" applyFont="1" applyFill="1" applyBorder="1" applyAlignment="1" applyProtection="1">
      <alignment vertical="center" wrapText="1"/>
    </xf>
    <xf numFmtId="49" fontId="16" fillId="10" borderId="0" xfId="0" applyNumberFormat="1" applyFont="1" applyFill="1" applyAlignment="1" applyProtection="1">
      <alignment vertical="center"/>
    </xf>
    <xf numFmtId="0" fontId="16" fillId="3" borderId="1" xfId="0" applyFont="1" applyFill="1" applyBorder="1" applyAlignment="1" applyProtection="1">
      <alignment vertical="center" wrapText="1"/>
    </xf>
    <xf numFmtId="49" fontId="16" fillId="0" borderId="0" xfId="0" applyNumberFormat="1" applyFont="1" applyFill="1" applyAlignment="1" applyProtection="1">
      <alignment vertical="center"/>
    </xf>
    <xf numFmtId="9" fontId="16" fillId="0" borderId="1" xfId="0" applyNumberFormat="1" applyFont="1" applyBorder="1" applyAlignment="1" applyProtection="1">
      <alignment horizontal="center" vertical="center" wrapText="1"/>
    </xf>
    <xf numFmtId="9" fontId="16" fillId="3" borderId="1" xfId="0" applyNumberFormat="1" applyFont="1" applyFill="1" applyBorder="1" applyAlignment="1" applyProtection="1">
      <alignment horizontal="center" vertical="center" wrapText="1"/>
    </xf>
    <xf numFmtId="0" fontId="15" fillId="2" borderId="0" xfId="0" applyFont="1" applyFill="1" applyAlignment="1" applyProtection="1">
      <alignment vertical="center"/>
    </xf>
    <xf numFmtId="9" fontId="16" fillId="22"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9" fontId="16" fillId="0" borderId="1" xfId="0" applyNumberFormat="1" applyFont="1" applyFill="1" applyBorder="1" applyAlignment="1" applyProtection="1">
      <alignment horizontal="center" vertical="center" wrapText="1"/>
    </xf>
    <xf numFmtId="0" fontId="5" fillId="21" borderId="1" xfId="0" applyFont="1" applyFill="1" applyBorder="1" applyAlignment="1" applyProtection="1">
      <alignment horizontal="justify" vertical="center"/>
    </xf>
    <xf numFmtId="3" fontId="16" fillId="0" borderId="1" xfId="0" applyNumberFormat="1" applyFont="1" applyFill="1" applyBorder="1" applyAlignment="1" applyProtection="1">
      <alignment horizontal="center" vertical="center" wrapText="1"/>
    </xf>
    <xf numFmtId="0" fontId="15" fillId="22" borderId="0" xfId="0" applyFont="1" applyFill="1" applyAlignment="1" applyProtection="1">
      <alignment horizontal="right" vertical="center"/>
    </xf>
    <xf numFmtId="0" fontId="16" fillId="0" borderId="1" xfId="0" applyFont="1" applyFill="1" applyBorder="1" applyAlignment="1" applyProtection="1">
      <alignment vertical="center" wrapText="1"/>
    </xf>
    <xf numFmtId="0" fontId="16" fillId="5" borderId="0" xfId="0" applyFont="1" applyFill="1" applyAlignment="1" applyProtection="1">
      <alignment horizontal="center" vertical="center"/>
    </xf>
    <xf numFmtId="0" fontId="16" fillId="5" borderId="0" xfId="0" applyFont="1" applyFill="1" applyAlignment="1" applyProtection="1">
      <alignment horizontal="right" vertical="center"/>
    </xf>
    <xf numFmtId="0" fontId="15" fillId="5" borderId="0" xfId="0" applyFont="1" applyFill="1" applyAlignment="1" applyProtection="1"/>
    <xf numFmtId="0" fontId="15" fillId="5" borderId="0" xfId="0" applyFont="1" applyFill="1" applyAlignment="1" applyProtection="1">
      <alignment horizontal="right"/>
    </xf>
    <xf numFmtId="0" fontId="18" fillId="3" borderId="1" xfId="0" applyFont="1" applyFill="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18" fillId="22" borderId="1" xfId="0" applyFont="1" applyFill="1" applyBorder="1" applyAlignment="1" applyProtection="1">
      <alignment horizontal="center" vertical="center" wrapText="1"/>
    </xf>
    <xf numFmtId="0" fontId="18" fillId="0" borderId="1" xfId="0" applyFont="1" applyBorder="1" applyAlignment="1" applyProtection="1">
      <alignment vertical="center" wrapText="1"/>
    </xf>
    <xf numFmtId="0" fontId="18" fillId="22" borderId="1" xfId="0" applyFont="1" applyFill="1" applyBorder="1" applyAlignment="1" applyProtection="1">
      <alignment vertical="center" wrapText="1"/>
    </xf>
    <xf numFmtId="0" fontId="18" fillId="0" borderId="1" xfId="0" applyFont="1" applyFill="1" applyBorder="1" applyAlignment="1" applyProtection="1">
      <alignment horizontal="center" vertical="center" wrapText="1"/>
    </xf>
    <xf numFmtId="0" fontId="18" fillId="0" borderId="1" xfId="0" applyFont="1" applyBorder="1" applyAlignment="1" applyProtection="1">
      <alignment horizontal="justify" vertical="center" wrapText="1"/>
    </xf>
    <xf numFmtId="0" fontId="18" fillId="3" borderId="1" xfId="0" applyFont="1" applyFill="1" applyBorder="1" applyAlignment="1" applyProtection="1">
      <alignment vertical="center" wrapText="1"/>
    </xf>
    <xf numFmtId="0" fontId="27" fillId="0" borderId="0" xfId="0" applyFont="1" applyFill="1" applyAlignment="1" applyProtection="1">
      <alignment horizontal="center" vertical="center"/>
    </xf>
    <xf numFmtId="0" fontId="18" fillId="0" borderId="1" xfId="0" applyFont="1" applyFill="1" applyBorder="1" applyAlignment="1" applyProtection="1">
      <alignment vertical="center" wrapText="1"/>
    </xf>
    <xf numFmtId="0" fontId="19" fillId="20" borderId="1" xfId="0" applyFont="1" applyFill="1" applyBorder="1" applyAlignment="1" applyProtection="1">
      <alignment horizontal="center" vertical="center"/>
    </xf>
    <xf numFmtId="0" fontId="19" fillId="20" borderId="1" xfId="0" applyFont="1" applyFill="1" applyBorder="1" applyAlignment="1" applyProtection="1">
      <alignment vertical="center"/>
    </xf>
    <xf numFmtId="0" fontId="15" fillId="6" borderId="0" xfId="0" applyFont="1" applyFill="1" applyAlignment="1" applyProtection="1">
      <alignment horizontal="right" vertical="center"/>
    </xf>
    <xf numFmtId="49" fontId="16" fillId="15" borderId="0" xfId="0" applyNumberFormat="1" applyFont="1" applyFill="1" applyAlignment="1" applyProtection="1">
      <alignment vertical="center"/>
    </xf>
    <xf numFmtId="0" fontId="20" fillId="3" borderId="1" xfId="0" applyFont="1" applyFill="1" applyBorder="1" applyAlignment="1" applyProtection="1">
      <alignment horizontal="center" vertical="center" wrapText="1"/>
    </xf>
    <xf numFmtId="0" fontId="20" fillId="3" borderId="1" xfId="0" applyFont="1" applyFill="1" applyBorder="1" applyAlignment="1" applyProtection="1">
      <alignment horizontal="justify" vertical="center" wrapText="1"/>
    </xf>
    <xf numFmtId="0" fontId="18" fillId="22" borderId="1" xfId="0" applyFont="1" applyFill="1" applyBorder="1" applyAlignment="1" applyProtection="1">
      <alignment horizontal="justify" vertical="center" wrapText="1"/>
    </xf>
    <xf numFmtId="0" fontId="16" fillId="3" borderId="0" xfId="0" applyFont="1" applyFill="1" applyAlignment="1" applyProtection="1">
      <alignment horizontal="center" vertical="center"/>
    </xf>
    <xf numFmtId="0" fontId="16" fillId="3" borderId="0" xfId="0" applyFont="1" applyFill="1" applyAlignment="1" applyProtection="1">
      <alignment horizontal="right" vertical="center"/>
    </xf>
    <xf numFmtId="0" fontId="15" fillId="3" borderId="0" xfId="0" applyFont="1" applyFill="1" applyAlignment="1" applyProtection="1"/>
    <xf numFmtId="9" fontId="16" fillId="25" borderId="1" xfId="0" applyNumberFormat="1" applyFont="1" applyFill="1" applyBorder="1" applyAlignment="1" applyProtection="1">
      <alignment horizontal="center" vertical="center" wrapText="1"/>
    </xf>
    <xf numFmtId="0" fontId="16" fillId="25" borderId="1" xfId="0" applyFont="1" applyFill="1" applyBorder="1" applyAlignment="1" applyProtection="1">
      <alignment vertical="center" wrapText="1"/>
    </xf>
    <xf numFmtId="0" fontId="16" fillId="25" borderId="1" xfId="0"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xf>
    <xf numFmtId="0" fontId="16" fillId="13" borderId="0" xfId="0" applyFont="1" applyFill="1" applyAlignment="1" applyProtection="1">
      <alignment horizontal="center" vertical="center"/>
    </xf>
    <xf numFmtId="0" fontId="16" fillId="13" borderId="0" xfId="0" applyFont="1" applyFill="1" applyAlignment="1" applyProtection="1">
      <alignment horizontal="right" vertical="center"/>
    </xf>
    <xf numFmtId="9" fontId="16" fillId="3" borderId="1" xfId="0" applyNumberFormat="1"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0" fontId="18" fillId="3" borderId="1" xfId="0" applyFont="1" applyFill="1" applyBorder="1" applyAlignment="1" applyProtection="1">
      <alignment horizontal="justify" vertical="center" wrapText="1"/>
    </xf>
    <xf numFmtId="0" fontId="16" fillId="0" borderId="1" xfId="0" applyFont="1" applyBorder="1" applyAlignment="1" applyProtection="1">
      <alignment horizontal="center" vertical="center"/>
    </xf>
    <xf numFmtId="9" fontId="16" fillId="0" borderId="1" xfId="0" applyNumberFormat="1" applyFont="1" applyBorder="1" applyAlignment="1" applyProtection="1">
      <alignment horizontal="center" vertical="center"/>
    </xf>
    <xf numFmtId="0" fontId="5" fillId="20" borderId="1" xfId="0" applyFont="1" applyFill="1" applyBorder="1" applyAlignment="1" applyProtection="1">
      <alignment vertical="center" wrapText="1"/>
    </xf>
    <xf numFmtId="0" fontId="5" fillId="20" borderId="1" xfId="0" applyFont="1" applyFill="1" applyBorder="1" applyAlignment="1" applyProtection="1">
      <alignment horizontal="center" vertical="center" wrapText="1"/>
    </xf>
    <xf numFmtId="0" fontId="16" fillId="20" borderId="1" xfId="0" applyFont="1" applyFill="1" applyBorder="1" applyAlignment="1" applyProtection="1">
      <alignment horizontal="center" vertical="center" wrapText="1"/>
    </xf>
    <xf numFmtId="0" fontId="16" fillId="20" borderId="1" xfId="0" applyFont="1" applyFill="1" applyBorder="1" applyAlignment="1" applyProtection="1">
      <alignment horizontal="justify" vertical="center" wrapText="1"/>
    </xf>
    <xf numFmtId="49" fontId="16" fillId="26" borderId="0" xfId="0" applyNumberFormat="1" applyFont="1" applyFill="1" applyAlignment="1" applyProtection="1">
      <alignment vertical="center"/>
    </xf>
    <xf numFmtId="0" fontId="16" fillId="5" borderId="1" xfId="0" applyFont="1" applyFill="1" applyBorder="1" applyAlignment="1" applyProtection="1">
      <alignment horizontal="center" vertical="center" wrapText="1"/>
    </xf>
    <xf numFmtId="0" fontId="16" fillId="5" borderId="1" xfId="0" applyFont="1" applyFill="1" applyBorder="1" applyAlignment="1" applyProtection="1">
      <alignment vertical="center" wrapText="1"/>
    </xf>
    <xf numFmtId="0" fontId="16" fillId="24" borderId="1" xfId="0" applyFont="1" applyFill="1" applyBorder="1" applyAlignment="1" applyProtection="1">
      <alignment horizontal="center" vertical="center"/>
    </xf>
    <xf numFmtId="0" fontId="16" fillId="22" borderId="1" xfId="0" applyFont="1" applyFill="1" applyBorder="1" applyAlignment="1" applyProtection="1">
      <alignment horizontal="center" vertical="center"/>
    </xf>
    <xf numFmtId="0" fontId="16" fillId="22" borderId="1" xfId="0" applyFont="1" applyFill="1" applyBorder="1" applyAlignment="1" applyProtection="1">
      <alignment horizontal="justify" vertical="center"/>
    </xf>
    <xf numFmtId="0" fontId="16" fillId="0" borderId="1" xfId="0" applyFont="1" applyBorder="1" applyAlignment="1" applyProtection="1">
      <alignment horizontal="justify" vertical="center"/>
    </xf>
    <xf numFmtId="9" fontId="16" fillId="22" borderId="1" xfId="0" applyNumberFormat="1" applyFont="1" applyFill="1" applyBorder="1" applyAlignment="1" applyProtection="1">
      <alignment horizontal="center" vertical="center"/>
    </xf>
    <xf numFmtId="0" fontId="16" fillId="0" borderId="0" xfId="0" applyFont="1" applyAlignment="1" applyProtection="1">
      <alignment vertical="center"/>
    </xf>
    <xf numFmtId="0" fontId="21" fillId="23" borderId="1" xfId="0" applyFont="1" applyFill="1" applyBorder="1" applyAlignment="1" applyProtection="1">
      <alignment vertical="center"/>
    </xf>
    <xf numFmtId="0" fontId="21" fillId="23" borderId="1" xfId="0" applyFont="1" applyFill="1" applyBorder="1" applyAlignment="1" applyProtection="1">
      <alignment horizontal="center" vertical="center"/>
    </xf>
    <xf numFmtId="0" fontId="22" fillId="23" borderId="1" xfId="0" applyFont="1" applyFill="1" applyBorder="1" applyAlignment="1" applyProtection="1">
      <alignment horizontal="center" vertical="center" wrapText="1"/>
    </xf>
    <xf numFmtId="0" fontId="16" fillId="22" borderId="0" xfId="0" applyFont="1" applyFill="1" applyBorder="1" applyAlignment="1" applyProtection="1">
      <alignment vertical="center"/>
    </xf>
    <xf numFmtId="0" fontId="16" fillId="22" borderId="1" xfId="0" applyFont="1" applyFill="1" applyBorder="1" applyAlignment="1" applyProtection="1">
      <alignment horizontal="left" vertical="center" wrapText="1"/>
    </xf>
    <xf numFmtId="0" fontId="16" fillId="0" borderId="0" xfId="0" applyFont="1" applyFill="1" applyBorder="1" applyAlignment="1" applyProtection="1">
      <alignment vertical="center"/>
    </xf>
    <xf numFmtId="0" fontId="16" fillId="0" borderId="1" xfId="0" applyFont="1" applyFill="1" applyBorder="1" applyAlignment="1" applyProtection="1">
      <alignment horizontal="left" vertical="center" wrapText="1"/>
    </xf>
    <xf numFmtId="0" fontId="16" fillId="0" borderId="0" xfId="0" applyFont="1" applyBorder="1" applyAlignment="1" applyProtection="1">
      <alignment vertical="center"/>
    </xf>
    <xf numFmtId="49" fontId="16" fillId="13" borderId="0" xfId="0" applyNumberFormat="1" applyFont="1" applyFill="1" applyAlignment="1" applyProtection="1">
      <alignment vertical="center"/>
    </xf>
    <xf numFmtId="0" fontId="23" fillId="22" borderId="1" xfId="0" applyFont="1" applyFill="1" applyBorder="1" applyAlignment="1" applyProtection="1">
      <alignment vertical="center" wrapText="1"/>
    </xf>
    <xf numFmtId="0" fontId="18" fillId="24" borderId="1" xfId="0" applyFont="1" applyFill="1" applyBorder="1" applyAlignment="1" applyProtection="1">
      <alignment horizontal="center" vertical="center" wrapText="1"/>
    </xf>
    <xf numFmtId="0" fontId="18" fillId="22" borderId="1" xfId="0" applyFont="1" applyFill="1" applyBorder="1" applyAlignment="1" applyProtection="1">
      <alignment horizontal="center" vertical="center"/>
    </xf>
    <xf numFmtId="166" fontId="5" fillId="6" borderId="1" xfId="0" applyNumberFormat="1" applyFont="1" applyFill="1" applyBorder="1" applyAlignment="1" applyProtection="1">
      <alignment horizontal="left" vertical="center"/>
    </xf>
    <xf numFmtId="166" fontId="5" fillId="6" borderId="1" xfId="4" applyNumberFormat="1" applyFont="1" applyFill="1" applyBorder="1" applyAlignment="1" applyProtection="1">
      <alignment horizontal="left" vertical="center" wrapText="1"/>
    </xf>
    <xf numFmtId="166" fontId="16" fillId="22" borderId="1" xfId="0" applyNumberFormat="1" applyFont="1" applyFill="1" applyBorder="1" applyAlignment="1" applyProtection="1">
      <alignment horizontal="left" vertical="center"/>
    </xf>
    <xf numFmtId="166" fontId="23" fillId="22" borderId="1" xfId="0" applyNumberFormat="1" applyFont="1" applyFill="1" applyBorder="1" applyAlignment="1" applyProtection="1">
      <alignment horizontal="left" vertical="center" wrapText="1"/>
    </xf>
    <xf numFmtId="166" fontId="16" fillId="14" borderId="1" xfId="0" applyNumberFormat="1" applyFont="1" applyFill="1" applyBorder="1" applyAlignment="1" applyProtection="1">
      <alignment horizontal="left" vertical="center"/>
    </xf>
    <xf numFmtId="166" fontId="23" fillId="14" borderId="1" xfId="0" applyNumberFormat="1" applyFont="1" applyFill="1" applyBorder="1" applyAlignment="1" applyProtection="1">
      <alignment horizontal="left" vertical="center" wrapText="1"/>
    </xf>
    <xf numFmtId="166" fontId="23" fillId="14" borderId="1" xfId="4" applyNumberFormat="1" applyFont="1" applyFill="1" applyBorder="1" applyAlignment="1" applyProtection="1">
      <alignment horizontal="left" vertical="center" wrapText="1"/>
    </xf>
    <xf numFmtId="166" fontId="16" fillId="10" borderId="1" xfId="0" applyNumberFormat="1" applyFont="1" applyFill="1" applyBorder="1" applyAlignment="1" applyProtection="1">
      <alignment horizontal="left" vertical="center"/>
    </xf>
    <xf numFmtId="166" fontId="23" fillId="10" borderId="1" xfId="4" applyNumberFormat="1" applyFont="1" applyFill="1" applyBorder="1" applyAlignment="1" applyProtection="1">
      <alignment horizontal="right" vertical="center" wrapText="1"/>
    </xf>
    <xf numFmtId="0" fontId="6" fillId="0" borderId="0" xfId="0" applyFont="1" applyAlignment="1" applyProtection="1">
      <alignment vertical="center"/>
    </xf>
    <xf numFmtId="49" fontId="7" fillId="0" borderId="0" xfId="0" applyNumberFormat="1" applyFont="1" applyAlignment="1" applyProtection="1">
      <alignment vertical="center" wrapText="1"/>
    </xf>
    <xf numFmtId="49" fontId="7" fillId="0" borderId="12" xfId="0" applyNumberFormat="1" applyFont="1" applyBorder="1" applyAlignment="1" applyProtection="1">
      <alignment vertical="center"/>
    </xf>
    <xf numFmtId="49" fontId="7" fillId="0" borderId="12" xfId="0" applyNumberFormat="1" applyFont="1" applyBorder="1" applyAlignment="1" applyProtection="1">
      <alignment horizontal="left" vertical="center"/>
    </xf>
    <xf numFmtId="164" fontId="7" fillId="0" borderId="12" xfId="1" applyNumberFormat="1" applyFont="1" applyBorder="1" applyAlignment="1" applyProtection="1">
      <alignment horizontal="center" vertical="center" wrapText="1"/>
    </xf>
    <xf numFmtId="49" fontId="7" fillId="0" borderId="12" xfId="0" applyNumberFormat="1" applyFont="1" applyBorder="1" applyAlignment="1" applyProtection="1">
      <alignment horizontal="center" vertical="center" wrapText="1"/>
    </xf>
    <xf numFmtId="49" fontId="7" fillId="0" borderId="12" xfId="0" applyNumberFormat="1" applyFont="1" applyBorder="1" applyAlignment="1" applyProtection="1">
      <alignment horizontal="center" vertical="center" wrapText="1"/>
    </xf>
    <xf numFmtId="3" fontId="2" fillId="2" borderId="1" xfId="0" applyNumberFormat="1" applyFont="1" applyFill="1" applyBorder="1" applyAlignment="1" applyProtection="1">
      <alignment horizontal="center" vertical="center"/>
    </xf>
    <xf numFmtId="164" fontId="9" fillId="0" borderId="1" xfId="1" applyNumberFormat="1" applyFont="1" applyBorder="1" applyAlignment="1" applyProtection="1">
      <alignment horizontal="center" vertical="center"/>
    </xf>
    <xf numFmtId="0" fontId="9" fillId="0" borderId="1" xfId="0" applyFont="1" applyBorder="1" applyAlignment="1" applyProtection="1">
      <alignment horizontal="center" vertical="center"/>
    </xf>
    <xf numFmtId="3" fontId="2" fillId="0" borderId="1" xfId="0" applyNumberFormat="1" applyFont="1" applyBorder="1" applyAlignment="1" applyProtection="1">
      <alignment vertical="center"/>
    </xf>
    <xf numFmtId="0" fontId="9" fillId="0" borderId="1" xfId="0" applyFont="1" applyBorder="1" applyAlignment="1" applyProtection="1">
      <alignment horizontal="right" vertical="center"/>
    </xf>
    <xf numFmtId="49" fontId="2" fillId="0" borderId="0" xfId="0" applyNumberFormat="1" applyFont="1" applyAlignment="1" applyProtection="1">
      <alignment vertical="center"/>
    </xf>
    <xf numFmtId="49" fontId="2" fillId="22" borderId="4" xfId="0" applyNumberFormat="1" applyFont="1" applyFill="1" applyBorder="1" applyAlignment="1" applyProtection="1">
      <alignment horizontal="left" vertical="center"/>
    </xf>
    <xf numFmtId="49" fontId="7" fillId="22" borderId="2" xfId="0" applyNumberFormat="1" applyFont="1" applyFill="1" applyBorder="1" applyAlignment="1" applyProtection="1">
      <alignment horizontal="left" vertical="center"/>
    </xf>
    <xf numFmtId="0" fontId="2" fillId="22" borderId="2" xfId="0" applyFont="1" applyFill="1" applyBorder="1" applyAlignment="1" applyProtection="1">
      <alignment horizontal="left" vertical="center"/>
    </xf>
    <xf numFmtId="0" fontId="2" fillId="22" borderId="3" xfId="0" applyFont="1" applyFill="1" applyBorder="1" applyAlignment="1" applyProtection="1">
      <alignment horizontal="left" vertical="center"/>
    </xf>
    <xf numFmtId="164" fontId="7" fillId="22" borderId="3" xfId="1" applyNumberFormat="1" applyFont="1" applyFill="1" applyBorder="1" applyAlignment="1" applyProtection="1">
      <alignment horizontal="center" vertical="center"/>
    </xf>
    <xf numFmtId="164" fontId="2" fillId="22" borderId="3" xfId="1" applyNumberFormat="1" applyFont="1" applyFill="1" applyBorder="1" applyAlignment="1" applyProtection="1">
      <alignment horizontal="center" vertical="center"/>
    </xf>
    <xf numFmtId="0" fontId="2" fillId="22" borderId="3" xfId="0" applyFont="1" applyFill="1" applyBorder="1" applyAlignment="1" applyProtection="1">
      <alignment horizontal="center" vertical="center"/>
    </xf>
    <xf numFmtId="3" fontId="10" fillId="22" borderId="1" xfId="0" applyNumberFormat="1" applyFont="1" applyFill="1" applyBorder="1" applyAlignment="1" applyProtection="1">
      <alignment vertical="center"/>
    </xf>
    <xf numFmtId="0" fontId="10" fillId="22" borderId="3" xfId="0" applyFont="1" applyFill="1" applyBorder="1" applyAlignment="1" applyProtection="1">
      <alignment horizontal="right" vertical="center"/>
    </xf>
    <xf numFmtId="3" fontId="9" fillId="22" borderId="1" xfId="0" applyNumberFormat="1" applyFont="1" applyFill="1" applyBorder="1" applyAlignment="1" applyProtection="1">
      <alignment vertical="center"/>
    </xf>
    <xf numFmtId="49" fontId="2" fillId="0" borderId="0" xfId="0" applyNumberFormat="1" applyFont="1" applyAlignment="1" applyProtection="1">
      <alignment horizontal="left" vertical="center"/>
    </xf>
    <xf numFmtId="0" fontId="7" fillId="4" borderId="2" xfId="0" applyFont="1" applyFill="1" applyBorder="1" applyAlignment="1" applyProtection="1">
      <alignment horizontal="left" vertical="center"/>
    </xf>
    <xf numFmtId="0" fontId="7" fillId="4" borderId="3" xfId="0" applyFont="1" applyFill="1" applyBorder="1" applyAlignment="1" applyProtection="1">
      <alignment horizontal="left" vertical="center"/>
    </xf>
    <xf numFmtId="0" fontId="2" fillId="4" borderId="0" xfId="0" applyFont="1" applyFill="1" applyAlignment="1" applyProtection="1">
      <alignment horizontal="left" vertical="center"/>
    </xf>
    <xf numFmtId="0" fontId="2" fillId="4" borderId="3" xfId="0" applyFont="1" applyFill="1" applyBorder="1" applyAlignment="1" applyProtection="1">
      <alignment horizontal="left" vertical="center"/>
    </xf>
    <xf numFmtId="164" fontId="7" fillId="4" borderId="3" xfId="1" applyNumberFormat="1" applyFont="1" applyFill="1" applyBorder="1" applyAlignment="1" applyProtection="1">
      <alignment horizontal="center" vertical="center"/>
    </xf>
    <xf numFmtId="164" fontId="2" fillId="4" borderId="3" xfId="1" applyNumberFormat="1"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3" fontId="10" fillId="4" borderId="1" xfId="0" applyNumberFormat="1" applyFont="1" applyFill="1" applyBorder="1" applyAlignment="1" applyProtection="1">
      <alignment vertical="center"/>
    </xf>
    <xf numFmtId="0" fontId="7" fillId="4" borderId="3" xfId="0" applyFont="1" applyFill="1" applyBorder="1" applyAlignment="1" applyProtection="1">
      <alignment horizontal="right" vertical="center"/>
    </xf>
    <xf numFmtId="3" fontId="9" fillId="4" borderId="1" xfId="0" applyNumberFormat="1" applyFont="1" applyFill="1" applyBorder="1" applyAlignment="1" applyProtection="1">
      <alignment vertical="center"/>
    </xf>
    <xf numFmtId="0" fontId="2" fillId="0" borderId="4" xfId="0" applyFont="1" applyFill="1" applyBorder="1" applyAlignment="1" applyProtection="1">
      <alignment horizontal="left" vertical="center"/>
    </xf>
    <xf numFmtId="164" fontId="7" fillId="0" borderId="3" xfId="1" applyNumberFormat="1" applyFont="1" applyFill="1" applyBorder="1" applyAlignment="1" applyProtection="1">
      <alignment horizontal="center" vertical="center"/>
    </xf>
    <xf numFmtId="164" fontId="2" fillId="0" borderId="3" xfId="1"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3" fontId="9" fillId="0" borderId="1" xfId="0" applyNumberFormat="1" applyFont="1" applyFill="1" applyBorder="1" applyAlignment="1" applyProtection="1">
      <alignment vertical="center" wrapText="1"/>
    </xf>
    <xf numFmtId="0" fontId="7" fillId="0" borderId="3" xfId="0" applyFont="1" applyFill="1" applyBorder="1" applyAlignment="1" applyProtection="1">
      <alignment horizontal="right" vertical="center"/>
    </xf>
    <xf numFmtId="3" fontId="7" fillId="0" borderId="1" xfId="0" applyNumberFormat="1" applyFont="1" applyBorder="1" applyAlignment="1" applyProtection="1">
      <alignment vertical="center" wrapText="1"/>
    </xf>
    <xf numFmtId="0" fontId="2" fillId="7" borderId="1" xfId="0" applyFont="1" applyFill="1" applyBorder="1" applyAlignment="1" applyProtection="1">
      <alignment horizontal="center" vertical="center" wrapText="1"/>
    </xf>
    <xf numFmtId="0" fontId="2" fillId="7" borderId="3" xfId="0" applyFont="1" applyFill="1" applyBorder="1" applyAlignment="1" applyProtection="1">
      <alignment vertical="center" wrapText="1"/>
    </xf>
    <xf numFmtId="3" fontId="10" fillId="17" borderId="1" xfId="2" applyNumberFormat="1" applyFont="1" applyFill="1" applyBorder="1" applyAlignment="1" applyProtection="1">
      <alignment horizontal="center" vertical="center"/>
    </xf>
    <xf numFmtId="0" fontId="2" fillId="7" borderId="1" xfId="0" applyFont="1" applyFill="1" applyBorder="1" applyAlignment="1" applyProtection="1">
      <alignment horizontal="center" vertical="center"/>
    </xf>
    <xf numFmtId="3" fontId="2" fillId="9" borderId="1" xfId="0" applyNumberFormat="1" applyFont="1" applyFill="1" applyBorder="1" applyAlignment="1" applyProtection="1">
      <alignment vertical="center" wrapText="1"/>
    </xf>
    <xf numFmtId="3" fontId="2" fillId="9" borderId="1" xfId="2" applyNumberFormat="1" applyFont="1" applyFill="1" applyBorder="1" applyAlignment="1" applyProtection="1">
      <alignment horizontal="center" vertical="center"/>
    </xf>
    <xf numFmtId="3" fontId="2" fillId="7" borderId="1" xfId="0" applyNumberFormat="1" applyFont="1" applyFill="1" applyBorder="1" applyAlignment="1" applyProtection="1">
      <alignment vertical="center"/>
    </xf>
    <xf numFmtId="164" fontId="10" fillId="0" borderId="3" xfId="1" applyNumberFormat="1" applyFont="1" applyFill="1" applyBorder="1" applyAlignment="1" applyProtection="1">
      <alignment horizontal="center" vertical="center"/>
    </xf>
    <xf numFmtId="3" fontId="7" fillId="0" borderId="1" xfId="0" applyNumberFormat="1" applyFont="1" applyFill="1" applyBorder="1" applyAlignment="1" applyProtection="1">
      <alignment vertical="center" wrapText="1"/>
    </xf>
    <xf numFmtId="0" fontId="2" fillId="7" borderId="1" xfId="0" applyFont="1" applyFill="1" applyBorder="1" applyAlignment="1" applyProtection="1">
      <alignment vertical="center" wrapText="1"/>
    </xf>
    <xf numFmtId="0" fontId="2" fillId="0" borderId="3" xfId="0" applyFont="1" applyFill="1" applyBorder="1" applyAlignment="1" applyProtection="1">
      <alignment horizontal="right" vertical="center"/>
    </xf>
    <xf numFmtId="49" fontId="7" fillId="4" borderId="4" xfId="0" applyNumberFormat="1" applyFont="1" applyFill="1" applyBorder="1" applyAlignment="1" applyProtection="1">
      <alignment horizontal="left" vertical="center"/>
    </xf>
    <xf numFmtId="164" fontId="10" fillId="4" borderId="3" xfId="1" applyNumberFormat="1" applyFont="1" applyFill="1" applyBorder="1" applyAlignment="1" applyProtection="1">
      <alignment horizontal="center" vertical="center"/>
    </xf>
    <xf numFmtId="3" fontId="14" fillId="4" borderId="1" xfId="0" applyNumberFormat="1" applyFont="1" applyFill="1" applyBorder="1" applyAlignment="1" applyProtection="1">
      <alignment vertical="center"/>
    </xf>
    <xf numFmtId="0" fontId="2" fillId="4" borderId="3" xfId="0" applyFont="1" applyFill="1" applyBorder="1" applyAlignment="1" applyProtection="1">
      <alignment horizontal="right" vertical="center"/>
    </xf>
    <xf numFmtId="3" fontId="2" fillId="4" borderId="1" xfId="0" applyNumberFormat="1" applyFont="1" applyFill="1" applyBorder="1" applyAlignment="1" applyProtection="1">
      <alignment vertical="center"/>
    </xf>
    <xf numFmtId="0" fontId="2" fillId="7" borderId="3" xfId="0" applyFont="1" applyFill="1" applyBorder="1" applyAlignment="1" applyProtection="1">
      <alignment horizontal="center" vertical="center"/>
    </xf>
    <xf numFmtId="166" fontId="2" fillId="7" borderId="1" xfId="0" applyNumberFormat="1" applyFont="1" applyFill="1" applyBorder="1" applyAlignment="1" applyProtection="1">
      <alignment vertical="center"/>
    </xf>
    <xf numFmtId="3" fontId="2" fillId="7" borderId="1" xfId="2" applyNumberFormat="1" applyFont="1" applyFill="1" applyBorder="1" applyAlignment="1" applyProtection="1">
      <alignment horizontal="center" vertical="center"/>
    </xf>
    <xf numFmtId="0" fontId="2" fillId="0" borderId="1"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49" fontId="2" fillId="4" borderId="4" xfId="0" applyNumberFormat="1" applyFont="1" applyFill="1" applyBorder="1" applyAlignment="1" applyProtection="1">
      <alignment horizontal="left" vertical="center"/>
    </xf>
    <xf numFmtId="0" fontId="14" fillId="4" borderId="3" xfId="0" applyFont="1" applyFill="1" applyBorder="1" applyAlignment="1" applyProtection="1">
      <alignment horizontal="right" vertical="center"/>
    </xf>
    <xf numFmtId="3" fontId="7" fillId="4" borderId="1" xfId="0" applyNumberFormat="1" applyFont="1" applyFill="1" applyBorder="1" applyAlignment="1" applyProtection="1">
      <alignment vertical="center"/>
    </xf>
    <xf numFmtId="0" fontId="2" fillId="0" borderId="8"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Alignment="1" applyProtection="1">
      <alignment horizontal="left" vertical="center"/>
    </xf>
    <xf numFmtId="164" fontId="7" fillId="0" borderId="0" xfId="1" applyNumberFormat="1" applyFont="1" applyAlignment="1" applyProtection="1">
      <alignment horizontal="center" vertical="center"/>
    </xf>
    <xf numFmtId="164" fontId="2" fillId="0" borderId="0" xfId="1" applyNumberFormat="1" applyFont="1" applyAlignment="1" applyProtection="1">
      <alignment horizontal="center" vertical="center"/>
    </xf>
    <xf numFmtId="0" fontId="2" fillId="0" borderId="0" xfId="0" applyFont="1" applyAlignment="1" applyProtection="1">
      <alignment horizontal="center" vertical="center"/>
    </xf>
    <xf numFmtId="3" fontId="2" fillId="0" borderId="0" xfId="0" applyNumberFormat="1" applyFont="1" applyAlignment="1" applyProtection="1">
      <alignment vertical="center"/>
    </xf>
    <xf numFmtId="165" fontId="2" fillId="0" borderId="0" xfId="1" applyNumberFormat="1" applyFont="1" applyAlignment="1" applyProtection="1">
      <alignment vertical="center"/>
    </xf>
    <xf numFmtId="165" fontId="6" fillId="0" borderId="0" xfId="1" applyNumberFormat="1" applyFont="1" applyAlignment="1" applyProtection="1">
      <alignment vertical="center"/>
    </xf>
    <xf numFmtId="166" fontId="2" fillId="0" borderId="1" xfId="0" applyNumberFormat="1" applyFont="1" applyBorder="1" applyAlignment="1" applyProtection="1">
      <alignment vertical="center"/>
    </xf>
    <xf numFmtId="49" fontId="7" fillId="27" borderId="4" xfId="0" applyNumberFormat="1" applyFont="1" applyFill="1" applyBorder="1" applyAlignment="1" applyProtection="1">
      <alignment horizontal="left" vertical="center"/>
    </xf>
    <xf numFmtId="49" fontId="7" fillId="27" borderId="2" xfId="0" applyNumberFormat="1" applyFont="1" applyFill="1" applyBorder="1" applyAlignment="1" applyProtection="1">
      <alignment horizontal="left" vertical="center"/>
    </xf>
    <xf numFmtId="0" fontId="2" fillId="27" borderId="2" xfId="0" applyFont="1" applyFill="1" applyBorder="1" applyAlignment="1" applyProtection="1">
      <alignment horizontal="left" vertical="center"/>
    </xf>
    <xf numFmtId="0" fontId="2" fillId="27" borderId="3" xfId="0" applyFont="1" applyFill="1" applyBorder="1" applyAlignment="1" applyProtection="1">
      <alignment horizontal="left" vertical="center"/>
    </xf>
    <xf numFmtId="164" fontId="7" fillId="27" borderId="3" xfId="1" applyNumberFormat="1" applyFont="1" applyFill="1" applyBorder="1" applyAlignment="1" applyProtection="1">
      <alignment horizontal="center" vertical="center"/>
    </xf>
    <xf numFmtId="164" fontId="2" fillId="27" borderId="3" xfId="1" applyNumberFormat="1" applyFont="1" applyFill="1" applyBorder="1" applyAlignment="1" applyProtection="1">
      <alignment horizontal="center" vertical="center"/>
    </xf>
    <xf numFmtId="0" fontId="2" fillId="27" borderId="3" xfId="0" applyFont="1" applyFill="1" applyBorder="1" applyAlignment="1" applyProtection="1">
      <alignment horizontal="center" vertical="center"/>
    </xf>
    <xf numFmtId="3" fontId="10" fillId="27" borderId="1" xfId="0" applyNumberFormat="1" applyFont="1" applyFill="1" applyBorder="1" applyAlignment="1" applyProtection="1">
      <alignment vertical="center"/>
    </xf>
    <xf numFmtId="0" fontId="10" fillId="27" borderId="3" xfId="0" applyFont="1" applyFill="1" applyBorder="1" applyAlignment="1" applyProtection="1">
      <alignment horizontal="right" vertical="center"/>
    </xf>
    <xf numFmtId="3" fontId="7" fillId="27" borderId="1" xfId="0" applyNumberFormat="1" applyFont="1" applyFill="1" applyBorder="1" applyAlignment="1" applyProtection="1">
      <alignment vertical="center"/>
    </xf>
    <xf numFmtId="0" fontId="10" fillId="17" borderId="1" xfId="2" applyNumberFormat="1" applyFont="1" applyFill="1" applyBorder="1" applyAlignment="1" applyProtection="1">
      <alignment horizontal="center" vertical="center"/>
    </xf>
    <xf numFmtId="3" fontId="2" fillId="6" borderId="1" xfId="2" applyNumberFormat="1" applyFont="1" applyFill="1" applyBorder="1" applyAlignment="1" applyProtection="1">
      <alignment horizontal="center" vertical="center"/>
    </xf>
    <xf numFmtId="0" fontId="2" fillId="4" borderId="2" xfId="0" applyFont="1" applyFill="1" applyBorder="1" applyAlignment="1" applyProtection="1">
      <alignment horizontal="left" vertical="center"/>
    </xf>
    <xf numFmtId="0" fontId="24" fillId="4" borderId="3" xfId="0" applyFont="1" applyFill="1" applyBorder="1" applyAlignment="1" applyProtection="1">
      <alignment horizontal="right" vertical="center"/>
    </xf>
    <xf numFmtId="9" fontId="10" fillId="17" borderId="1" xfId="2" applyNumberFormat="1" applyFont="1" applyFill="1" applyBorder="1" applyAlignment="1" applyProtection="1">
      <alignment horizontal="center" vertical="center"/>
    </xf>
    <xf numFmtId="9" fontId="2" fillId="7" borderId="3" xfId="2" applyFont="1" applyFill="1" applyBorder="1" applyAlignment="1" applyProtection="1">
      <alignment horizontal="center" vertical="center"/>
    </xf>
    <xf numFmtId="9" fontId="10" fillId="17" borderId="1" xfId="2" applyFont="1" applyFill="1" applyBorder="1" applyAlignment="1" applyProtection="1">
      <alignment horizontal="center" vertical="center"/>
    </xf>
    <xf numFmtId="1" fontId="10" fillId="17" borderId="1" xfId="2" applyNumberFormat="1" applyFont="1" applyFill="1" applyBorder="1" applyAlignment="1" applyProtection="1">
      <alignment horizontal="center" vertical="center"/>
    </xf>
    <xf numFmtId="1" fontId="2" fillId="7" borderId="3" xfId="2" applyNumberFormat="1" applyFont="1" applyFill="1" applyBorder="1" applyAlignment="1" applyProtection="1">
      <alignment horizontal="center" vertical="center"/>
    </xf>
    <xf numFmtId="170" fontId="10" fillId="17" borderId="1" xfId="2" applyNumberFormat="1" applyFont="1" applyFill="1" applyBorder="1" applyAlignment="1" applyProtection="1">
      <alignment horizontal="center" vertical="center"/>
    </xf>
    <xf numFmtId="169" fontId="10" fillId="17" borderId="1" xfId="2" applyNumberFormat="1" applyFont="1" applyFill="1" applyBorder="1" applyAlignment="1" applyProtection="1">
      <alignment horizontal="center" vertical="center"/>
    </xf>
    <xf numFmtId="3" fontId="9" fillId="27" borderId="1" xfId="0" applyNumberFormat="1" applyFont="1" applyFill="1" applyBorder="1" applyAlignment="1" applyProtection="1">
      <alignment vertical="center"/>
    </xf>
    <xf numFmtId="9" fontId="2" fillId="0" borderId="1" xfId="2" applyNumberFormat="1" applyFont="1" applyFill="1" applyBorder="1" applyAlignment="1" applyProtection="1">
      <alignment horizontal="center" vertical="center"/>
    </xf>
    <xf numFmtId="9" fontId="2" fillId="7" borderId="3" xfId="0" applyNumberFormat="1" applyFont="1" applyFill="1" applyBorder="1" applyAlignment="1" applyProtection="1">
      <alignment horizontal="center" vertical="center"/>
    </xf>
    <xf numFmtId="9" fontId="2" fillId="2" borderId="1" xfId="2" applyNumberFormat="1" applyFont="1" applyFill="1" applyBorder="1" applyAlignment="1" applyProtection="1">
      <alignment horizontal="center" vertical="center"/>
    </xf>
    <xf numFmtId="9" fontId="2" fillId="7" borderId="1" xfId="0" applyNumberFormat="1" applyFont="1" applyFill="1" applyBorder="1" applyAlignment="1" applyProtection="1">
      <alignment horizontal="center" vertical="center"/>
    </xf>
    <xf numFmtId="49" fontId="7" fillId="0" borderId="0" xfId="0" applyNumberFormat="1" applyFont="1" applyBorder="1" applyAlignment="1" applyProtection="1">
      <alignment vertical="center"/>
    </xf>
    <xf numFmtId="49" fontId="7" fillId="0" borderId="0" xfId="0" applyNumberFormat="1" applyFont="1" applyBorder="1" applyAlignment="1" applyProtection="1">
      <alignment horizontal="left" vertical="center"/>
    </xf>
    <xf numFmtId="164" fontId="7" fillId="0" borderId="0" xfId="1" applyNumberFormat="1" applyFont="1" applyBorder="1" applyAlignment="1" applyProtection="1">
      <alignment horizontal="center" vertical="center" wrapText="1"/>
    </xf>
    <xf numFmtId="49" fontId="7" fillId="0" borderId="0" xfId="0" applyNumberFormat="1" applyFont="1" applyBorder="1" applyAlignment="1" applyProtection="1">
      <alignment horizontal="center" vertical="center" wrapText="1"/>
    </xf>
    <xf numFmtId="3" fontId="2" fillId="0" borderId="0" xfId="0" applyNumberFormat="1" applyFont="1" applyBorder="1" applyAlignment="1" applyProtection="1">
      <alignment vertical="center"/>
    </xf>
    <xf numFmtId="2" fontId="10" fillId="4" borderId="1" xfId="0" applyNumberFormat="1" applyFont="1" applyFill="1" applyBorder="1" applyAlignment="1" applyProtection="1">
      <alignment vertical="center"/>
    </xf>
    <xf numFmtId="2" fontId="7" fillId="0" borderId="1" xfId="0" applyNumberFormat="1" applyFont="1" applyFill="1" applyBorder="1" applyAlignment="1" applyProtection="1">
      <alignment vertical="center" wrapText="1"/>
    </xf>
    <xf numFmtId="2" fontId="7" fillId="0" borderId="1" xfId="0" applyNumberFormat="1" applyFont="1" applyBorder="1" applyAlignment="1" applyProtection="1">
      <alignment vertical="center" wrapText="1"/>
    </xf>
    <xf numFmtId="2" fontId="2" fillId="9" borderId="1" xfId="0" applyNumberFormat="1" applyFont="1" applyFill="1" applyBorder="1" applyAlignment="1" applyProtection="1">
      <alignment vertical="center" wrapText="1"/>
    </xf>
    <xf numFmtId="2" fontId="2" fillId="7" borderId="1" xfId="0" applyNumberFormat="1" applyFont="1" applyFill="1" applyBorder="1" applyAlignment="1" applyProtection="1">
      <alignment vertical="center"/>
    </xf>
    <xf numFmtId="9" fontId="2" fillId="6" borderId="1" xfId="2" applyFont="1" applyFill="1" applyBorder="1" applyAlignment="1" applyProtection="1">
      <alignment horizontal="center" vertical="center"/>
    </xf>
    <xf numFmtId="171" fontId="7" fillId="0" borderId="24" xfId="0" applyNumberFormat="1" applyFont="1" applyBorder="1" applyAlignment="1" applyProtection="1">
      <alignment horizontal="center" vertical="center" wrapText="1"/>
    </xf>
    <xf numFmtId="49" fontId="7" fillId="0" borderId="24" xfId="0" applyNumberFormat="1" applyFont="1" applyBorder="1" applyAlignment="1" applyProtection="1">
      <alignment horizontal="center" vertical="center" wrapText="1"/>
    </xf>
    <xf numFmtId="3" fontId="2" fillId="30" borderId="34" xfId="0" applyNumberFormat="1" applyFont="1" applyFill="1" applyBorder="1" applyAlignment="1" applyProtection="1">
      <alignment horizontal="center" vertical="center"/>
    </xf>
    <xf numFmtId="171" fontId="30" fillId="0" borderId="34" xfId="0" applyNumberFormat="1" applyFont="1" applyBorder="1" applyAlignment="1" applyProtection="1">
      <alignment horizontal="center" vertical="center"/>
    </xf>
    <xf numFmtId="0" fontId="30" fillId="0" borderId="34" xfId="0" applyFont="1" applyBorder="1" applyAlignment="1" applyProtection="1">
      <alignment horizontal="center" vertical="center"/>
    </xf>
    <xf numFmtId="166" fontId="2" fillId="0" borderId="34" xfId="0" applyNumberFormat="1" applyFont="1" applyBorder="1" applyAlignment="1" applyProtection="1">
      <alignment vertical="center"/>
    </xf>
    <xf numFmtId="0" fontId="30" fillId="0" borderId="34" xfId="0" applyFont="1" applyBorder="1" applyAlignment="1" applyProtection="1">
      <alignment horizontal="right" vertical="center"/>
    </xf>
    <xf numFmtId="3" fontId="2" fillId="0" borderId="34" xfId="0" applyNumberFormat="1" applyFont="1" applyBorder="1" applyAlignment="1" applyProtection="1">
      <alignment vertical="center"/>
    </xf>
    <xf numFmtId="171" fontId="2" fillId="36" borderId="35" xfId="0" applyNumberFormat="1" applyFont="1" applyFill="1" applyBorder="1" applyAlignment="1" applyProtection="1">
      <alignment horizontal="center" vertical="center"/>
    </xf>
    <xf numFmtId="0" fontId="2" fillId="36" borderId="35" xfId="0" applyFont="1" applyFill="1" applyBorder="1" applyAlignment="1" applyProtection="1">
      <alignment horizontal="center" vertical="center"/>
    </xf>
    <xf numFmtId="3" fontId="10" fillId="36" borderId="34" xfId="0" applyNumberFormat="1" applyFont="1" applyFill="1" applyBorder="1" applyAlignment="1" applyProtection="1">
      <alignment vertical="center"/>
    </xf>
    <xf numFmtId="0" fontId="10" fillId="36" borderId="35" xfId="0" applyFont="1" applyFill="1" applyBorder="1" applyAlignment="1" applyProtection="1">
      <alignment horizontal="right" vertical="center"/>
    </xf>
    <xf numFmtId="3" fontId="30" fillId="36" borderId="34" xfId="0" applyNumberFormat="1" applyFont="1" applyFill="1" applyBorder="1" applyAlignment="1" applyProtection="1">
      <alignment vertical="center"/>
    </xf>
    <xf numFmtId="171" fontId="2" fillId="37" borderId="35" xfId="0" applyNumberFormat="1" applyFont="1" applyFill="1" applyBorder="1" applyAlignment="1" applyProtection="1">
      <alignment horizontal="center" vertical="center"/>
    </xf>
    <xf numFmtId="0" fontId="2" fillId="37" borderId="35" xfId="0" applyFont="1" applyFill="1" applyBorder="1" applyAlignment="1" applyProtection="1">
      <alignment horizontal="center" vertical="center"/>
    </xf>
    <xf numFmtId="3" fontId="10" fillId="37" borderId="34" xfId="0" applyNumberFormat="1" applyFont="1" applyFill="1" applyBorder="1" applyAlignment="1" applyProtection="1">
      <alignment vertical="center"/>
    </xf>
    <xf numFmtId="0" fontId="7" fillId="37" borderId="35" xfId="0" applyFont="1" applyFill="1" applyBorder="1" applyAlignment="1" applyProtection="1">
      <alignment horizontal="right" vertical="center"/>
    </xf>
    <xf numFmtId="3" fontId="30" fillId="37" borderId="34" xfId="0" applyNumberFormat="1" applyFont="1" applyFill="1" applyBorder="1" applyAlignment="1" applyProtection="1">
      <alignment vertical="center"/>
    </xf>
    <xf numFmtId="171" fontId="2" fillId="0" borderId="35" xfId="0" applyNumberFormat="1" applyFont="1" applyBorder="1" applyAlignment="1" applyProtection="1">
      <alignment horizontal="center" vertical="center"/>
    </xf>
    <xf numFmtId="0" fontId="2" fillId="0" borderId="35" xfId="0" applyFont="1" applyBorder="1" applyAlignment="1" applyProtection="1">
      <alignment horizontal="center" vertical="center"/>
    </xf>
    <xf numFmtId="3" fontId="30" fillId="0" borderId="34" xfId="0" applyNumberFormat="1" applyFont="1" applyBorder="1" applyAlignment="1" applyProtection="1">
      <alignment vertical="center" wrapText="1"/>
    </xf>
    <xf numFmtId="0" fontId="7" fillId="0" borderId="35" xfId="0" applyFont="1" applyBorder="1" applyAlignment="1" applyProtection="1">
      <alignment horizontal="right" vertical="center"/>
    </xf>
    <xf numFmtId="3" fontId="7" fillId="0" borderId="34" xfId="0" applyNumberFormat="1" applyFont="1" applyBorder="1" applyAlignment="1" applyProtection="1">
      <alignment vertical="center" wrapText="1"/>
    </xf>
    <xf numFmtId="3" fontId="2" fillId="0" borderId="34" xfId="0" applyNumberFormat="1" applyFont="1" applyBorder="1" applyAlignment="1" applyProtection="1">
      <alignment horizontal="center" vertical="center"/>
    </xf>
    <xf numFmtId="0" fontId="2" fillId="38" borderId="34" xfId="0" applyFont="1" applyFill="1" applyBorder="1" applyAlignment="1" applyProtection="1">
      <alignment horizontal="center" vertical="center"/>
    </xf>
    <xf numFmtId="3" fontId="2" fillId="31" borderId="34" xfId="0" applyNumberFormat="1" applyFont="1" applyFill="1" applyBorder="1" applyAlignment="1" applyProtection="1">
      <alignment vertical="center" wrapText="1"/>
    </xf>
    <xf numFmtId="3" fontId="2" fillId="35" borderId="34" xfId="0" applyNumberFormat="1" applyFont="1" applyFill="1" applyBorder="1" applyAlignment="1" applyProtection="1">
      <alignment horizontal="center" vertical="center"/>
    </xf>
    <xf numFmtId="3" fontId="2" fillId="38" borderId="34" xfId="0" applyNumberFormat="1" applyFont="1" applyFill="1" applyBorder="1" applyAlignment="1" applyProtection="1">
      <alignment vertical="center"/>
    </xf>
    <xf numFmtId="0" fontId="2" fillId="7" borderId="10" xfId="0" applyFont="1" applyFill="1" applyBorder="1" applyAlignment="1" applyProtection="1">
      <alignment horizontal="center" vertical="center" wrapText="1"/>
    </xf>
    <xf numFmtId="0" fontId="2" fillId="7" borderId="5" xfId="0" applyFont="1" applyFill="1" applyBorder="1" applyAlignment="1" applyProtection="1">
      <alignment vertical="center" wrapText="1"/>
    </xf>
    <xf numFmtId="9" fontId="2" fillId="0" borderId="34" xfId="0" applyNumberFormat="1" applyFont="1" applyBorder="1" applyAlignment="1" applyProtection="1">
      <alignment horizontal="center" vertical="center"/>
    </xf>
    <xf numFmtId="9" fontId="2" fillId="38" borderId="35" xfId="0" applyNumberFormat="1" applyFont="1" applyFill="1" applyBorder="1" applyAlignment="1" applyProtection="1">
      <alignment horizontal="center" vertical="center"/>
    </xf>
    <xf numFmtId="0" fontId="2" fillId="38" borderId="35" xfId="0" applyFont="1" applyFill="1" applyBorder="1" applyAlignment="1" applyProtection="1">
      <alignment horizontal="center" vertical="center"/>
    </xf>
    <xf numFmtId="0" fontId="2" fillId="0" borderId="35" xfId="0" applyFont="1" applyBorder="1" applyAlignment="1" applyProtection="1">
      <alignment horizontal="right" vertical="center"/>
    </xf>
    <xf numFmtId="9" fontId="2" fillId="38" borderId="34" xfId="0" applyNumberFormat="1" applyFont="1" applyFill="1" applyBorder="1" applyAlignment="1" applyProtection="1">
      <alignment horizontal="center" vertical="center"/>
    </xf>
    <xf numFmtId="0" fontId="24" fillId="37" borderId="35" xfId="0" applyFont="1" applyFill="1" applyBorder="1" applyAlignment="1" applyProtection="1">
      <alignment horizontal="right" vertical="center"/>
    </xf>
    <xf numFmtId="3" fontId="2" fillId="37" borderId="34" xfId="0" applyNumberFormat="1" applyFont="1" applyFill="1" applyBorder="1" applyAlignment="1" applyProtection="1">
      <alignment vertical="center"/>
    </xf>
    <xf numFmtId="166" fontId="2" fillId="38" borderId="34" xfId="0" applyNumberFormat="1" applyFont="1" applyFill="1" applyBorder="1" applyAlignment="1" applyProtection="1">
      <alignment vertical="center"/>
    </xf>
    <xf numFmtId="9" fontId="2" fillId="38" borderId="34" xfId="2" applyFont="1" applyFill="1" applyBorder="1" applyAlignment="1" applyProtection="1">
      <alignment horizontal="center" vertical="center"/>
    </xf>
    <xf numFmtId="3" fontId="2" fillId="38" borderId="34" xfId="0" applyNumberFormat="1" applyFont="1" applyFill="1" applyBorder="1" applyAlignment="1" applyProtection="1">
      <alignment horizontal="center" vertical="center"/>
    </xf>
    <xf numFmtId="3" fontId="14" fillId="37" borderId="34" xfId="0" applyNumberFormat="1" applyFont="1" applyFill="1" applyBorder="1" applyAlignment="1" applyProtection="1">
      <alignment vertical="center"/>
    </xf>
    <xf numFmtId="0" fontId="2" fillId="37" borderId="35" xfId="0" applyFont="1" applyFill="1" applyBorder="1" applyAlignment="1" applyProtection="1">
      <alignment horizontal="right" vertical="center"/>
    </xf>
    <xf numFmtId="3" fontId="7" fillId="37" borderId="34" xfId="0" applyNumberFormat="1" applyFont="1" applyFill="1" applyBorder="1" applyAlignment="1" applyProtection="1">
      <alignment vertical="center"/>
    </xf>
    <xf numFmtId="0" fontId="14" fillId="37" borderId="35" xfId="0" applyFont="1" applyFill="1" applyBorder="1" applyAlignment="1" applyProtection="1">
      <alignment horizontal="right" vertical="center"/>
    </xf>
    <xf numFmtId="171" fontId="2" fillId="0" borderId="0" xfId="0" applyNumberFormat="1" applyFont="1" applyAlignment="1" applyProtection="1">
      <alignment horizontal="center" vertical="center"/>
    </xf>
    <xf numFmtId="165" fontId="2" fillId="0" borderId="0" xfId="0" applyNumberFormat="1" applyFont="1" applyAlignment="1" applyProtection="1">
      <alignment vertical="center"/>
    </xf>
    <xf numFmtId="165" fontId="31" fillId="0" borderId="0" xfId="0" applyNumberFormat="1" applyFont="1" applyAlignment="1" applyProtection="1">
      <alignment vertical="center"/>
    </xf>
    <xf numFmtId="0" fontId="31" fillId="0" borderId="0" xfId="0" applyFont="1" applyAlignment="1" applyProtection="1">
      <alignment vertical="center"/>
    </xf>
    <xf numFmtId="171" fontId="7" fillId="0" borderId="0" xfId="0" applyNumberFormat="1" applyFont="1" applyAlignment="1" applyProtection="1">
      <alignment horizontal="center" vertical="center" wrapText="1"/>
    </xf>
    <xf numFmtId="49" fontId="7" fillId="0" borderId="0" xfId="0" applyNumberFormat="1" applyFont="1" applyAlignment="1" applyProtection="1">
      <alignment horizontal="center" vertical="center" wrapText="1"/>
    </xf>
    <xf numFmtId="9" fontId="2" fillId="0" borderId="34" xfId="0" applyNumberFormat="1" applyFont="1" applyFill="1" applyBorder="1" applyAlignment="1" applyProtection="1">
      <alignment horizontal="center" vertical="center"/>
    </xf>
    <xf numFmtId="0" fontId="0" fillId="0" borderId="0" xfId="0" applyFont="1" applyAlignment="1" applyProtection="1"/>
    <xf numFmtId="1" fontId="33" fillId="0" borderId="1" xfId="2" applyNumberFormat="1" applyFont="1" applyFill="1" applyBorder="1" applyAlignment="1" applyProtection="1">
      <alignment horizontal="center" vertical="center"/>
    </xf>
    <xf numFmtId="9" fontId="33" fillId="0" borderId="1" xfId="2" applyFont="1" applyFill="1" applyBorder="1" applyAlignment="1" applyProtection="1">
      <alignment horizontal="center" vertical="center"/>
    </xf>
    <xf numFmtId="1" fontId="33" fillId="2" borderId="1" xfId="2" applyNumberFormat="1" applyFont="1" applyFill="1" applyBorder="1" applyAlignment="1" applyProtection="1">
      <alignment horizontal="center" vertical="center"/>
    </xf>
    <xf numFmtId="164" fontId="32" fillId="0" borderId="1" xfId="1" applyNumberFormat="1" applyFont="1" applyBorder="1" applyAlignment="1" applyProtection="1">
      <alignment horizontal="center" vertical="center"/>
    </xf>
    <xf numFmtId="0" fontId="32" fillId="0" borderId="1" xfId="0" applyFont="1" applyBorder="1" applyAlignment="1" applyProtection="1">
      <alignment horizontal="center" vertical="center"/>
    </xf>
    <xf numFmtId="166" fontId="32" fillId="0" borderId="1" xfId="0" applyNumberFormat="1" applyFont="1" applyBorder="1" applyAlignment="1" applyProtection="1">
      <alignment horizontal="center" vertical="center"/>
    </xf>
    <xf numFmtId="166" fontId="33" fillId="0" borderId="1" xfId="0" applyNumberFormat="1" applyFont="1" applyBorder="1" applyAlignment="1" applyProtection="1">
      <alignment vertical="center"/>
    </xf>
    <xf numFmtId="0" fontId="32" fillId="0" borderId="1" xfId="0" applyFont="1" applyBorder="1" applyAlignment="1" applyProtection="1">
      <alignment horizontal="right" vertical="center"/>
    </xf>
    <xf numFmtId="3" fontId="33" fillId="0" borderId="1" xfId="0" applyNumberFormat="1" applyFont="1" applyBorder="1" applyAlignment="1" applyProtection="1">
      <alignment vertical="center"/>
    </xf>
    <xf numFmtId="164" fontId="33" fillId="27" borderId="3" xfId="1" applyNumberFormat="1" applyFont="1" applyFill="1" applyBorder="1" applyAlignment="1" applyProtection="1">
      <alignment horizontal="center" vertical="center"/>
    </xf>
    <xf numFmtId="0" fontId="33" fillId="27" borderId="3" xfId="0" applyFont="1" applyFill="1" applyBorder="1" applyAlignment="1" applyProtection="1">
      <alignment horizontal="center" vertical="center"/>
    </xf>
    <xf numFmtId="3" fontId="34" fillId="27" borderId="1" xfId="0" applyNumberFormat="1" applyFont="1" applyFill="1" applyBorder="1" applyAlignment="1" applyProtection="1">
      <alignment vertical="center"/>
    </xf>
    <xf numFmtId="0" fontId="34" fillId="27" borderId="3" xfId="0" applyFont="1" applyFill="1" applyBorder="1" applyAlignment="1" applyProtection="1">
      <alignment horizontal="right" vertical="center"/>
    </xf>
    <xf numFmtId="3" fontId="32" fillId="27" borderId="1" xfId="0" applyNumberFormat="1" applyFont="1" applyFill="1" applyBorder="1" applyAlignment="1" applyProtection="1">
      <alignment vertical="center"/>
    </xf>
    <xf numFmtId="164" fontId="33" fillId="4" borderId="3" xfId="1" applyNumberFormat="1" applyFont="1" applyFill="1" applyBorder="1" applyAlignment="1" applyProtection="1">
      <alignment horizontal="center" vertical="center"/>
    </xf>
    <xf numFmtId="0" fontId="33" fillId="4" borderId="3" xfId="0" applyFont="1" applyFill="1" applyBorder="1" applyAlignment="1" applyProtection="1">
      <alignment horizontal="center" vertical="center"/>
    </xf>
    <xf numFmtId="3" fontId="34" fillId="4" borderId="1" xfId="0" applyNumberFormat="1" applyFont="1" applyFill="1" applyBorder="1" applyAlignment="1" applyProtection="1">
      <alignment vertical="center"/>
    </xf>
    <xf numFmtId="0" fontId="35" fillId="4" borderId="3" xfId="0" applyFont="1" applyFill="1" applyBorder="1" applyAlignment="1" applyProtection="1">
      <alignment horizontal="right" vertical="center"/>
    </xf>
    <xf numFmtId="3" fontId="32" fillId="4" borderId="1" xfId="0" applyNumberFormat="1" applyFont="1" applyFill="1" applyBorder="1" applyAlignment="1" applyProtection="1">
      <alignment vertical="center"/>
    </xf>
    <xf numFmtId="164" fontId="33" fillId="0" borderId="3" xfId="1" applyNumberFormat="1" applyFont="1" applyFill="1" applyBorder="1" applyAlignment="1" applyProtection="1">
      <alignment horizontal="center" vertical="center"/>
    </xf>
    <xf numFmtId="0" fontId="33" fillId="0" borderId="3" xfId="0" applyFont="1" applyFill="1" applyBorder="1" applyAlignment="1" applyProtection="1">
      <alignment horizontal="center" vertical="center"/>
    </xf>
    <xf numFmtId="3" fontId="32" fillId="0" borderId="1" xfId="0" applyNumberFormat="1" applyFont="1" applyFill="1" applyBorder="1" applyAlignment="1" applyProtection="1">
      <alignment vertical="center" wrapText="1"/>
    </xf>
    <xf numFmtId="0" fontId="35" fillId="0" borderId="3" xfId="0" applyFont="1" applyFill="1" applyBorder="1" applyAlignment="1" applyProtection="1">
      <alignment horizontal="right" vertical="center"/>
    </xf>
    <xf numFmtId="3" fontId="35" fillId="0" borderId="1" xfId="0" applyNumberFormat="1" applyFont="1" applyBorder="1" applyAlignment="1" applyProtection="1">
      <alignment vertical="center" wrapText="1"/>
    </xf>
    <xf numFmtId="1" fontId="33" fillId="7" borderId="1" xfId="0" applyNumberFormat="1" applyFont="1" applyFill="1" applyBorder="1" applyAlignment="1" applyProtection="1">
      <alignment horizontal="center" vertical="center"/>
    </xf>
    <xf numFmtId="3" fontId="33" fillId="9" borderId="1" xfId="0" applyNumberFormat="1" applyFont="1" applyFill="1" applyBorder="1" applyAlignment="1" applyProtection="1">
      <alignment vertical="center" wrapText="1"/>
    </xf>
    <xf numFmtId="3" fontId="33" fillId="6" borderId="1" xfId="2" applyNumberFormat="1" applyFont="1" applyFill="1" applyBorder="1" applyAlignment="1" applyProtection="1">
      <alignment horizontal="center" vertical="center"/>
    </xf>
    <xf numFmtId="3" fontId="33" fillId="7" borderId="1" xfId="0" applyNumberFormat="1" applyFont="1" applyFill="1" applyBorder="1" applyAlignment="1" applyProtection="1">
      <alignment vertical="center"/>
    </xf>
    <xf numFmtId="1" fontId="33" fillId="7" borderId="3" xfId="2" applyNumberFormat="1" applyFont="1" applyFill="1" applyBorder="1" applyAlignment="1" applyProtection="1">
      <alignment horizontal="center" vertical="center"/>
    </xf>
    <xf numFmtId="1" fontId="33" fillId="7" borderId="3" xfId="0" applyNumberFormat="1" applyFont="1" applyFill="1" applyBorder="1" applyAlignment="1" applyProtection="1">
      <alignment horizontal="center" vertical="center"/>
    </xf>
    <xf numFmtId="2" fontId="33" fillId="7" borderId="3" xfId="0" applyNumberFormat="1" applyFont="1" applyFill="1" applyBorder="1" applyAlignment="1" applyProtection="1">
      <alignment horizontal="center" vertical="center"/>
    </xf>
    <xf numFmtId="3" fontId="35" fillId="0" borderId="1" xfId="0" applyNumberFormat="1" applyFont="1" applyFill="1" applyBorder="1" applyAlignment="1" applyProtection="1">
      <alignment vertical="center" wrapText="1"/>
    </xf>
    <xf numFmtId="3" fontId="33" fillId="0" borderId="1" xfId="2" applyNumberFormat="1" applyFont="1" applyFill="1" applyBorder="1" applyAlignment="1" applyProtection="1">
      <alignment horizontal="center" vertical="center"/>
    </xf>
    <xf numFmtId="0" fontId="33" fillId="7" borderId="1" xfId="0" applyFont="1" applyFill="1" applyBorder="1" applyAlignment="1" applyProtection="1">
      <alignment horizontal="center" vertical="center"/>
    </xf>
    <xf numFmtId="9" fontId="33" fillId="7" borderId="1" xfId="2" applyFont="1" applyFill="1" applyBorder="1" applyAlignment="1" applyProtection="1">
      <alignment horizontal="center" vertical="center"/>
    </xf>
    <xf numFmtId="0" fontId="36" fillId="4" borderId="3" xfId="0" applyFont="1" applyFill="1" applyBorder="1" applyAlignment="1" applyProtection="1">
      <alignment horizontal="right" vertical="center"/>
    </xf>
    <xf numFmtId="3" fontId="33" fillId="4" borderId="1" xfId="0" applyNumberFormat="1" applyFont="1" applyFill="1" applyBorder="1" applyAlignment="1" applyProtection="1">
      <alignment vertical="center"/>
    </xf>
    <xf numFmtId="0" fontId="33" fillId="0" borderId="3" xfId="0" applyFont="1" applyFill="1" applyBorder="1" applyAlignment="1" applyProtection="1">
      <alignment horizontal="right" vertical="center"/>
    </xf>
    <xf numFmtId="9" fontId="33" fillId="7" borderId="3" xfId="2" applyFont="1" applyFill="1" applyBorder="1" applyAlignment="1" applyProtection="1">
      <alignment horizontal="center" vertical="center"/>
    </xf>
    <xf numFmtId="166" fontId="33" fillId="7" borderId="1" xfId="0" applyNumberFormat="1" applyFont="1" applyFill="1" applyBorder="1" applyAlignment="1" applyProtection="1">
      <alignment vertical="center"/>
    </xf>
    <xf numFmtId="1" fontId="33" fillId="7" borderId="1" xfId="2" applyNumberFormat="1" applyFont="1" applyFill="1" applyBorder="1" applyAlignment="1" applyProtection="1">
      <alignment horizontal="center" vertical="center"/>
    </xf>
    <xf numFmtId="164" fontId="37" fillId="0" borderId="1" xfId="1" applyNumberFormat="1" applyFont="1" applyBorder="1" applyAlignment="1" applyProtection="1">
      <alignment horizontal="center" vertical="center"/>
    </xf>
    <xf numFmtId="0" fontId="37" fillId="0" borderId="1" xfId="0" applyFont="1" applyBorder="1" applyAlignment="1" applyProtection="1">
      <alignment horizontal="center" vertical="center"/>
    </xf>
    <xf numFmtId="166" fontId="37" fillId="0" borderId="1" xfId="0" applyNumberFormat="1" applyFont="1" applyBorder="1" applyAlignment="1" applyProtection="1">
      <alignment horizontal="center" vertical="center"/>
    </xf>
    <xf numFmtId="166" fontId="38" fillId="0" borderId="1" xfId="0" applyNumberFormat="1" applyFont="1" applyBorder="1" applyAlignment="1" applyProtection="1">
      <alignment vertical="center"/>
    </xf>
    <xf numFmtId="0" fontId="37" fillId="0" borderId="1" xfId="0" applyFont="1" applyBorder="1" applyAlignment="1" applyProtection="1">
      <alignment horizontal="right" vertical="center"/>
    </xf>
    <xf numFmtId="3" fontId="38" fillId="0" borderId="1" xfId="0" applyNumberFormat="1" applyFont="1" applyBorder="1" applyAlignment="1" applyProtection="1">
      <alignment vertical="center"/>
    </xf>
    <xf numFmtId="49" fontId="2" fillId="28" borderId="0" xfId="0" applyNumberFormat="1" applyFont="1" applyFill="1" applyAlignment="1" applyProtection="1">
      <alignment vertical="center"/>
    </xf>
    <xf numFmtId="3" fontId="2" fillId="7" borderId="3" xfId="0" applyNumberFormat="1" applyFont="1" applyFill="1" applyBorder="1" applyAlignment="1" applyProtection="1">
      <alignment vertical="center" wrapText="1"/>
    </xf>
    <xf numFmtId="0" fontId="2" fillId="0" borderId="3" xfId="0" quotePrefix="1" applyFont="1" applyFill="1" applyBorder="1" applyAlignment="1" applyProtection="1">
      <alignment horizontal="center" vertical="center"/>
    </xf>
    <xf numFmtId="1" fontId="2" fillId="7" borderId="1" xfId="2" applyNumberFormat="1" applyFont="1" applyFill="1" applyBorder="1" applyAlignment="1" applyProtection="1">
      <alignment horizontal="center" vertical="center"/>
    </xf>
    <xf numFmtId="9" fontId="33" fillId="11" borderId="1" xfId="2" applyFont="1" applyFill="1" applyBorder="1" applyAlignment="1" applyProtection="1">
      <alignment horizontal="center" vertical="center"/>
    </xf>
    <xf numFmtId="3" fontId="38" fillId="0" borderId="1" xfId="2" applyNumberFormat="1" applyFont="1" applyFill="1" applyBorder="1" applyAlignment="1" applyProtection="1">
      <alignment horizontal="center" vertical="center"/>
    </xf>
    <xf numFmtId="9" fontId="38" fillId="11" borderId="1" xfId="2" applyFont="1" applyFill="1" applyBorder="1" applyAlignment="1" applyProtection="1">
      <alignment horizontal="center" vertical="center"/>
    </xf>
    <xf numFmtId="9" fontId="38" fillId="0" borderId="1" xfId="2" applyFont="1" applyFill="1" applyBorder="1" applyAlignment="1" applyProtection="1">
      <alignment horizontal="center" vertical="center"/>
    </xf>
    <xf numFmtId="164" fontId="35" fillId="0" borderId="12" xfId="1" applyNumberFormat="1" applyFont="1" applyBorder="1" applyAlignment="1" applyProtection="1">
      <alignment horizontal="center" vertical="center" wrapText="1"/>
    </xf>
    <xf numFmtId="164" fontId="35" fillId="0" borderId="36" xfId="1" applyNumberFormat="1" applyFont="1" applyBorder="1" applyAlignment="1" applyProtection="1">
      <alignment horizontal="center" vertical="center" wrapText="1"/>
    </xf>
    <xf numFmtId="165" fontId="35" fillId="13" borderId="16" xfId="1" applyNumberFormat="1" applyFont="1" applyFill="1" applyBorder="1" applyAlignment="1" applyProtection="1">
      <alignment horizontal="center" vertical="center"/>
    </xf>
    <xf numFmtId="0" fontId="40" fillId="0" borderId="0" xfId="0" applyFont="1" applyAlignment="1" applyProtection="1">
      <alignment vertical="center"/>
    </xf>
    <xf numFmtId="3" fontId="41" fillId="2" borderId="1" xfId="0" applyNumberFormat="1" applyFont="1" applyFill="1" applyBorder="1" applyAlignment="1" applyProtection="1">
      <alignment horizontal="center" vertical="center"/>
    </xf>
    <xf numFmtId="49" fontId="2" fillId="12" borderId="0" xfId="0" applyNumberFormat="1" applyFont="1" applyFill="1" applyAlignment="1" applyProtection="1">
      <alignment vertical="center"/>
    </xf>
    <xf numFmtId="164" fontId="38" fillId="27" borderId="3" xfId="1" applyNumberFormat="1" applyFont="1" applyFill="1" applyBorder="1" applyAlignment="1" applyProtection="1">
      <alignment horizontal="center" vertical="center"/>
    </xf>
    <xf numFmtId="0" fontId="38" fillId="27" borderId="3" xfId="0" applyFont="1" applyFill="1" applyBorder="1" applyAlignment="1" applyProtection="1">
      <alignment horizontal="center" vertical="center"/>
    </xf>
    <xf numFmtId="3" fontId="42" fillId="27" borderId="1" xfId="0" applyNumberFormat="1" applyFont="1" applyFill="1" applyBorder="1" applyAlignment="1" applyProtection="1">
      <alignment vertical="center"/>
    </xf>
    <xf numFmtId="0" fontId="42" fillId="27" borderId="3" xfId="0" applyFont="1" applyFill="1" applyBorder="1" applyAlignment="1" applyProtection="1">
      <alignment horizontal="right" vertical="center"/>
    </xf>
    <xf numFmtId="3" fontId="37" fillId="27" borderId="1" xfId="0" applyNumberFormat="1" applyFont="1" applyFill="1" applyBorder="1" applyAlignment="1" applyProtection="1">
      <alignment vertical="center"/>
    </xf>
    <xf numFmtId="164" fontId="38" fillId="4" borderId="3" xfId="1" applyNumberFormat="1" applyFont="1" applyFill="1" applyBorder="1" applyAlignment="1" applyProtection="1">
      <alignment horizontal="center" vertical="center"/>
    </xf>
    <xf numFmtId="0" fontId="38" fillId="4" borderId="3" xfId="0" applyFont="1" applyFill="1" applyBorder="1" applyAlignment="1" applyProtection="1">
      <alignment horizontal="center" vertical="center"/>
    </xf>
    <xf numFmtId="3" fontId="42" fillId="4" borderId="1" xfId="0" applyNumberFormat="1" applyFont="1" applyFill="1" applyBorder="1" applyAlignment="1" applyProtection="1">
      <alignment vertical="center"/>
    </xf>
    <xf numFmtId="0" fontId="43" fillId="4" borderId="3" xfId="0" applyFont="1" applyFill="1" applyBorder="1" applyAlignment="1" applyProtection="1">
      <alignment horizontal="right" vertical="center"/>
    </xf>
    <xf numFmtId="3" fontId="37" fillId="4" borderId="1" xfId="0" applyNumberFormat="1" applyFont="1" applyFill="1" applyBorder="1" applyAlignment="1" applyProtection="1">
      <alignment vertical="center"/>
    </xf>
    <xf numFmtId="164" fontId="38" fillId="0" borderId="3" xfId="1" applyNumberFormat="1" applyFont="1" applyFill="1" applyBorder="1" applyAlignment="1" applyProtection="1">
      <alignment horizontal="center" vertical="center"/>
    </xf>
    <xf numFmtId="0" fontId="38" fillId="0" borderId="3" xfId="0" applyFont="1" applyFill="1" applyBorder="1" applyAlignment="1" applyProtection="1">
      <alignment horizontal="center" vertical="center"/>
    </xf>
    <xf numFmtId="3" fontId="37" fillId="0" borderId="1" xfId="0" applyNumberFormat="1" applyFont="1" applyFill="1" applyBorder="1" applyAlignment="1" applyProtection="1">
      <alignment vertical="center" wrapText="1"/>
    </xf>
    <xf numFmtId="0" fontId="43" fillId="0" borderId="3" xfId="0" applyFont="1" applyFill="1" applyBorder="1" applyAlignment="1" applyProtection="1">
      <alignment horizontal="right" vertical="center"/>
    </xf>
    <xf numFmtId="3" fontId="43" fillId="0" borderId="1" xfId="0" applyNumberFormat="1" applyFont="1" applyBorder="1" applyAlignment="1" applyProtection="1">
      <alignment vertical="center" wrapText="1"/>
    </xf>
    <xf numFmtId="0" fontId="38" fillId="7" borderId="1" xfId="0" applyFont="1" applyFill="1" applyBorder="1" applyAlignment="1" applyProtection="1">
      <alignment horizontal="center" vertical="center"/>
    </xf>
    <xf numFmtId="3" fontId="38" fillId="9" borderId="1" xfId="0" applyNumberFormat="1" applyFont="1" applyFill="1" applyBorder="1" applyAlignment="1" applyProtection="1">
      <alignment vertical="center" wrapText="1"/>
    </xf>
    <xf numFmtId="3" fontId="38" fillId="6" borderId="1" xfId="2" applyNumberFormat="1" applyFont="1" applyFill="1" applyBorder="1" applyAlignment="1" applyProtection="1">
      <alignment horizontal="center" vertical="center"/>
    </xf>
    <xf numFmtId="3" fontId="38" fillId="7" borderId="1" xfId="0" applyNumberFormat="1" applyFont="1" applyFill="1" applyBorder="1" applyAlignment="1" applyProtection="1">
      <alignment vertical="center"/>
    </xf>
    <xf numFmtId="9" fontId="38" fillId="7" borderId="1" xfId="2" applyFont="1" applyFill="1" applyBorder="1" applyAlignment="1" applyProtection="1">
      <alignment horizontal="center" vertical="center"/>
    </xf>
    <xf numFmtId="9" fontId="38" fillId="6" borderId="1" xfId="2" applyNumberFormat="1" applyFont="1" applyFill="1" applyBorder="1" applyAlignment="1" applyProtection="1">
      <alignment horizontal="center" vertical="center"/>
    </xf>
    <xf numFmtId="0" fontId="38" fillId="7" borderId="3" xfId="0" applyFont="1" applyFill="1" applyBorder="1" applyAlignment="1" applyProtection="1">
      <alignment horizontal="center" vertical="center"/>
    </xf>
    <xf numFmtId="3" fontId="43" fillId="0" borderId="1" xfId="0" applyNumberFormat="1" applyFont="1" applyFill="1" applyBorder="1" applyAlignment="1" applyProtection="1">
      <alignment vertical="center" wrapText="1"/>
    </xf>
    <xf numFmtId="0" fontId="38" fillId="0" borderId="3" xfId="0" applyFont="1" applyFill="1" applyBorder="1" applyAlignment="1" applyProtection="1">
      <alignment horizontal="right" vertical="center"/>
    </xf>
    <xf numFmtId="1" fontId="38" fillId="0" borderId="1" xfId="2" applyNumberFormat="1" applyFont="1" applyFill="1" applyBorder="1" applyAlignment="1" applyProtection="1">
      <alignment horizontal="center" vertical="center"/>
    </xf>
    <xf numFmtId="1" fontId="38" fillId="7" borderId="1" xfId="0" applyNumberFormat="1" applyFont="1" applyFill="1" applyBorder="1" applyAlignment="1" applyProtection="1">
      <alignment horizontal="center" vertical="center"/>
    </xf>
    <xf numFmtId="1" fontId="38" fillId="7" borderId="1" xfId="2" applyNumberFormat="1" applyFont="1" applyFill="1" applyBorder="1" applyAlignment="1" applyProtection="1">
      <alignment horizontal="center" vertical="center"/>
    </xf>
    <xf numFmtId="0" fontId="16" fillId="0" borderId="1" xfId="0" applyFont="1" applyBorder="1" applyAlignment="1" applyProtection="1">
      <alignment vertical="center" wrapText="1"/>
    </xf>
    <xf numFmtId="0" fontId="2" fillId="0" borderId="4" xfId="0" applyFont="1" applyFill="1" applyBorder="1" applyAlignment="1" applyProtection="1">
      <alignment horizontal="left" vertical="center"/>
    </xf>
    <xf numFmtId="49" fontId="7" fillId="0" borderId="12" xfId="0" applyNumberFormat="1" applyFont="1" applyBorder="1" applyAlignment="1" applyProtection="1">
      <alignment horizontal="center" vertical="center" wrapText="1"/>
    </xf>
    <xf numFmtId="9" fontId="2" fillId="7" borderId="1" xfId="2" applyFont="1" applyFill="1" applyBorder="1" applyAlignment="1" applyProtection="1">
      <alignment horizontal="center" vertical="center"/>
    </xf>
    <xf numFmtId="1" fontId="2" fillId="7" borderId="1" xfId="0" applyNumberFormat="1" applyFont="1" applyFill="1" applyBorder="1" applyAlignment="1" applyProtection="1">
      <alignment horizontal="center" vertical="center"/>
    </xf>
    <xf numFmtId="1" fontId="2" fillId="7" borderId="3" xfId="0" applyNumberFormat="1" applyFont="1" applyFill="1" applyBorder="1" applyAlignment="1" applyProtection="1">
      <alignment horizontal="center" vertical="center"/>
    </xf>
    <xf numFmtId="9" fontId="2" fillId="6" borderId="1" xfId="2" applyNumberFormat="1" applyFont="1" applyFill="1" applyBorder="1" applyAlignment="1" applyProtection="1">
      <alignment horizontal="center" vertical="center"/>
    </xf>
    <xf numFmtId="9" fontId="7" fillId="0" borderId="3" xfId="2" applyFont="1" applyFill="1" applyBorder="1" applyAlignment="1" applyProtection="1">
      <alignment horizontal="right" vertical="center"/>
    </xf>
    <xf numFmtId="172" fontId="2" fillId="6" borderId="1" xfId="2" applyNumberFormat="1" applyFont="1" applyFill="1" applyBorder="1" applyAlignment="1" applyProtection="1">
      <alignment horizontal="center" vertical="center"/>
    </xf>
    <xf numFmtId="173" fontId="2" fillId="6" borderId="1" xfId="2" applyNumberFormat="1" applyFont="1" applyFill="1" applyBorder="1" applyAlignment="1" applyProtection="1">
      <alignment horizontal="center" vertical="center"/>
    </xf>
    <xf numFmtId="43" fontId="2" fillId="7" borderId="1" xfId="1" applyFont="1" applyFill="1" applyBorder="1" applyAlignment="1" applyProtection="1">
      <alignment horizontal="center" vertical="center"/>
    </xf>
    <xf numFmtId="43" fontId="2" fillId="7" borderId="3" xfId="1" applyFont="1" applyFill="1" applyBorder="1" applyAlignment="1" applyProtection="1">
      <alignment horizontal="center" vertical="center"/>
    </xf>
    <xf numFmtId="3" fontId="2" fillId="7" borderId="3" xfId="2" applyNumberFormat="1" applyFont="1" applyFill="1" applyBorder="1" applyAlignment="1" applyProtection="1">
      <alignment horizontal="center" vertical="center"/>
    </xf>
    <xf numFmtId="49" fontId="2" fillId="12" borderId="0" xfId="0" applyNumberFormat="1" applyFont="1" applyFill="1" applyAlignment="1" applyProtection="1">
      <alignment horizontal="left" vertical="center"/>
    </xf>
    <xf numFmtId="0" fontId="2" fillId="12" borderId="1" xfId="0" applyFont="1" applyFill="1" applyBorder="1" applyAlignment="1" applyProtection="1">
      <alignment horizontal="left" vertical="center"/>
    </xf>
    <xf numFmtId="0" fontId="2" fillId="12" borderId="4" xfId="0" applyFont="1" applyFill="1" applyBorder="1" applyAlignment="1" applyProtection="1">
      <alignment horizontal="left" vertical="center"/>
    </xf>
    <xf numFmtId="49" fontId="2" fillId="0" borderId="0" xfId="0" applyNumberFormat="1" applyFont="1" applyFill="1" applyAlignment="1" applyProtection="1">
      <alignment horizontal="left" vertical="center"/>
    </xf>
    <xf numFmtId="3" fontId="33" fillId="2" borderId="1" xfId="0" applyNumberFormat="1" applyFont="1" applyFill="1" applyBorder="1" applyAlignment="1" applyProtection="1">
      <alignment horizontal="center" vertical="center"/>
    </xf>
    <xf numFmtId="9" fontId="33" fillId="6" borderId="1" xfId="2" applyNumberFormat="1" applyFont="1" applyFill="1" applyBorder="1" applyAlignment="1" applyProtection="1">
      <alignment horizontal="center" vertical="center"/>
    </xf>
    <xf numFmtId="0" fontId="33" fillId="7" borderId="3" xfId="0" applyFont="1" applyFill="1" applyBorder="1" applyAlignment="1" applyProtection="1">
      <alignment horizontal="center" vertical="center"/>
    </xf>
    <xf numFmtId="166" fontId="1" fillId="0" borderId="0" xfId="0" applyNumberFormat="1" applyFont="1" applyAlignment="1" applyProtection="1">
      <alignment horizontal="left" vertical="center"/>
    </xf>
    <xf numFmtId="166" fontId="25" fillId="0" borderId="0" xfId="0" applyNumberFormat="1" applyFont="1" applyAlignment="1" applyProtection="1">
      <alignment horizontal="left" vertical="center"/>
    </xf>
    <xf numFmtId="166" fontId="25" fillId="0" borderId="0" xfId="0" applyNumberFormat="1" applyFont="1" applyAlignment="1" applyProtection="1">
      <alignment horizontal="right" vertical="center"/>
    </xf>
    <xf numFmtId="166" fontId="26" fillId="3" borderId="1" xfId="3" applyNumberFormat="1" applyFont="1" applyFill="1" applyBorder="1" applyAlignment="1" applyProtection="1">
      <alignment horizontal="center" vertical="center" wrapText="1"/>
    </xf>
    <xf numFmtId="166" fontId="8" fillId="16" borderId="7" xfId="0" applyNumberFormat="1" applyFont="1" applyFill="1" applyBorder="1" applyAlignment="1" applyProtection="1">
      <alignment horizontal="center" vertical="center"/>
    </xf>
    <xf numFmtId="166" fontId="8" fillId="16" borderId="13" xfId="0" applyNumberFormat="1" applyFont="1" applyFill="1" applyBorder="1" applyAlignment="1" applyProtection="1">
      <alignment horizontal="center" vertical="center"/>
    </xf>
    <xf numFmtId="166" fontId="8" fillId="16" borderId="1" xfId="3" applyNumberFormat="1" applyFont="1" applyFill="1" applyBorder="1" applyAlignment="1" applyProtection="1">
      <alignment horizontal="right" vertical="center" wrapText="1"/>
    </xf>
    <xf numFmtId="10" fontId="1" fillId="0" borderId="0" xfId="0" applyNumberFormat="1" applyFont="1" applyAlignment="1" applyProtection="1">
      <alignment horizontal="left" vertical="center"/>
    </xf>
    <xf numFmtId="166" fontId="25" fillId="14" borderId="1" xfId="0" applyNumberFormat="1" applyFont="1" applyFill="1" applyBorder="1" applyAlignment="1" applyProtection="1">
      <alignment horizontal="left" vertical="center"/>
    </xf>
    <xf numFmtId="166" fontId="7" fillId="14" borderId="1" xfId="4" applyNumberFormat="1" applyFont="1" applyFill="1" applyBorder="1" applyAlignment="1" applyProtection="1">
      <alignment horizontal="left" vertical="center" wrapText="1"/>
    </xf>
    <xf numFmtId="166" fontId="7" fillId="14" borderId="1" xfId="3" applyNumberFormat="1" applyFont="1" applyFill="1" applyBorder="1" applyAlignment="1" applyProtection="1">
      <alignment horizontal="right" vertical="center" wrapText="1"/>
    </xf>
    <xf numFmtId="166" fontId="25" fillId="10" borderId="1" xfId="0" applyNumberFormat="1" applyFont="1" applyFill="1" applyBorder="1" applyAlignment="1" applyProtection="1">
      <alignment horizontal="left" vertical="center"/>
    </xf>
    <xf numFmtId="166" fontId="2" fillId="10" borderId="1" xfId="4" applyNumberFormat="1" applyFont="1" applyFill="1" applyBorder="1" applyAlignment="1" applyProtection="1">
      <alignment horizontal="left" vertical="center" wrapText="1"/>
    </xf>
    <xf numFmtId="166" fontId="7" fillId="10" borderId="1" xfId="3" applyNumberFormat="1" applyFont="1" applyFill="1" applyBorder="1" applyAlignment="1" applyProtection="1">
      <alignment horizontal="right" vertical="center" wrapText="1"/>
    </xf>
    <xf numFmtId="166" fontId="8" fillId="6" borderId="1" xfId="0" applyNumberFormat="1" applyFont="1" applyFill="1" applyBorder="1" applyAlignment="1" applyProtection="1">
      <alignment horizontal="left" vertical="center"/>
    </xf>
    <xf numFmtId="166" fontId="8" fillId="6" borderId="1" xfId="4" applyNumberFormat="1" applyFont="1" applyFill="1" applyBorder="1" applyAlignment="1" applyProtection="1">
      <alignment horizontal="left" vertical="center" wrapText="1"/>
    </xf>
    <xf numFmtId="166" fontId="8" fillId="6" borderId="1" xfId="3" applyNumberFormat="1" applyFont="1" applyFill="1" applyBorder="1" applyAlignment="1" applyProtection="1">
      <alignment horizontal="right" vertical="center" wrapText="1"/>
    </xf>
    <xf numFmtId="166" fontId="2" fillId="14" borderId="1" xfId="4" applyNumberFormat="1" applyFont="1" applyFill="1" applyBorder="1" applyAlignment="1" applyProtection="1">
      <alignment horizontal="left" vertical="center" wrapText="1"/>
    </xf>
    <xf numFmtId="166" fontId="2" fillId="10" borderId="1" xfId="4" applyNumberFormat="1" applyFont="1" applyFill="1" applyBorder="1" applyAlignment="1" applyProtection="1">
      <alignment horizontal="right" vertical="center" wrapText="1"/>
    </xf>
    <xf numFmtId="166" fontId="25" fillId="22" borderId="1" xfId="0" applyNumberFormat="1" applyFont="1" applyFill="1" applyBorder="1" applyAlignment="1" applyProtection="1">
      <alignment horizontal="left" vertical="center"/>
    </xf>
    <xf numFmtId="166" fontId="2" fillId="22" borderId="1" xfId="0" applyNumberFormat="1" applyFont="1" applyFill="1" applyBorder="1" applyAlignment="1" applyProtection="1">
      <alignment horizontal="left" vertical="center" wrapText="1"/>
    </xf>
    <xf numFmtId="166" fontId="2" fillId="22" borderId="1" xfId="0" applyNumberFormat="1" applyFont="1" applyFill="1" applyBorder="1" applyAlignment="1" applyProtection="1">
      <alignment horizontal="right" vertical="center" wrapText="1"/>
    </xf>
    <xf numFmtId="166" fontId="2" fillId="14" borderId="1" xfId="0" applyNumberFormat="1" applyFont="1" applyFill="1" applyBorder="1" applyAlignment="1" applyProtection="1">
      <alignment horizontal="left" vertical="center" wrapText="1"/>
    </xf>
    <xf numFmtId="166" fontId="2" fillId="14" borderId="1" xfId="0" applyNumberFormat="1" applyFont="1" applyFill="1" applyBorder="1" applyAlignment="1" applyProtection="1">
      <alignment horizontal="right" vertical="center" wrapText="1"/>
    </xf>
    <xf numFmtId="168" fontId="1" fillId="0" borderId="0" xfId="0" applyNumberFormat="1" applyFont="1" applyAlignment="1" applyProtection="1">
      <alignment horizontal="left" vertical="center"/>
    </xf>
    <xf numFmtId="166" fontId="7" fillId="14" borderId="1" xfId="4" applyNumberFormat="1" applyFont="1" applyFill="1" applyBorder="1" applyAlignment="1" applyProtection="1">
      <alignment horizontal="right" vertical="center" wrapText="1"/>
    </xf>
    <xf numFmtId="166" fontId="7" fillId="10" borderId="1" xfId="4" applyNumberFormat="1" applyFont="1" applyFill="1" applyBorder="1" applyAlignment="1" applyProtection="1">
      <alignment horizontal="right" vertical="center" wrapText="1"/>
    </xf>
    <xf numFmtId="166" fontId="2" fillId="14" borderId="1" xfId="3" applyNumberFormat="1" applyFont="1" applyFill="1" applyBorder="1" applyAlignment="1" applyProtection="1">
      <alignment horizontal="right" vertical="center" wrapText="1"/>
    </xf>
    <xf numFmtId="167" fontId="8" fillId="6" borderId="1" xfId="3" applyNumberFormat="1" applyFont="1" applyFill="1" applyBorder="1" applyAlignment="1" applyProtection="1">
      <alignment horizontal="right" vertical="center" wrapText="1"/>
    </xf>
    <xf numFmtId="166" fontId="26" fillId="14" borderId="1" xfId="5" applyNumberFormat="1" applyFont="1" applyFill="1" applyBorder="1" applyAlignment="1" applyProtection="1">
      <alignment horizontal="left" vertical="center" wrapText="1"/>
    </xf>
    <xf numFmtId="166" fontId="26" fillId="14" borderId="1" xfId="5" applyNumberFormat="1" applyFont="1" applyFill="1" applyBorder="1" applyAlignment="1" applyProtection="1">
      <alignment horizontal="right" vertical="center" wrapText="1"/>
    </xf>
    <xf numFmtId="168" fontId="2" fillId="29" borderId="1" xfId="0" applyNumberFormat="1" applyFont="1" applyFill="1" applyBorder="1" applyAlignment="1" applyProtection="1">
      <alignment horizontal="right" vertical="center" wrapText="1"/>
    </xf>
    <xf numFmtId="168" fontId="26" fillId="29" borderId="1" xfId="5" applyNumberFormat="1" applyFont="1" applyFill="1" applyBorder="1" applyAlignment="1" applyProtection="1">
      <alignment horizontal="right" vertical="center" wrapText="1"/>
    </xf>
    <xf numFmtId="166" fontId="2" fillId="14" borderId="1" xfId="5" applyNumberFormat="1" applyFont="1" applyFill="1" applyBorder="1" applyAlignment="1" applyProtection="1">
      <alignment horizontal="left" vertical="center" wrapText="1"/>
    </xf>
    <xf numFmtId="166" fontId="25" fillId="2" borderId="1" xfId="0" applyNumberFormat="1" applyFont="1" applyFill="1" applyBorder="1" applyAlignment="1" applyProtection="1">
      <alignment horizontal="left" vertical="center"/>
    </xf>
    <xf numFmtId="166" fontId="2" fillId="2" borderId="1" xfId="4" applyNumberFormat="1" applyFont="1" applyFill="1" applyBorder="1" applyAlignment="1" applyProtection="1">
      <alignment horizontal="left" vertical="center" wrapText="1"/>
    </xf>
    <xf numFmtId="166" fontId="7" fillId="2" borderId="1" xfId="4" applyNumberFormat="1" applyFont="1" applyFill="1" applyBorder="1" applyAlignment="1" applyProtection="1">
      <alignment horizontal="right" vertical="center" wrapText="1"/>
    </xf>
    <xf numFmtId="166" fontId="7" fillId="2" borderId="1" xfId="3" applyNumberFormat="1" applyFont="1" applyFill="1" applyBorder="1" applyAlignment="1" applyProtection="1">
      <alignment horizontal="right" vertical="center" wrapText="1"/>
    </xf>
    <xf numFmtId="166" fontId="2" fillId="2" borderId="1" xfId="4" applyNumberFormat="1" applyFont="1" applyFill="1" applyBorder="1" applyAlignment="1" applyProtection="1">
      <alignment horizontal="right" vertical="center" wrapText="1"/>
    </xf>
    <xf numFmtId="166" fontId="2" fillId="10" borderId="10" xfId="4" applyNumberFormat="1" applyFont="1" applyFill="1" applyBorder="1" applyAlignment="1" applyProtection="1">
      <alignment horizontal="right" vertical="center" wrapText="1"/>
    </xf>
    <xf numFmtId="166" fontId="25" fillId="14" borderId="4" xfId="0" applyNumberFormat="1" applyFont="1" applyFill="1" applyBorder="1" applyAlignment="1" applyProtection="1">
      <alignment horizontal="left" vertical="center"/>
    </xf>
    <xf numFmtId="0" fontId="25" fillId="14" borderId="1" xfId="0" applyFont="1" applyFill="1" applyBorder="1" applyAlignment="1" applyProtection="1">
      <alignment vertical="center" wrapText="1"/>
    </xf>
    <xf numFmtId="166" fontId="2" fillId="14" borderId="3" xfId="0" applyNumberFormat="1" applyFont="1" applyFill="1" applyBorder="1" applyAlignment="1" applyProtection="1">
      <alignment horizontal="right" vertical="center" wrapText="1"/>
    </xf>
    <xf numFmtId="166" fontId="7" fillId="6" borderId="1" xfId="3" applyNumberFormat="1" applyFont="1" applyFill="1" applyBorder="1" applyAlignment="1" applyProtection="1">
      <alignment horizontal="right" vertical="center" wrapText="1"/>
    </xf>
    <xf numFmtId="166" fontId="25" fillId="12" borderId="1" xfId="0" applyNumberFormat="1" applyFont="1" applyFill="1" applyBorder="1" applyAlignment="1" applyProtection="1">
      <alignment horizontal="left" vertical="center"/>
    </xf>
    <xf numFmtId="166" fontId="26" fillId="5" borderId="1" xfId="5" applyNumberFormat="1" applyFont="1" applyFill="1" applyBorder="1" applyAlignment="1" applyProtection="1">
      <alignment horizontal="left" vertical="center" wrapText="1"/>
    </xf>
    <xf numFmtId="166" fontId="2" fillId="5" borderId="1" xfId="0" applyNumberFormat="1" applyFont="1" applyFill="1" applyBorder="1" applyAlignment="1" applyProtection="1">
      <alignment horizontal="right" vertical="center" wrapText="1"/>
    </xf>
    <xf numFmtId="166" fontId="25" fillId="0" borderId="1" xfId="0" applyNumberFormat="1" applyFont="1" applyBorder="1" applyAlignment="1" applyProtection="1">
      <alignment horizontal="left" vertical="center"/>
    </xf>
    <xf numFmtId="166" fontId="26" fillId="0" borderId="1" xfId="5" applyNumberFormat="1" applyFont="1" applyBorder="1" applyAlignment="1" applyProtection="1">
      <alignment horizontal="left" vertical="center" wrapText="1"/>
    </xf>
    <xf numFmtId="166" fontId="2" fillId="0" borderId="1" xfId="0" applyNumberFormat="1" applyFont="1" applyFill="1" applyBorder="1" applyAlignment="1" applyProtection="1">
      <alignment horizontal="right" vertical="center" wrapText="1"/>
    </xf>
    <xf numFmtId="166" fontId="26" fillId="0" borderId="1" xfId="5" applyNumberFormat="1" applyFont="1" applyBorder="1" applyAlignment="1" applyProtection="1">
      <alignment horizontal="right" vertical="center" wrapText="1"/>
    </xf>
    <xf numFmtId="0" fontId="44" fillId="0" borderId="12" xfId="0" applyFont="1" applyBorder="1" applyAlignment="1" applyProtection="1">
      <alignment horizontal="center" vertical="center" wrapText="1"/>
    </xf>
    <xf numFmtId="0" fontId="45" fillId="0" borderId="12" xfId="0" applyFont="1" applyBorder="1" applyAlignment="1" applyProtection="1">
      <alignment horizontal="center" vertical="center"/>
    </xf>
    <xf numFmtId="0" fontId="16" fillId="22" borderId="10" xfId="0" applyFont="1" applyFill="1" applyBorder="1" applyAlignment="1" applyProtection="1">
      <alignment vertical="center" wrapText="1"/>
    </xf>
    <xf numFmtId="0" fontId="16" fillId="22" borderId="11" xfId="0" applyFont="1" applyFill="1" applyBorder="1" applyAlignment="1" applyProtection="1">
      <alignment vertical="center" wrapText="1"/>
    </xf>
    <xf numFmtId="0" fontId="16" fillId="22" borderId="9" xfId="0" applyFont="1" applyFill="1" applyBorder="1" applyAlignment="1" applyProtection="1">
      <alignment vertical="center" wrapText="1"/>
    </xf>
    <xf numFmtId="0" fontId="16" fillId="0" borderId="10" xfId="0" applyFont="1" applyBorder="1" applyAlignment="1" applyProtection="1">
      <alignment vertical="center" wrapText="1"/>
    </xf>
    <xf numFmtId="0" fontId="16" fillId="0" borderId="9" xfId="0" applyFont="1" applyBorder="1" applyAlignment="1" applyProtection="1">
      <alignment vertical="center" wrapText="1"/>
    </xf>
    <xf numFmtId="0" fontId="16" fillId="0" borderId="11" xfId="0" applyFont="1" applyBorder="1" applyAlignment="1" applyProtection="1">
      <alignment vertical="center" wrapText="1"/>
    </xf>
    <xf numFmtId="0" fontId="16" fillId="3" borderId="10" xfId="0" applyFont="1" applyFill="1" applyBorder="1" applyAlignment="1" applyProtection="1">
      <alignment vertical="center" wrapText="1"/>
    </xf>
    <xf numFmtId="0" fontId="16" fillId="3" borderId="11" xfId="0" applyFont="1" applyFill="1" applyBorder="1" applyAlignment="1" applyProtection="1">
      <alignment vertical="center" wrapText="1"/>
    </xf>
    <xf numFmtId="0" fontId="16" fillId="3" borderId="9" xfId="0" applyFont="1" applyFill="1" applyBorder="1" applyAlignment="1" applyProtection="1">
      <alignment vertical="center" wrapText="1"/>
    </xf>
    <xf numFmtId="0" fontId="16" fillId="0" borderId="1" xfId="0" applyFont="1" applyBorder="1" applyAlignment="1" applyProtection="1">
      <alignment vertical="center" wrapText="1"/>
    </xf>
    <xf numFmtId="0" fontId="18" fillId="0" borderId="10" xfId="0" applyFont="1" applyBorder="1" applyAlignment="1" applyProtection="1">
      <alignment vertical="center" wrapText="1"/>
    </xf>
    <xf numFmtId="0" fontId="18" fillId="0" borderId="11" xfId="0" applyFont="1" applyBorder="1" applyAlignment="1" applyProtection="1">
      <alignment vertical="center" wrapText="1"/>
    </xf>
    <xf numFmtId="0" fontId="18" fillId="0" borderId="9" xfId="0" applyFont="1" applyBorder="1" applyAlignment="1" applyProtection="1">
      <alignment vertical="center" wrapText="1"/>
    </xf>
    <xf numFmtId="0" fontId="18" fillId="22" borderId="10" xfId="0" applyFont="1" applyFill="1" applyBorder="1" applyAlignment="1" applyProtection="1">
      <alignment vertical="center" wrapText="1"/>
    </xf>
    <xf numFmtId="0" fontId="18" fillId="22" borderId="11" xfId="0" applyFont="1" applyFill="1" applyBorder="1" applyAlignment="1" applyProtection="1">
      <alignment vertical="center" wrapText="1"/>
    </xf>
    <xf numFmtId="0" fontId="18" fillId="22" borderId="9" xfId="0" applyFont="1" applyFill="1" applyBorder="1" applyAlignment="1" applyProtection="1">
      <alignment vertical="center" wrapText="1"/>
    </xf>
    <xf numFmtId="0" fontId="18" fillId="3" borderId="10" xfId="0" applyFont="1" applyFill="1" applyBorder="1" applyAlignment="1" applyProtection="1">
      <alignment vertical="center" wrapText="1"/>
    </xf>
    <xf numFmtId="0" fontId="18" fillId="3" borderId="9" xfId="0" applyFont="1" applyFill="1" applyBorder="1" applyAlignment="1" applyProtection="1">
      <alignment vertical="center" wrapText="1"/>
    </xf>
    <xf numFmtId="0" fontId="16" fillId="0" borderId="10" xfId="0" applyFont="1" applyFill="1" applyBorder="1" applyAlignment="1" applyProtection="1">
      <alignment vertical="center" wrapText="1"/>
    </xf>
    <xf numFmtId="0" fontId="16" fillId="0" borderId="11" xfId="0" applyFont="1" applyFill="1" applyBorder="1" applyAlignment="1" applyProtection="1">
      <alignment vertical="center" wrapText="1"/>
    </xf>
    <xf numFmtId="0" fontId="16" fillId="0" borderId="9" xfId="0" applyFont="1" applyFill="1" applyBorder="1" applyAlignment="1" applyProtection="1">
      <alignment vertical="center" wrapText="1"/>
    </xf>
    <xf numFmtId="0" fontId="18" fillId="0" borderId="10" xfId="0" applyFont="1" applyFill="1" applyBorder="1" applyAlignment="1" applyProtection="1">
      <alignment vertical="center" wrapText="1"/>
    </xf>
    <xf numFmtId="0" fontId="18" fillId="0" borderId="9" xfId="0" applyFont="1" applyFill="1" applyBorder="1" applyAlignment="1" applyProtection="1">
      <alignment vertical="center" wrapText="1"/>
    </xf>
    <xf numFmtId="0" fontId="18" fillId="0" borderId="11" xfId="0" applyFont="1" applyFill="1" applyBorder="1" applyAlignment="1" applyProtection="1">
      <alignment vertical="center" wrapText="1"/>
    </xf>
    <xf numFmtId="0" fontId="16" fillId="22" borderId="10" xfId="0" applyFont="1" applyFill="1" applyBorder="1" applyAlignment="1" applyProtection="1">
      <alignment horizontal="left" vertical="center" wrapText="1"/>
    </xf>
    <xf numFmtId="0" fontId="16" fillId="22" borderId="11" xfId="0" applyFont="1" applyFill="1" applyBorder="1" applyAlignment="1" applyProtection="1">
      <alignment horizontal="left" vertical="center" wrapText="1"/>
    </xf>
    <xf numFmtId="0" fontId="16" fillId="22" borderId="9" xfId="0" applyFont="1" applyFill="1" applyBorder="1" applyAlignment="1" applyProtection="1">
      <alignment horizontal="left" vertical="center" wrapText="1"/>
    </xf>
    <xf numFmtId="0" fontId="16" fillId="0" borderId="10" xfId="0" applyFont="1" applyBorder="1" applyAlignment="1" applyProtection="1">
      <alignment horizontal="left" vertical="center" wrapText="1"/>
    </xf>
    <xf numFmtId="0" fontId="16" fillId="0" borderId="11" xfId="0" applyFont="1" applyBorder="1" applyAlignment="1" applyProtection="1">
      <alignment horizontal="left" vertical="center" wrapText="1"/>
    </xf>
    <xf numFmtId="0" fontId="16" fillId="0" borderId="9" xfId="0" applyFont="1" applyBorder="1" applyAlignment="1" applyProtection="1">
      <alignment horizontal="left" vertical="center" wrapText="1"/>
    </xf>
    <xf numFmtId="0" fontId="16" fillId="3" borderId="10" xfId="0" applyFont="1" applyFill="1" applyBorder="1" applyAlignment="1" applyProtection="1">
      <alignment horizontal="left" vertical="center" wrapText="1"/>
    </xf>
    <xf numFmtId="0" fontId="16" fillId="3" borderId="11"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16" fillId="22" borderId="10" xfId="0" applyFont="1" applyFill="1" applyBorder="1" applyAlignment="1" applyProtection="1">
      <alignment horizontal="justify" vertical="center" wrapText="1"/>
    </xf>
    <xf numFmtId="0" fontId="16" fillId="22" borderId="11" xfId="0" applyFont="1" applyFill="1" applyBorder="1" applyAlignment="1" applyProtection="1">
      <alignment horizontal="justify" vertical="center" wrapText="1"/>
    </xf>
    <xf numFmtId="0" fontId="16" fillId="22" borderId="9" xfId="0" applyFont="1" applyFill="1" applyBorder="1" applyAlignment="1" applyProtection="1">
      <alignment horizontal="justify" vertical="center" wrapText="1"/>
    </xf>
    <xf numFmtId="0" fontId="18" fillId="22" borderId="10" xfId="0" applyFont="1" applyFill="1" applyBorder="1" applyAlignment="1" applyProtection="1">
      <alignment horizontal="justify" vertical="center" wrapText="1"/>
    </xf>
    <xf numFmtId="0" fontId="18" fillId="22" borderId="11" xfId="0" applyFont="1" applyFill="1" applyBorder="1" applyAlignment="1" applyProtection="1">
      <alignment horizontal="justify" vertical="center" wrapText="1"/>
    </xf>
    <xf numFmtId="0" fontId="18" fillId="22" borderId="9" xfId="0" applyFont="1" applyFill="1" applyBorder="1" applyAlignment="1" applyProtection="1">
      <alignment horizontal="justify" vertical="center" wrapText="1"/>
    </xf>
    <xf numFmtId="0" fontId="16" fillId="0" borderId="10" xfId="0" applyFont="1" applyBorder="1" applyAlignment="1" applyProtection="1">
      <alignment horizontal="justify" vertical="center" wrapText="1"/>
    </xf>
    <xf numFmtId="0" fontId="16" fillId="0" borderId="11" xfId="0" applyFont="1" applyBorder="1" applyAlignment="1" applyProtection="1">
      <alignment horizontal="justify" vertical="center" wrapText="1"/>
    </xf>
    <xf numFmtId="0" fontId="16" fillId="0" borderId="9" xfId="0" applyFont="1" applyBorder="1" applyAlignment="1" applyProtection="1">
      <alignment horizontal="justify" vertical="center" wrapText="1"/>
    </xf>
    <xf numFmtId="0" fontId="16" fillId="3" borderId="10" xfId="0" applyFont="1" applyFill="1" applyBorder="1" applyAlignment="1" applyProtection="1">
      <alignment horizontal="justify" vertical="center" wrapText="1"/>
    </xf>
    <xf numFmtId="0" fontId="16" fillId="3" borderId="9" xfId="0" applyFont="1" applyFill="1" applyBorder="1" applyAlignment="1" applyProtection="1">
      <alignment horizontal="justify" vertical="center" wrapText="1"/>
    </xf>
    <xf numFmtId="0" fontId="16" fillId="3" borderId="11" xfId="0" applyFont="1" applyFill="1" applyBorder="1" applyAlignment="1" applyProtection="1">
      <alignment horizontal="justify" vertical="center" wrapText="1"/>
    </xf>
    <xf numFmtId="0" fontId="16" fillId="25" borderId="10" xfId="0" applyFont="1" applyFill="1" applyBorder="1" applyAlignment="1" applyProtection="1">
      <alignment vertical="center" wrapText="1"/>
    </xf>
    <xf numFmtId="0" fontId="16" fillId="25" borderId="9" xfId="0" applyFont="1" applyFill="1" applyBorder="1" applyAlignment="1" applyProtection="1">
      <alignment vertical="center" wrapText="1"/>
    </xf>
    <xf numFmtId="0" fontId="16" fillId="5" borderId="10" xfId="0" applyFont="1" applyFill="1" applyBorder="1" applyAlignment="1" applyProtection="1">
      <alignment vertical="center" wrapText="1"/>
    </xf>
    <xf numFmtId="0" fontId="16" fillId="5" borderId="11" xfId="0" applyFont="1" applyFill="1" applyBorder="1" applyAlignment="1" applyProtection="1">
      <alignment vertical="center" wrapText="1"/>
    </xf>
    <xf numFmtId="0" fontId="16" fillId="5" borderId="9" xfId="0" applyFont="1" applyFill="1" applyBorder="1" applyAlignment="1" applyProtection="1">
      <alignment vertical="center" wrapText="1"/>
    </xf>
    <xf numFmtId="0" fontId="16" fillId="0" borderId="10" xfId="0" applyFont="1" applyFill="1" applyBorder="1" applyAlignment="1" applyProtection="1">
      <alignment horizontal="justify" vertical="center" wrapText="1"/>
    </xf>
    <xf numFmtId="0" fontId="16" fillId="0" borderId="11" xfId="0" applyFont="1" applyFill="1" applyBorder="1" applyAlignment="1" applyProtection="1">
      <alignment horizontal="justify" vertical="center" wrapText="1"/>
    </xf>
    <xf numFmtId="0" fontId="16" fillId="0" borderId="9" xfId="0" applyFont="1" applyFill="1" applyBorder="1" applyAlignment="1" applyProtection="1">
      <alignment horizontal="justify" vertical="center" wrapText="1"/>
    </xf>
    <xf numFmtId="0" fontId="18" fillId="3" borderId="11" xfId="0" applyFont="1" applyFill="1" applyBorder="1" applyAlignment="1" applyProtection="1">
      <alignment vertical="center" wrapText="1"/>
    </xf>
    <xf numFmtId="166" fontId="25" fillId="3" borderId="8" xfId="0" applyNumberFormat="1" applyFont="1" applyFill="1" applyBorder="1" applyAlignment="1" applyProtection="1">
      <alignment horizontal="center" vertical="center"/>
    </xf>
    <xf numFmtId="166" fontId="25" fillId="3" borderId="5" xfId="0" applyNumberFormat="1" applyFont="1" applyFill="1" applyBorder="1" applyAlignment="1" applyProtection="1">
      <alignment horizontal="center" vertical="center"/>
    </xf>
    <xf numFmtId="166" fontId="25" fillId="3" borderId="7" xfId="0" applyNumberFormat="1" applyFont="1" applyFill="1" applyBorder="1" applyAlignment="1" applyProtection="1">
      <alignment horizontal="center" vertical="center"/>
    </xf>
    <xf numFmtId="166" fontId="25" fillId="3" borderId="13" xfId="0" applyNumberFormat="1" applyFont="1" applyFill="1" applyBorder="1" applyAlignment="1" applyProtection="1">
      <alignment horizontal="center" vertical="center"/>
    </xf>
    <xf numFmtId="167" fontId="26" fillId="3" borderId="4" xfId="3" applyNumberFormat="1" applyFont="1" applyFill="1" applyBorder="1" applyAlignment="1" applyProtection="1">
      <alignment horizontal="center" vertical="center" wrapText="1"/>
    </xf>
    <xf numFmtId="167" fontId="26" fillId="3" borderId="2" xfId="3" applyNumberFormat="1" applyFont="1" applyFill="1" applyBorder="1" applyAlignment="1" applyProtection="1">
      <alignment horizontal="center" vertical="center" wrapText="1"/>
    </xf>
    <xf numFmtId="167" fontId="26" fillId="3" borderId="3" xfId="3" applyNumberFormat="1" applyFont="1" applyFill="1" applyBorder="1" applyAlignment="1" applyProtection="1">
      <alignment horizontal="center" vertical="center" wrapText="1"/>
    </xf>
    <xf numFmtId="3" fontId="7" fillId="0" borderId="15" xfId="0" applyNumberFormat="1" applyFont="1" applyBorder="1" applyAlignment="1" applyProtection="1">
      <alignment horizontal="center" vertical="center"/>
    </xf>
    <xf numFmtId="3" fontId="7" fillId="0" borderId="16" xfId="0" applyNumberFormat="1" applyFont="1" applyBorder="1" applyAlignment="1" applyProtection="1">
      <alignment horizontal="center" vertical="center"/>
    </xf>
    <xf numFmtId="3" fontId="7" fillId="0" borderId="14" xfId="0" applyNumberFormat="1" applyFont="1" applyBorder="1" applyAlignment="1" applyProtection="1">
      <alignment horizontal="center" vertical="center"/>
    </xf>
    <xf numFmtId="165" fontId="7" fillId="2" borderId="15" xfId="1" applyNumberFormat="1" applyFont="1" applyFill="1" applyBorder="1" applyAlignment="1" applyProtection="1">
      <alignment horizontal="center" vertical="center"/>
    </xf>
    <xf numFmtId="165" fontId="7" fillId="2" borderId="16" xfId="1" applyNumberFormat="1" applyFont="1" applyFill="1" applyBorder="1" applyAlignment="1" applyProtection="1">
      <alignment horizontal="center" vertical="center"/>
    </xf>
    <xf numFmtId="165" fontId="7" fillId="9" borderId="15" xfId="1" applyNumberFormat="1" applyFont="1" applyFill="1" applyBorder="1" applyAlignment="1" applyProtection="1">
      <alignment horizontal="center" vertical="center"/>
    </xf>
    <xf numFmtId="165" fontId="7" fillId="9" borderId="16" xfId="1" applyNumberFormat="1" applyFont="1" applyFill="1" applyBorder="1" applyAlignment="1" applyProtection="1">
      <alignment horizontal="center" vertical="center"/>
    </xf>
    <xf numFmtId="165" fontId="7" fillId="13" borderId="15" xfId="1" applyNumberFormat="1" applyFont="1" applyFill="1" applyBorder="1" applyAlignment="1" applyProtection="1">
      <alignment horizontal="center" vertical="center"/>
    </xf>
    <xf numFmtId="165" fontId="7" fillId="13" borderId="16" xfId="1" applyNumberFormat="1" applyFont="1" applyFill="1" applyBorder="1" applyAlignment="1" applyProtection="1">
      <alignment horizontal="center" vertical="center"/>
    </xf>
    <xf numFmtId="165" fontId="8" fillId="8" borderId="15" xfId="1" applyNumberFormat="1" applyFont="1" applyFill="1" applyBorder="1" applyAlignment="1" applyProtection="1">
      <alignment horizontal="center" vertical="center"/>
    </xf>
    <xf numFmtId="165" fontId="8" fillId="8" borderId="16" xfId="1" applyNumberFormat="1" applyFont="1" applyFill="1" applyBorder="1" applyAlignment="1" applyProtection="1">
      <alignment horizontal="center" vertical="center"/>
    </xf>
    <xf numFmtId="0" fontId="2" fillId="0" borderId="4"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4"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49" fontId="7" fillId="0" borderId="8" xfId="0" applyNumberFormat="1" applyFont="1" applyBorder="1" applyAlignment="1" applyProtection="1">
      <alignment horizontal="center" vertical="center" wrapText="1"/>
    </xf>
    <xf numFmtId="49" fontId="7" fillId="0" borderId="6"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wrapText="1"/>
    </xf>
    <xf numFmtId="49" fontId="7" fillId="0" borderId="12" xfId="0" applyNumberFormat="1" applyFont="1" applyBorder="1" applyAlignment="1" applyProtection="1">
      <alignment horizontal="center" vertical="center" wrapText="1"/>
    </xf>
    <xf numFmtId="49" fontId="7" fillId="0" borderId="13" xfId="0" applyNumberFormat="1" applyFont="1" applyBorder="1" applyAlignment="1" applyProtection="1">
      <alignment horizontal="center" vertical="center" wrapText="1"/>
    </xf>
    <xf numFmtId="0" fontId="9" fillId="0" borderId="4"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2" fillId="0" borderId="8"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3" fontId="2" fillId="6" borderId="17" xfId="0" applyNumberFormat="1" applyFont="1" applyFill="1" applyBorder="1" applyAlignment="1" applyProtection="1">
      <alignment horizontal="center" vertical="center"/>
    </xf>
    <xf numFmtId="3" fontId="2" fillId="6" borderId="9" xfId="0" applyNumberFormat="1" applyFont="1" applyFill="1" applyBorder="1" applyAlignment="1" applyProtection="1">
      <alignment horizontal="center" vertical="center"/>
    </xf>
    <xf numFmtId="49" fontId="2" fillId="2" borderId="10" xfId="0" applyNumberFormat="1" applyFont="1" applyFill="1" applyBorder="1" applyAlignment="1" applyProtection="1">
      <alignment horizontal="center" vertical="center" wrapText="1"/>
    </xf>
    <xf numFmtId="49" fontId="2" fillId="2" borderId="9" xfId="0" applyNumberFormat="1" applyFont="1" applyFill="1" applyBorder="1" applyAlignment="1" applyProtection="1">
      <alignment horizontal="center" vertical="center" wrapText="1"/>
    </xf>
    <xf numFmtId="49" fontId="2" fillId="5" borderId="10" xfId="0" applyNumberFormat="1" applyFont="1" applyFill="1" applyBorder="1" applyAlignment="1" applyProtection="1">
      <alignment horizontal="center" vertical="center" wrapText="1"/>
    </xf>
    <xf numFmtId="49" fontId="2" fillId="5" borderId="9" xfId="0" applyNumberFormat="1" applyFont="1" applyFill="1" applyBorder="1" applyAlignment="1" applyProtection="1">
      <alignment horizontal="center" vertical="center" wrapText="1"/>
    </xf>
    <xf numFmtId="49" fontId="2" fillId="13" borderId="10" xfId="0" applyNumberFormat="1" applyFont="1" applyFill="1" applyBorder="1" applyAlignment="1" applyProtection="1">
      <alignment horizontal="center" vertical="center" wrapText="1"/>
    </xf>
    <xf numFmtId="49" fontId="2" fillId="13" borderId="9" xfId="0" applyNumberFormat="1" applyFont="1" applyFill="1" applyBorder="1" applyAlignment="1" applyProtection="1">
      <alignment horizontal="center" vertical="center" wrapText="1"/>
    </xf>
    <xf numFmtId="49" fontId="2" fillId="0" borderId="17" xfId="0" applyNumberFormat="1"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3" fontId="2" fillId="2" borderId="9" xfId="0" applyNumberFormat="1" applyFont="1" applyFill="1" applyBorder="1" applyAlignment="1" applyProtection="1">
      <alignment horizontal="center" vertical="center"/>
    </xf>
    <xf numFmtId="3" fontId="2" fillId="5" borderId="17" xfId="0" applyNumberFormat="1" applyFont="1" applyFill="1" applyBorder="1" applyAlignment="1" applyProtection="1">
      <alignment horizontal="center" vertical="center" wrapText="1"/>
    </xf>
    <xf numFmtId="3" fontId="2" fillId="5" borderId="9" xfId="0" applyNumberFormat="1" applyFont="1" applyFill="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164" fontId="7" fillId="11" borderId="10" xfId="1" applyNumberFormat="1" applyFont="1" applyFill="1" applyBorder="1" applyAlignment="1" applyProtection="1">
      <alignment horizontal="center" vertical="center" wrapText="1"/>
    </xf>
    <xf numFmtId="164" fontId="7" fillId="11" borderId="9" xfId="1" applyNumberFormat="1" applyFont="1" applyFill="1" applyBorder="1" applyAlignment="1" applyProtection="1">
      <alignment horizontal="center" vertical="center" wrapText="1"/>
    </xf>
    <xf numFmtId="164" fontId="2" fillId="0" borderId="10" xfId="1" applyNumberFormat="1" applyFont="1" applyBorder="1" applyAlignment="1" applyProtection="1">
      <alignment horizontal="center" vertical="center" wrapText="1"/>
    </xf>
    <xf numFmtId="164" fontId="2" fillId="0" borderId="9" xfId="1" applyNumberFormat="1" applyFont="1" applyBorder="1" applyAlignment="1" applyProtection="1">
      <alignment horizontal="center" vertical="center" wrapText="1"/>
    </xf>
    <xf numFmtId="3" fontId="2" fillId="6" borderId="11" xfId="0" applyNumberFormat="1" applyFont="1" applyFill="1" applyBorder="1" applyAlignment="1" applyProtection="1">
      <alignment horizontal="center" vertical="center" wrapText="1"/>
    </xf>
    <xf numFmtId="3" fontId="2" fillId="6" borderId="9" xfId="0" applyNumberFormat="1" applyFont="1" applyFill="1" applyBorder="1" applyAlignment="1" applyProtection="1">
      <alignment horizontal="center" vertical="center" wrapText="1"/>
    </xf>
    <xf numFmtId="164" fontId="33" fillId="0" borderId="10" xfId="1" applyNumberFormat="1" applyFont="1" applyBorder="1" applyAlignment="1" applyProtection="1">
      <alignment horizontal="center" vertical="center" wrapText="1"/>
    </xf>
    <xf numFmtId="164" fontId="33" fillId="0" borderId="9" xfId="1" applyNumberFormat="1" applyFont="1" applyBorder="1" applyAlignment="1" applyProtection="1">
      <alignment horizontal="center" vertical="center" wrapText="1"/>
    </xf>
    <xf numFmtId="49" fontId="33" fillId="2" borderId="10" xfId="0" applyNumberFormat="1" applyFont="1" applyFill="1" applyBorder="1" applyAlignment="1" applyProtection="1">
      <alignment horizontal="center" vertical="center" wrapText="1"/>
    </xf>
    <xf numFmtId="49" fontId="33" fillId="2" borderId="9" xfId="0" applyNumberFormat="1" applyFont="1" applyFill="1" applyBorder="1" applyAlignment="1" applyProtection="1">
      <alignment horizontal="center" vertical="center" wrapText="1"/>
    </xf>
    <xf numFmtId="49" fontId="33" fillId="5" borderId="10" xfId="0" applyNumberFormat="1" applyFont="1" applyFill="1" applyBorder="1" applyAlignment="1" applyProtection="1">
      <alignment horizontal="center" vertical="center" wrapText="1"/>
    </xf>
    <xf numFmtId="49" fontId="33" fillId="5" borderId="9" xfId="0" applyNumberFormat="1" applyFont="1" applyFill="1" applyBorder="1" applyAlignment="1" applyProtection="1">
      <alignment horizontal="center" vertical="center" wrapText="1"/>
    </xf>
    <xf numFmtId="3" fontId="35" fillId="0" borderId="15" xfId="0" applyNumberFormat="1" applyFont="1" applyBorder="1" applyAlignment="1" applyProtection="1">
      <alignment horizontal="center" vertical="center"/>
    </xf>
    <xf numFmtId="3" fontId="35" fillId="0" borderId="16" xfId="0" applyNumberFormat="1" applyFont="1" applyBorder="1" applyAlignment="1" applyProtection="1">
      <alignment horizontal="center" vertical="center"/>
    </xf>
    <xf numFmtId="3" fontId="35" fillId="0" borderId="14" xfId="0" applyNumberFormat="1" applyFont="1" applyBorder="1" applyAlignment="1" applyProtection="1">
      <alignment horizontal="center" vertical="center"/>
    </xf>
    <xf numFmtId="165" fontId="35" fillId="2" borderId="15" xfId="1" applyNumberFormat="1" applyFont="1" applyFill="1" applyBorder="1" applyAlignment="1" applyProtection="1">
      <alignment horizontal="center" vertical="center"/>
    </xf>
    <xf numFmtId="165" fontId="35" fillId="2" borderId="16" xfId="1" applyNumberFormat="1" applyFont="1" applyFill="1" applyBorder="1" applyAlignment="1" applyProtection="1">
      <alignment horizontal="center" vertical="center"/>
    </xf>
    <xf numFmtId="3" fontId="33" fillId="2" borderId="9" xfId="0" applyNumberFormat="1" applyFont="1" applyFill="1" applyBorder="1" applyAlignment="1" applyProtection="1">
      <alignment horizontal="center" vertical="center"/>
    </xf>
    <xf numFmtId="3" fontId="33" fillId="5" borderId="17" xfId="0" applyNumberFormat="1" applyFont="1" applyFill="1" applyBorder="1" applyAlignment="1" applyProtection="1">
      <alignment horizontal="center" vertical="center" wrapText="1"/>
    </xf>
    <xf numFmtId="3" fontId="33" fillId="5" borderId="9" xfId="0" applyNumberFormat="1" applyFont="1" applyFill="1" applyBorder="1" applyAlignment="1" applyProtection="1">
      <alignment horizontal="center" vertical="center" wrapText="1"/>
    </xf>
    <xf numFmtId="3" fontId="33" fillId="6" borderId="17" xfId="0" applyNumberFormat="1" applyFont="1" applyFill="1" applyBorder="1" applyAlignment="1" applyProtection="1">
      <alignment horizontal="center" vertical="center"/>
    </xf>
    <xf numFmtId="3" fontId="33" fillId="6" borderId="9" xfId="0" applyNumberFormat="1" applyFont="1" applyFill="1" applyBorder="1" applyAlignment="1" applyProtection="1">
      <alignment horizontal="center" vertical="center"/>
    </xf>
    <xf numFmtId="165" fontId="35" fillId="9" borderId="15" xfId="1" applyNumberFormat="1" applyFont="1" applyFill="1" applyBorder="1" applyAlignment="1" applyProtection="1">
      <alignment horizontal="center" vertical="center"/>
    </xf>
    <xf numFmtId="165" fontId="35" fillId="9" borderId="16" xfId="1" applyNumberFormat="1" applyFont="1" applyFill="1" applyBorder="1" applyAlignment="1" applyProtection="1">
      <alignment horizontal="center" vertical="center"/>
    </xf>
    <xf numFmtId="165" fontId="35" fillId="13" borderId="15" xfId="1" applyNumberFormat="1" applyFont="1" applyFill="1" applyBorder="1" applyAlignment="1" applyProtection="1">
      <alignment horizontal="center" vertical="center"/>
    </xf>
    <xf numFmtId="165" fontId="35" fillId="13" borderId="16" xfId="1" applyNumberFormat="1" applyFont="1" applyFill="1" applyBorder="1" applyAlignment="1" applyProtection="1">
      <alignment horizontal="center" vertical="center"/>
    </xf>
    <xf numFmtId="165" fontId="39" fillId="8" borderId="15" xfId="1" applyNumberFormat="1" applyFont="1" applyFill="1" applyBorder="1" applyAlignment="1" applyProtection="1">
      <alignment horizontal="center" vertical="center"/>
    </xf>
    <xf numFmtId="165" fontId="39" fillId="8" borderId="16" xfId="1" applyNumberFormat="1" applyFont="1" applyFill="1" applyBorder="1" applyAlignment="1" applyProtection="1">
      <alignment horizontal="center" vertical="center"/>
    </xf>
    <xf numFmtId="49" fontId="33" fillId="0" borderId="17" xfId="0" applyNumberFormat="1" applyFont="1" applyBorder="1" applyAlignment="1" applyProtection="1">
      <alignment horizontal="center" vertical="center" wrapText="1"/>
    </xf>
    <xf numFmtId="49" fontId="33" fillId="0" borderId="9" xfId="0" applyNumberFormat="1" applyFont="1" applyBorder="1" applyAlignment="1" applyProtection="1">
      <alignment horizontal="center" vertical="center" wrapText="1"/>
    </xf>
    <xf numFmtId="3" fontId="33" fillId="6" borderId="11" xfId="0" applyNumberFormat="1" applyFont="1" applyFill="1" applyBorder="1" applyAlignment="1" applyProtection="1">
      <alignment horizontal="center" vertical="center" wrapText="1"/>
    </xf>
    <xf numFmtId="3" fontId="33" fillId="6" borderId="9" xfId="0" applyNumberFormat="1" applyFont="1" applyFill="1" applyBorder="1" applyAlignment="1" applyProtection="1">
      <alignment horizontal="center" vertical="center" wrapText="1"/>
    </xf>
    <xf numFmtId="49" fontId="33" fillId="13" borderId="10" xfId="0" applyNumberFormat="1" applyFont="1" applyFill="1" applyBorder="1" applyAlignment="1" applyProtection="1">
      <alignment horizontal="center" vertical="center" wrapText="1"/>
    </xf>
    <xf numFmtId="49" fontId="33" fillId="13" borderId="9" xfId="0" applyNumberFormat="1" applyFont="1" applyFill="1" applyBorder="1" applyAlignment="1" applyProtection="1">
      <alignment horizontal="center" vertical="center" wrapText="1"/>
    </xf>
    <xf numFmtId="49" fontId="33" fillId="0" borderId="10" xfId="0" applyNumberFormat="1" applyFont="1" applyBorder="1" applyAlignment="1" applyProtection="1">
      <alignment horizontal="center" vertical="center" wrapText="1"/>
    </xf>
    <xf numFmtId="165" fontId="7" fillId="32" borderId="25" xfId="0" applyNumberFormat="1" applyFont="1" applyFill="1" applyBorder="1" applyAlignment="1" applyProtection="1">
      <alignment horizontal="center" vertical="center"/>
    </xf>
    <xf numFmtId="0" fontId="28" fillId="0" borderId="26" xfId="0" applyFont="1" applyBorder="1" applyProtection="1"/>
    <xf numFmtId="165" fontId="29" fillId="33" borderId="25" xfId="0" applyNumberFormat="1" applyFont="1" applyFill="1" applyBorder="1" applyAlignment="1" applyProtection="1">
      <alignment horizontal="center" vertical="center"/>
    </xf>
    <xf numFmtId="171" fontId="2" fillId="0" borderId="28" xfId="0" applyNumberFormat="1" applyFont="1" applyBorder="1" applyAlignment="1" applyProtection="1">
      <alignment horizontal="center" vertical="center" wrapText="1"/>
    </xf>
    <xf numFmtId="0" fontId="28" fillId="0" borderId="33" xfId="0" applyFont="1" applyBorder="1" applyProtection="1"/>
    <xf numFmtId="49" fontId="2" fillId="30" borderId="28" xfId="0" applyNumberFormat="1" applyFont="1" applyFill="1" applyBorder="1" applyAlignment="1" applyProtection="1">
      <alignment horizontal="center" vertical="center" wrapText="1"/>
    </xf>
    <xf numFmtId="49" fontId="2" fillId="34" borderId="28" xfId="0" applyNumberFormat="1" applyFont="1" applyFill="1" applyBorder="1" applyAlignment="1" applyProtection="1">
      <alignment horizontal="center" vertical="center" wrapText="1"/>
    </xf>
    <xf numFmtId="49" fontId="2" fillId="32" borderId="28" xfId="0" applyNumberFormat="1" applyFont="1" applyFill="1" applyBorder="1" applyAlignment="1" applyProtection="1">
      <alignment horizontal="center" vertical="center" wrapText="1"/>
    </xf>
    <xf numFmtId="3" fontId="2" fillId="35" borderId="29" xfId="0" applyNumberFormat="1" applyFont="1" applyFill="1" applyBorder="1" applyAlignment="1" applyProtection="1">
      <alignment horizontal="center" vertical="center" wrapText="1"/>
    </xf>
    <xf numFmtId="3" fontId="2" fillId="30" borderId="30" xfId="0" applyNumberFormat="1" applyFont="1" applyFill="1" applyBorder="1" applyAlignment="1" applyProtection="1">
      <alignment horizontal="center" vertical="center"/>
    </xf>
    <xf numFmtId="0" fontId="28" fillId="0" borderId="24" xfId="0" applyFont="1" applyBorder="1" applyProtection="1"/>
    <xf numFmtId="0" fontId="28" fillId="0" borderId="31" xfId="0" applyFont="1" applyBorder="1" applyProtection="1"/>
    <xf numFmtId="3" fontId="2" fillId="34" borderId="32" xfId="0" applyNumberFormat="1" applyFont="1" applyFill="1" applyBorder="1" applyAlignment="1" applyProtection="1">
      <alignment horizontal="center" vertical="center" wrapText="1"/>
    </xf>
    <xf numFmtId="3" fontId="2" fillId="35" borderId="32" xfId="0" applyNumberFormat="1" applyFont="1" applyFill="1" applyBorder="1" applyAlignment="1" applyProtection="1">
      <alignment horizontal="center" vertical="center"/>
    </xf>
    <xf numFmtId="49" fontId="2" fillId="0" borderId="32" xfId="0" applyNumberFormat="1" applyFont="1" applyBorder="1" applyAlignment="1" applyProtection="1">
      <alignment horizontal="center" vertical="center" wrapText="1"/>
    </xf>
    <xf numFmtId="49" fontId="2" fillId="0" borderId="28" xfId="0" applyNumberFormat="1" applyFont="1" applyBorder="1" applyAlignment="1" applyProtection="1">
      <alignment horizontal="center" vertical="center" wrapText="1"/>
    </xf>
    <xf numFmtId="3" fontId="7" fillId="0" borderId="25" xfId="0" applyNumberFormat="1" applyFont="1" applyBorder="1" applyAlignment="1" applyProtection="1">
      <alignment horizontal="center" vertical="center"/>
    </xf>
    <xf numFmtId="0" fontId="28" fillId="0" borderId="27" xfId="0" applyFont="1" applyBorder="1" applyProtection="1"/>
    <xf numFmtId="165" fontId="7" fillId="30" borderId="25" xfId="0" applyNumberFormat="1" applyFont="1" applyFill="1" applyBorder="1" applyAlignment="1" applyProtection="1">
      <alignment horizontal="center" vertical="center"/>
    </xf>
    <xf numFmtId="165" fontId="7" fillId="31" borderId="25" xfId="0" applyNumberFormat="1" applyFont="1" applyFill="1" applyBorder="1" applyAlignment="1" applyProtection="1">
      <alignment horizontal="center" vertical="center"/>
    </xf>
    <xf numFmtId="164" fontId="41" fillId="0" borderId="10" xfId="1" applyNumberFormat="1" applyFont="1" applyBorder="1" applyAlignment="1" applyProtection="1">
      <alignment horizontal="center" vertical="center" wrapText="1"/>
    </xf>
    <xf numFmtId="164" fontId="41" fillId="0" borderId="9" xfId="1" applyNumberFormat="1" applyFont="1" applyBorder="1" applyAlignment="1" applyProtection="1">
      <alignment horizontal="center" vertical="center" wrapText="1"/>
    </xf>
    <xf numFmtId="49" fontId="41" fillId="2" borderId="10" xfId="0" applyNumberFormat="1" applyFont="1" applyFill="1" applyBorder="1" applyAlignment="1" applyProtection="1">
      <alignment horizontal="center" vertical="center" wrapText="1"/>
    </xf>
    <xf numFmtId="49" fontId="41" fillId="2" borderId="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horizontal="center" vertical="center" wrapText="1"/>
    </xf>
    <xf numFmtId="49" fontId="41" fillId="5" borderId="9" xfId="0" applyNumberFormat="1" applyFont="1" applyFill="1" applyBorder="1" applyAlignment="1" applyProtection="1">
      <alignment horizontal="center" vertical="center" wrapText="1"/>
    </xf>
    <xf numFmtId="3" fontId="41" fillId="2" borderId="9" xfId="0" applyNumberFormat="1" applyFont="1" applyFill="1" applyBorder="1" applyAlignment="1" applyProtection="1">
      <alignment horizontal="center" vertical="center"/>
    </xf>
    <xf numFmtId="3" fontId="41" fillId="5" borderId="17" xfId="0" applyNumberFormat="1" applyFont="1" applyFill="1" applyBorder="1" applyAlignment="1" applyProtection="1">
      <alignment horizontal="center" vertical="center" wrapText="1"/>
    </xf>
    <xf numFmtId="3" fontId="41" fillId="5" borderId="9" xfId="0" applyNumberFormat="1" applyFont="1" applyFill="1" applyBorder="1" applyAlignment="1" applyProtection="1">
      <alignment horizontal="center" vertical="center" wrapText="1"/>
    </xf>
    <xf numFmtId="3" fontId="41" fillId="6" borderId="17" xfId="0" applyNumberFormat="1" applyFont="1" applyFill="1" applyBorder="1" applyAlignment="1" applyProtection="1">
      <alignment horizontal="center" vertical="center"/>
    </xf>
    <xf numFmtId="3" fontId="41" fillId="6" borderId="9" xfId="0" applyNumberFormat="1" applyFont="1" applyFill="1" applyBorder="1" applyAlignment="1" applyProtection="1">
      <alignment horizontal="center" vertical="center"/>
    </xf>
    <xf numFmtId="3" fontId="41" fillId="6" borderId="11" xfId="0" applyNumberFormat="1" applyFont="1" applyFill="1" applyBorder="1" applyAlignment="1" applyProtection="1">
      <alignment horizontal="center" vertical="center" wrapText="1"/>
    </xf>
    <xf numFmtId="3" fontId="41" fillId="6" borderId="9" xfId="0" applyNumberFormat="1" applyFont="1" applyFill="1" applyBorder="1" applyAlignment="1" applyProtection="1">
      <alignment horizontal="center" vertical="center" wrapText="1"/>
    </xf>
    <xf numFmtId="49" fontId="41" fillId="0" borderId="17" xfId="0" applyNumberFormat="1" applyFont="1" applyBorder="1" applyAlignment="1" applyProtection="1">
      <alignment horizontal="center" vertical="center" wrapText="1"/>
    </xf>
    <xf numFmtId="49" fontId="41" fillId="0" borderId="9" xfId="0" applyNumberFormat="1" applyFont="1" applyBorder="1" applyAlignment="1" applyProtection="1">
      <alignment horizontal="center" vertical="center" wrapText="1"/>
    </xf>
    <xf numFmtId="49" fontId="41" fillId="13" borderId="10" xfId="0" applyNumberFormat="1" applyFont="1" applyFill="1" applyBorder="1" applyAlignment="1" applyProtection="1">
      <alignment horizontal="center" vertical="center" wrapText="1"/>
    </xf>
    <xf numFmtId="49" fontId="41" fillId="13" borderId="9" xfId="0" applyNumberFormat="1" applyFont="1" applyFill="1" applyBorder="1" applyAlignment="1" applyProtection="1">
      <alignment horizontal="center" vertical="center" wrapText="1"/>
    </xf>
    <xf numFmtId="49" fontId="41" fillId="0" borderId="10" xfId="0" applyNumberFormat="1" applyFont="1" applyBorder="1" applyAlignment="1" applyProtection="1">
      <alignment horizontal="center" vertical="center" wrapText="1"/>
    </xf>
    <xf numFmtId="3" fontId="2" fillId="2" borderId="21" xfId="0" applyNumberFormat="1" applyFont="1" applyFill="1" applyBorder="1" applyAlignment="1" applyProtection="1">
      <alignment horizontal="center" vertical="center"/>
    </xf>
    <xf numFmtId="3" fontId="2" fillId="2" borderId="22" xfId="0" applyNumberFormat="1" applyFont="1" applyFill="1" applyBorder="1" applyAlignment="1" applyProtection="1">
      <alignment horizontal="center" vertical="center"/>
    </xf>
    <xf numFmtId="3" fontId="2" fillId="2" borderId="23" xfId="0" applyNumberFormat="1" applyFont="1" applyFill="1" applyBorder="1" applyAlignment="1" applyProtection="1">
      <alignment horizontal="center" vertical="center"/>
    </xf>
    <xf numFmtId="3" fontId="2" fillId="6" borderId="17" xfId="0" applyNumberFormat="1" applyFont="1" applyFill="1" applyBorder="1" applyAlignment="1" applyProtection="1">
      <alignment horizontal="center" vertical="center" wrapText="1"/>
    </xf>
    <xf numFmtId="165" fontId="7" fillId="13" borderId="14" xfId="1" applyNumberFormat="1" applyFont="1" applyFill="1" applyBorder="1" applyAlignment="1" applyProtection="1">
      <alignment horizontal="center" vertical="center"/>
    </xf>
    <xf numFmtId="165" fontId="7" fillId="2" borderId="14" xfId="1" applyNumberFormat="1" applyFont="1" applyFill="1" applyBorder="1" applyAlignment="1" applyProtection="1">
      <alignment horizontal="center" vertical="center"/>
    </xf>
    <xf numFmtId="165" fontId="7" fillId="9" borderId="14" xfId="1" applyNumberFormat="1" applyFont="1" applyFill="1" applyBorder="1" applyAlignment="1" applyProtection="1">
      <alignment horizontal="center" vertical="center"/>
    </xf>
  </cellXfs>
  <cellStyles count="9">
    <cellStyle name="KPT06_contrast" xfId="4"/>
    <cellStyle name="KPT06_fill" xfId="5"/>
    <cellStyle name="KPT06_Main" xfId="3"/>
    <cellStyle name="Millares" xfId="1" builtinId="3"/>
    <cellStyle name="Millares 2" xfId="6"/>
    <cellStyle name="Millares 2 2" xfId="8"/>
    <cellStyle name="Millares 3" xfId="7"/>
    <cellStyle name="Normal" xfId="0" builtinId="0"/>
    <cellStyle name="Porcentaje" xfId="2" builtinId="5"/>
  </cellStyles>
  <dxfs count="570">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color theme="0"/>
      </font>
      <fill>
        <patternFill>
          <bgColor rgb="FF00B050"/>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color theme="0"/>
      </font>
      <fill>
        <patternFill>
          <bgColor rgb="FF00B050"/>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rgb="FF00B050"/>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rgb="FF00B050"/>
        </patternFill>
      </fill>
    </dxf>
    <dxf>
      <font>
        <b/>
        <i val="0"/>
        <color theme="0"/>
      </font>
      <fill>
        <patternFill>
          <bgColor theme="7" tint="-0.24994659260841701"/>
        </patternFill>
      </fill>
    </dxf>
    <dxf>
      <font>
        <b/>
        <i val="0"/>
        <color theme="0"/>
      </font>
      <fill>
        <patternFill>
          <bgColor rgb="FF00B050"/>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rgb="FF00B050"/>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color theme="0"/>
      </font>
      <fill>
        <patternFill>
          <bgColor rgb="FF00B050"/>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color theme="0"/>
      </font>
      <fill>
        <patternFill>
          <bgColor rgb="FF00B050"/>
        </patternFill>
      </fill>
    </dxf>
    <dxf>
      <font>
        <b/>
        <i val="0"/>
        <color theme="0"/>
      </font>
      <fill>
        <patternFill>
          <bgColor theme="7" tint="-0.24994659260841701"/>
        </patternFill>
      </fill>
    </dxf>
    <dxf>
      <font>
        <b/>
        <i val="0"/>
        <color theme="0"/>
      </font>
      <fill>
        <patternFill>
          <bgColor theme="7" tint="-0.24994659260841701"/>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color theme="0"/>
      </font>
      <fill>
        <patternFill>
          <bgColor rgb="FF00B050"/>
        </patternFill>
      </fill>
    </dxf>
    <dxf>
      <font>
        <b/>
        <i val="0"/>
        <color theme="0"/>
      </font>
      <fill>
        <patternFill>
          <bgColor theme="7" tint="-0.24994659260841701"/>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color theme="0"/>
      </font>
      <fill>
        <patternFill>
          <bgColor rgb="FF00B050"/>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color theme="0"/>
      </font>
      <fill>
        <patternFill>
          <bgColor rgb="FF00B050"/>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color theme="0"/>
      </font>
      <fill>
        <patternFill>
          <bgColor rgb="FF00B050"/>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0"/>
      </font>
      <fill>
        <patternFill>
          <bgColor theme="7" tint="-0.24994659260841701"/>
        </patternFill>
      </fill>
    </dxf>
    <dxf>
      <font>
        <b/>
        <i val="0"/>
        <color theme="0"/>
      </font>
      <fill>
        <patternFill>
          <bgColor rgb="FF00B050"/>
        </patternFill>
      </fill>
    </dxf>
    <dxf>
      <font>
        <b/>
        <i val="0"/>
        <color theme="0"/>
      </font>
      <fill>
        <patternFill>
          <bgColor theme="7" tint="-0.24994659260841701"/>
        </patternFill>
      </fill>
    </dxf>
    <dxf>
      <font>
        <b/>
        <i val="0"/>
        <color theme="0"/>
      </font>
      <fill>
        <patternFill>
          <bgColor rgb="FF00B050"/>
        </patternFill>
      </fill>
    </dxf>
    <dxf>
      <font>
        <b/>
        <i val="0"/>
        <color theme="0"/>
      </font>
      <fill>
        <patternFill>
          <bgColor theme="7" tint="-0.24994659260841701"/>
        </patternFill>
      </fill>
    </dxf>
    <dxf>
      <font>
        <b/>
        <i val="0"/>
        <color theme="0"/>
      </font>
      <fill>
        <patternFill>
          <bgColor rgb="FF00B050"/>
        </patternFill>
      </fill>
    </dxf>
    <dxf>
      <font>
        <b/>
        <i val="0"/>
        <color theme="0"/>
      </font>
      <fill>
        <patternFill>
          <bgColor theme="7" tint="-0.24994659260841701"/>
        </patternFill>
      </fill>
    </dxf>
    <dxf>
      <font>
        <b/>
        <i val="0"/>
        <color theme="0"/>
      </font>
      <fill>
        <patternFill>
          <bgColor rgb="FF00B050"/>
        </patternFill>
      </fill>
    </dxf>
    <dxf>
      <font>
        <b/>
        <i val="0"/>
        <color theme="0"/>
      </font>
      <fill>
        <patternFill>
          <bgColor theme="7" tint="-0.24994659260841701"/>
        </patternFill>
      </fill>
    </dxf>
    <dxf>
      <font>
        <b/>
        <i val="0"/>
        <color theme="0"/>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0"/>
      </font>
      <fill>
        <patternFill>
          <bgColor theme="7" tint="-0.24994659260841701"/>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0"/>
      </font>
      <fill>
        <patternFill>
          <bgColor theme="7" tint="-0.24994659260841701"/>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color theme="0"/>
      </font>
      <fill>
        <patternFill>
          <bgColor rgb="FF00B050"/>
        </patternFill>
      </fill>
    </dxf>
    <dxf>
      <font>
        <b/>
        <i val="0"/>
        <color theme="0"/>
      </font>
      <fill>
        <patternFill>
          <bgColor theme="7" tint="-0.24994659260841701"/>
        </patternFill>
      </fill>
    </dxf>
    <dxf>
      <font>
        <b/>
        <i val="0"/>
        <color theme="0"/>
      </font>
      <fill>
        <patternFill>
          <bgColor rgb="FF00B050"/>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color theme="0"/>
      </font>
      <fill>
        <patternFill>
          <fgColor theme="0"/>
          <bgColor theme="9"/>
        </patternFill>
      </fill>
    </dxf>
    <dxf>
      <font>
        <color theme="0"/>
      </font>
      <fill>
        <patternFill>
          <fgColor theme="0"/>
          <bgColor theme="9"/>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rgb="FF00B050"/>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rgb="FF00B050"/>
        </patternFill>
      </fill>
    </dxf>
    <dxf>
      <font>
        <b/>
        <i val="0"/>
        <color theme="0"/>
      </font>
      <fill>
        <patternFill>
          <bgColor theme="7" tint="-0.24994659260841701"/>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0"/>
      </font>
      <fill>
        <patternFill>
          <bgColor theme="7" tint="-0.24994659260841701"/>
        </patternFill>
      </fill>
    </dxf>
    <dxf>
      <font>
        <color theme="0"/>
      </font>
      <fill>
        <patternFill>
          <bgColor rgb="FF00B050"/>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rgb="FF00B050"/>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rgb="FF00B050"/>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rgb="FF00B050"/>
        </patternFill>
      </fill>
    </dxf>
    <dxf>
      <font>
        <color theme="0"/>
      </font>
      <fill>
        <patternFill>
          <bgColor rgb="FF00B050"/>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0"/>
      </font>
      <fill>
        <patternFill>
          <bgColor theme="7" tint="-0.24994659260841701"/>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color theme="0"/>
      </font>
      <fill>
        <patternFill>
          <bgColor rgb="FF00B050"/>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0"/>
      </font>
      <fill>
        <patternFill>
          <bgColor rgb="FF00B050"/>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0"/>
      </font>
      <fill>
        <patternFill>
          <bgColor theme="7" tint="-0.24994659260841701"/>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colors>
    <mruColors>
      <color rgb="FFFF3232"/>
      <color rgb="FFFF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6.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NDICATIVO%20PDD%20NDS%202020-2023%20(03%20Indenorte%20-NO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erv20181022ienovoD\PDD%20SSG\SEGUIMIENTO%20PDD%20SSG\Plan%20Indicativo%202020-2023\Definitivos%20INDICATIVO%20pdd%20ssg\INDICATIVO%20PDD%20NDS%202020-2023%20(13%20General%202020-09-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erv20181022ienovoD\PDD%20SSG\SEGUIMIENTO%20PDD%20SSG\Plan%20Indicativo%202020-2023\Definitivos%20INDICATIVO%20pdd%20ssg\INDICATIVO%20PDD%20NDS%202020-2023%20(D.%20SOCIAL%202020-10-2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erv20181022ienovoD\PDD%20SSG\SEGUIMIENTO%20PDD%20SSG\Plan%20Indicativo%202020-2023\Definitivos%20INDICATIVO%20pdd%20ssg\INDICATIVO%20PDD%20NDS%202020-2023%20(08%20Mujer%202020-07-27)%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cerv20181022ienovoD\PDD%20SSG\SEGUIMIENTO%20PDD%20SSG\Plan%20Indicativo%202020-2023\Definitivos%20INDICATIVO%20pdd%20ssg\INDICATIVO%20PDD%20NDS%202020-2023%20(11%20Planeaci&#243;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erv20181022ienovoD\PDD%20SSG\SEGUIMIENTO%20PDD%20SSG\Plan%20Indicativo%202020-2023\Definitivos%20INDICATIVO%20pdd%20ssg\INDICATIVO%20PDD%20NDS%202020-2023%20(12%20Fronteras%202020-09-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erv20181022ienovoD\PDD%20SSG\SEGUIMIENTO%20PDD%20SSG\Plan%20Indicativo%202020-2023\Definitivos%20INDICATIVO%20pdd%20ssg\INDICATIVO%20PDD%20NDS%202020-2023%20(14%20Hacienda%202020-07-27)%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erv20181022ienovoD\PDD%20SSG\SEGUIMIENTO%20PDD%20SSG\Plan%20Indicativo%202020-2023\Definitivos%20INDICATIVO%20pdd%20ssg\INDICATIVO%20PDD%20NDS%202020-2023%20(15%20Ambiente%206-11-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erv20181022ienovoD\PDD%20SSG\SEGUIMIENTO%20PDD%20SSG\Plan%20Indicativo%202020-2023\Definitivos%20INDICATIVO%20pdd%20ssg\INDICATIVO%20PDD%20NDS%202020-2023%20(16%20CDGR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erv20181022ienovoD\PDD%20SSG\SEGUIMIENTO%20PDD%20SSG\Plan%20Indicativo%202020-2023\Definitivos%20INDICATIVO%20pdd%20ssg\INDICATIVO%20PDD%20NDS%202020-2023%20(17%20H&#225;bitat%202020-10-0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erv20181022ienovoD/PDD%20SSG/SEGUIMIENTO%20PDD%20SSG/Plan%20Indicativo%202020-2023/Preliminares%20INDICATIVO%20pdd%20ssg/INDICATIVO%20PDD%20NDS%202020-2023%20(VIAS%20E%20INFRAESTRUCTURA%202020-09-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erv20181022ienovoD\PDD%20SSG\SEGUIMIENTO%20PDD%20SSG\Plan%20Indicativo%202020-2023\Definitivos%20INDICATIVO%20pdd%20ssg\INDICATIVO%20PDD%20NDS%202020-2023%20(tr&#225;nsito%202020-07-27)%20(1)%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erv20181022ienovoD\PDD%20SSG\SEGUIMIENTO%20PDD%20SSG\Plan%20Indicativo%202020-2023\Definitivos%20INDICATIVO%20pdd%20ssg\INDICATIVO%20PDD%20NDS%202020-2023%20(20%20Aguas%202020-08-06).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ONSOLIDADO%20INDICATIVO%20PDD%20NDS%202020-2023%20%20-%20copi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erv20181022ienovoD/PDD%20SSG/SEGUIMIENTO%20PDD%20SSG/Plan%20Indicativo%202020-2023/Preliminares%20INDICATIVO%20pdd%20ssg/&#168;INDICATIVO%20PDD%20NDS%202020-2023(TURISMO%202020-08-0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cerv20181022ienovoD\PDD%20SSG\SEGUIMIENTO%20PDD%20SSG\Plan%20Indicativo%202020-2023\Definitivos%20INDICATIVO%20pdd%20ssg\INDICATIVO%20PDD%20NDS%202020-2023%20(23%20ECONOMICO%20Y%20PRODUCTIVO%20SDE%2014.09.2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cerv20181022ienovoD\PDD%20SSG\SEGUIMIENTO%20PDD%20SSG\Plan%20Indicativo%202020-2023\Definitivos%20INDICATIVO%20pdd%20ssg\INDICATIVO%20PDD%20NDS%202020-2023%20(24%20T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Edu"/>
      <sheetName val="IDS"/>
      <sheetName val="IND"/>
      <sheetName val="Gen"/>
    </sheetNames>
    <sheetDataSet>
      <sheetData sheetId="0">
        <row r="696">
          <cell r="H696">
            <v>605</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oc (2)"/>
      <sheetName val="Metas"/>
      <sheetName val="Inversión"/>
      <sheetName val="Edu"/>
      <sheetName val="IDS"/>
      <sheetName val="IND"/>
      <sheetName val="Cul"/>
      <sheetName val="DSoc"/>
      <sheetName val="PcD"/>
      <sheetName val="Muj"/>
      <sheetName val="Gob"/>
      <sheetName val="Víc"/>
      <sheetName val="Plan"/>
      <sheetName val="Fron"/>
      <sheetName val="Gen"/>
      <sheetName val="Hac"/>
      <sheetName val="M.A."/>
      <sheetName val="CDGR"/>
      <sheetName val="Háb"/>
      <sheetName val="Vías"/>
      <sheetName val="Tran"/>
      <sheetName val="APSB"/>
      <sheetName val="Agr"/>
      <sheetName val="Tur"/>
      <sheetName val="DEco"/>
      <sheetName val="TIC"/>
      <sheetName val="Hoja2"/>
    </sheetNames>
    <sheetDataSet>
      <sheetData sheetId="0" refreshError="1"/>
      <sheetData sheetId="1">
        <row r="282">
          <cell r="H282">
            <v>249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Edu"/>
      <sheetName val="IDS"/>
      <sheetName val="IND"/>
      <sheetName val="Cul"/>
      <sheetName val="DSoc"/>
      <sheetName val="PcD"/>
      <sheetName val="Muj"/>
      <sheetName val="Gob"/>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row r="402">
          <cell r="H402">
            <v>349</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Edu"/>
      <sheetName val="IDS"/>
      <sheetName val="IND"/>
      <sheetName val="Cul"/>
      <sheetName val="DSoc"/>
      <sheetName val="PcD"/>
      <sheetName val="Muj"/>
      <sheetName val="Gob"/>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row r="648">
          <cell r="H648">
            <v>568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Edu"/>
      <sheetName val="IDS"/>
      <sheetName val="IND"/>
      <sheetName val="Cul"/>
      <sheetName val="DSoc"/>
      <sheetName val="PcD"/>
      <sheetName val="Muj"/>
      <sheetName val="Gob"/>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row r="660">
          <cell r="H660">
            <v>577</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Edu"/>
      <sheetName val="IDS"/>
      <sheetName val="IND"/>
      <sheetName val="Cul"/>
      <sheetName val="DSoc"/>
      <sheetName val="PcD"/>
      <sheetName val="Muj"/>
      <sheetName val="Gob"/>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row r="764">
          <cell r="H764">
            <v>670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M.A."/>
    </sheetNames>
    <sheetDataSet>
      <sheetData sheetId="0">
        <row r="794">
          <cell r="H794">
            <v>694</v>
          </cell>
        </row>
      </sheetData>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CDGR"/>
    </sheetNames>
    <sheetDataSet>
      <sheetData sheetId="0">
        <row r="830">
          <cell r="H830">
            <v>720</v>
          </cell>
        </row>
      </sheetData>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Edu"/>
      <sheetName val="IDS"/>
      <sheetName val="IND"/>
      <sheetName val="Cul"/>
      <sheetName val="DSoc"/>
      <sheetName val="PcD"/>
      <sheetName val="Muj"/>
      <sheetName val="Gob"/>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row r="865">
          <cell r="H865">
            <v>750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Edu"/>
      <sheetName val="IDS"/>
      <sheetName val="IND"/>
      <sheetName val="Cul"/>
      <sheetName val="DSoc"/>
      <sheetName val="PcD"/>
      <sheetName val="Muj"/>
      <sheetName val="Gob"/>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row r="901">
          <cell r="H901">
            <v>776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Hoja1"/>
      <sheetName val="Hoja2"/>
      <sheetName val="Edu"/>
      <sheetName val="IDS"/>
      <sheetName val="IND"/>
      <sheetName val="Cul"/>
      <sheetName val="DSoc"/>
      <sheetName val="PcD"/>
      <sheetName val="Muj"/>
      <sheetName val="Gob"/>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row r="952">
          <cell r="H952">
            <v>825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Edu"/>
      <sheetName val="IDS"/>
      <sheetName val="IND"/>
      <sheetName val="Cul"/>
      <sheetName val="DSoc"/>
      <sheetName val="PcD"/>
      <sheetName val="Muj"/>
      <sheetName val="Gob"/>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row r="1027">
          <cell r="H1027">
            <v>882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Edu"/>
      <sheetName val="IDS"/>
      <sheetName val="IND"/>
      <sheetName val="Cul"/>
      <sheetName val="DSoc"/>
      <sheetName val="PcD"/>
      <sheetName val="Muj"/>
      <sheetName val="Gob"/>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row r="1075">
          <cell r="H1075">
            <v>919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D1202"/>
  <sheetViews>
    <sheetView tabSelected="1" zoomScale="50" zoomScaleNormal="50" workbookViewId="0">
      <selection activeCell="G1" sqref="G1:K1"/>
    </sheetView>
  </sheetViews>
  <sheetFormatPr baseColWidth="10" defaultColWidth="12.42578125" defaultRowHeight="26.25" x14ac:dyDescent="0.4"/>
  <cols>
    <col min="1" max="1" width="1.85546875" style="6" customWidth="1"/>
    <col min="2" max="2" width="7.28515625" style="7" hidden="1" customWidth="1"/>
    <col min="3" max="3" width="5.140625" style="8" hidden="1" customWidth="1"/>
    <col min="4" max="4" width="7.140625" style="8" hidden="1" customWidth="1"/>
    <col min="5" max="5" width="10.28515625" style="8" hidden="1" customWidth="1"/>
    <col min="6" max="6" width="13.5703125" style="8" hidden="1" customWidth="1"/>
    <col min="7" max="7" width="96.140625" style="9" customWidth="1"/>
    <col min="8" max="8" width="13.7109375" style="10" customWidth="1"/>
    <col min="9" max="9" width="15.7109375" style="10" customWidth="1"/>
    <col min="10" max="10" width="15.7109375" style="11" customWidth="1"/>
    <col min="11" max="11" width="200" style="9" customWidth="1"/>
    <col min="12" max="12" width="25.5703125" style="10" customWidth="1"/>
    <col min="13" max="13" width="7.7109375" style="10" customWidth="1"/>
    <col min="14" max="14" width="10.28515625" style="10" customWidth="1"/>
    <col min="15" max="15" width="9.42578125" style="10" customWidth="1"/>
    <col min="16" max="16" width="13.42578125" style="10" customWidth="1"/>
    <col min="17" max="17" width="8.7109375" style="45" customWidth="1"/>
    <col min="18" max="18" width="17.7109375" style="15" customWidth="1"/>
    <col min="19" max="19" width="10.5703125" style="46" customWidth="1"/>
    <col min="20" max="20" width="21.28515625" style="15" customWidth="1"/>
    <col min="21" max="21" width="12.42578125" style="46"/>
    <col min="22" max="22" width="20.42578125" style="15" customWidth="1"/>
    <col min="23" max="23" width="12.42578125" style="47"/>
    <col min="24" max="24" width="18.5703125" style="15" customWidth="1"/>
    <col min="25" max="28" width="11.5703125" style="15" customWidth="1"/>
    <col min="29" max="30" width="12.28515625" style="16" customWidth="1"/>
    <col min="31" max="16384" width="12.42578125" style="15"/>
  </cols>
  <sheetData>
    <row r="1" spans="2:24" ht="45" customHeight="1" x14ac:dyDescent="0.4">
      <c r="G1" s="464" t="s">
        <v>4205</v>
      </c>
      <c r="H1" s="465"/>
      <c r="I1" s="465"/>
      <c r="J1" s="465"/>
      <c r="K1" s="465"/>
      <c r="M1" s="12">
        <v>6</v>
      </c>
      <c r="N1" s="12" t="s">
        <v>654</v>
      </c>
      <c r="O1" s="12">
        <f>SUM(O2:O1150)</f>
        <v>37</v>
      </c>
      <c r="P1" s="12" t="s">
        <v>655</v>
      </c>
      <c r="Q1" s="13">
        <f>SUM(Q2:Q1150)/2</f>
        <v>122</v>
      </c>
      <c r="R1" s="14" t="s">
        <v>656</v>
      </c>
      <c r="S1" s="13">
        <f>SUM(S2:S1150)/3</f>
        <v>321</v>
      </c>
      <c r="T1" s="14" t="s">
        <v>657</v>
      </c>
      <c r="U1" s="13">
        <f>SUM(U2:U1150)/2</f>
        <v>291</v>
      </c>
      <c r="V1" s="14" t="s">
        <v>658</v>
      </c>
      <c r="W1" s="13">
        <f>SUM(W2:W1150)/4</f>
        <v>984</v>
      </c>
      <c r="X1" s="14" t="s">
        <v>659</v>
      </c>
    </row>
    <row r="2" spans="2:24" ht="45" customHeight="1" x14ac:dyDescent="0.4">
      <c r="B2" s="17">
        <v>1</v>
      </c>
      <c r="G2" s="18" t="s">
        <v>660</v>
      </c>
      <c r="H2" s="19"/>
      <c r="I2" s="20"/>
      <c r="J2" s="20"/>
      <c r="K2" s="21"/>
      <c r="M2" s="22"/>
      <c r="N2" s="22"/>
      <c r="O2" s="22">
        <v>10</v>
      </c>
      <c r="P2" s="22" t="s">
        <v>655</v>
      </c>
      <c r="Q2" s="23">
        <f>SUM(Q3:Q483)</f>
        <v>45</v>
      </c>
      <c r="R2" s="24" t="s">
        <v>656</v>
      </c>
      <c r="S2" s="23">
        <f>SUM(S3:S483)/2</f>
        <v>143</v>
      </c>
      <c r="T2" s="24" t="s">
        <v>657</v>
      </c>
      <c r="U2" s="23">
        <f>SUM(U3:U483)</f>
        <v>107</v>
      </c>
      <c r="V2" s="24" t="s">
        <v>658</v>
      </c>
      <c r="W2" s="23">
        <f>SUM(W3:W483)/3</f>
        <v>426</v>
      </c>
      <c r="X2" s="24" t="s">
        <v>659</v>
      </c>
    </row>
    <row r="3" spans="2:24" ht="45" customHeight="1" x14ac:dyDescent="0.4">
      <c r="B3" s="17">
        <v>2</v>
      </c>
      <c r="G3" s="25" t="s">
        <v>3259</v>
      </c>
      <c r="H3" s="26"/>
      <c r="I3" s="27"/>
      <c r="J3" s="28"/>
      <c r="K3" s="28"/>
      <c r="M3" s="29"/>
      <c r="N3" s="29"/>
      <c r="O3" s="29"/>
      <c r="P3" s="29"/>
      <c r="Q3" s="30">
        <v>5</v>
      </c>
      <c r="R3" s="31" t="s">
        <v>656</v>
      </c>
      <c r="S3" s="32">
        <f>SUM(S4:S91)</f>
        <v>23</v>
      </c>
      <c r="T3" s="31" t="s">
        <v>657</v>
      </c>
      <c r="U3" s="32">
        <v>21</v>
      </c>
      <c r="V3" s="31" t="s">
        <v>658</v>
      </c>
      <c r="W3" s="32">
        <f>SUM(W4:W91)/2</f>
        <v>83</v>
      </c>
      <c r="X3" s="31" t="s">
        <v>659</v>
      </c>
    </row>
    <row r="4" spans="2:24" ht="45" customHeight="1" x14ac:dyDescent="0.4">
      <c r="B4" s="17">
        <v>3</v>
      </c>
      <c r="G4" s="33" t="s">
        <v>3260</v>
      </c>
      <c r="H4" s="34"/>
      <c r="I4" s="34"/>
      <c r="J4" s="33"/>
      <c r="K4" s="33"/>
      <c r="M4" s="35"/>
      <c r="N4" s="35"/>
      <c r="O4" s="35"/>
      <c r="P4" s="35"/>
      <c r="Q4" s="36"/>
      <c r="R4" s="37"/>
      <c r="S4" s="38">
        <v>4</v>
      </c>
      <c r="T4" s="37" t="s">
        <v>657</v>
      </c>
      <c r="U4" s="38"/>
      <c r="V4" s="37"/>
      <c r="W4" s="39">
        <f>SUM(W5:W16)</f>
        <v>12</v>
      </c>
      <c r="X4" s="37" t="s">
        <v>659</v>
      </c>
    </row>
    <row r="5" spans="2:24" ht="45" customHeight="1" x14ac:dyDescent="0.4">
      <c r="B5" s="17">
        <v>4</v>
      </c>
      <c r="C5" s="8">
        <v>1</v>
      </c>
      <c r="D5" s="40">
        <v>1.1000000000000001</v>
      </c>
      <c r="E5" s="41" t="s">
        <v>661</v>
      </c>
      <c r="F5" s="41" t="s">
        <v>150</v>
      </c>
      <c r="G5" s="466" t="s">
        <v>3261</v>
      </c>
      <c r="H5" s="42">
        <v>1</v>
      </c>
      <c r="I5" s="43" t="s">
        <v>662</v>
      </c>
      <c r="J5" s="42">
        <v>100</v>
      </c>
      <c r="K5" s="44" t="s">
        <v>3262</v>
      </c>
      <c r="L5" s="10" t="s">
        <v>331</v>
      </c>
      <c r="W5" s="47">
        <v>1</v>
      </c>
    </row>
    <row r="6" spans="2:24" ht="45" customHeight="1" x14ac:dyDescent="0.4">
      <c r="B6" s="17">
        <v>5</v>
      </c>
      <c r="C6" s="8">
        <v>1</v>
      </c>
      <c r="D6" s="40">
        <v>1.1000000000000001</v>
      </c>
      <c r="E6" s="41" t="s">
        <v>661</v>
      </c>
      <c r="F6" s="41" t="s">
        <v>150</v>
      </c>
      <c r="G6" s="467"/>
      <c r="H6" s="42">
        <f>+H5+1</f>
        <v>2</v>
      </c>
      <c r="I6" s="43" t="s">
        <v>663</v>
      </c>
      <c r="J6" s="42">
        <v>1</v>
      </c>
      <c r="K6" s="44" t="s">
        <v>151</v>
      </c>
      <c r="L6" s="10" t="s">
        <v>331</v>
      </c>
      <c r="W6" s="47">
        <v>1</v>
      </c>
    </row>
    <row r="7" spans="2:24" ht="45" customHeight="1" x14ac:dyDescent="0.4">
      <c r="B7" s="17">
        <v>6</v>
      </c>
      <c r="C7" s="8">
        <v>1</v>
      </c>
      <c r="D7" s="40">
        <v>1.1000000000000001</v>
      </c>
      <c r="E7" s="41" t="s">
        <v>661</v>
      </c>
      <c r="F7" s="41" t="s">
        <v>150</v>
      </c>
      <c r="G7" s="468"/>
      <c r="H7" s="42">
        <f t="shared" ref="H7:H16" si="0">+H6+1</f>
        <v>3</v>
      </c>
      <c r="I7" s="43" t="s">
        <v>664</v>
      </c>
      <c r="J7" s="42">
        <v>80</v>
      </c>
      <c r="K7" s="44" t="s">
        <v>152</v>
      </c>
      <c r="L7" s="10" t="s">
        <v>331</v>
      </c>
      <c r="W7" s="47">
        <v>1</v>
      </c>
    </row>
    <row r="8" spans="2:24" ht="45" customHeight="1" x14ac:dyDescent="0.4">
      <c r="B8" s="17">
        <v>7</v>
      </c>
      <c r="C8" s="8">
        <v>1</v>
      </c>
      <c r="D8" s="40">
        <v>1.1000000000000001</v>
      </c>
      <c r="E8" s="41" t="s">
        <v>661</v>
      </c>
      <c r="F8" s="8" t="s">
        <v>153</v>
      </c>
      <c r="G8" s="469" t="s">
        <v>3263</v>
      </c>
      <c r="H8" s="48">
        <f t="shared" si="0"/>
        <v>4</v>
      </c>
      <c r="I8" s="43" t="s">
        <v>665</v>
      </c>
      <c r="J8" s="48">
        <v>100</v>
      </c>
      <c r="K8" s="49" t="s">
        <v>3264</v>
      </c>
      <c r="L8" s="10" t="s">
        <v>331</v>
      </c>
      <c r="W8" s="47">
        <v>1</v>
      </c>
    </row>
    <row r="9" spans="2:24" ht="45" customHeight="1" x14ac:dyDescent="0.4">
      <c r="B9" s="17">
        <v>8</v>
      </c>
      <c r="C9" s="8">
        <v>1</v>
      </c>
      <c r="D9" s="40">
        <v>1.1000000000000001</v>
      </c>
      <c r="E9" s="41" t="s">
        <v>661</v>
      </c>
      <c r="F9" s="8" t="s">
        <v>153</v>
      </c>
      <c r="G9" s="470"/>
      <c r="H9" s="48">
        <f t="shared" si="0"/>
        <v>5</v>
      </c>
      <c r="I9" s="43" t="s">
        <v>666</v>
      </c>
      <c r="J9" s="48">
        <v>100</v>
      </c>
      <c r="K9" s="49" t="s">
        <v>154</v>
      </c>
      <c r="L9" s="10" t="s">
        <v>331</v>
      </c>
      <c r="W9" s="47">
        <v>1</v>
      </c>
    </row>
    <row r="10" spans="2:24" ht="45" customHeight="1" x14ac:dyDescent="0.4">
      <c r="B10" s="17">
        <v>9</v>
      </c>
      <c r="C10" s="8">
        <v>1</v>
      </c>
      <c r="D10" s="40">
        <v>1.1000000000000001</v>
      </c>
      <c r="E10" s="41" t="s">
        <v>661</v>
      </c>
      <c r="F10" s="41" t="s">
        <v>156</v>
      </c>
      <c r="G10" s="466" t="s">
        <v>3265</v>
      </c>
      <c r="H10" s="42">
        <f t="shared" si="0"/>
        <v>6</v>
      </c>
      <c r="I10" s="43" t="s">
        <v>667</v>
      </c>
      <c r="J10" s="42">
        <v>100</v>
      </c>
      <c r="K10" s="44" t="s">
        <v>3266</v>
      </c>
      <c r="L10" s="10" t="s">
        <v>331</v>
      </c>
      <c r="W10" s="47">
        <v>1</v>
      </c>
    </row>
    <row r="11" spans="2:24" ht="45" customHeight="1" x14ac:dyDescent="0.4">
      <c r="B11" s="17">
        <v>10</v>
      </c>
      <c r="C11" s="8">
        <v>1</v>
      </c>
      <c r="D11" s="40">
        <v>1.1000000000000001</v>
      </c>
      <c r="E11" s="41" t="s">
        <v>661</v>
      </c>
      <c r="F11" s="41" t="s">
        <v>156</v>
      </c>
      <c r="G11" s="468"/>
      <c r="H11" s="42">
        <f t="shared" si="0"/>
        <v>7</v>
      </c>
      <c r="I11" s="43" t="s">
        <v>668</v>
      </c>
      <c r="J11" s="42">
        <v>100</v>
      </c>
      <c r="K11" s="44" t="s">
        <v>3267</v>
      </c>
      <c r="L11" s="10" t="s">
        <v>331</v>
      </c>
      <c r="W11" s="47">
        <v>1</v>
      </c>
    </row>
    <row r="12" spans="2:24" ht="45" customHeight="1" x14ac:dyDescent="0.4">
      <c r="B12" s="17">
        <v>11</v>
      </c>
      <c r="C12" s="8">
        <v>1</v>
      </c>
      <c r="D12" s="40">
        <v>1.1000000000000001</v>
      </c>
      <c r="E12" s="41" t="s">
        <v>661</v>
      </c>
      <c r="F12" s="8" t="s">
        <v>669</v>
      </c>
      <c r="G12" s="469" t="s">
        <v>3268</v>
      </c>
      <c r="H12" s="48">
        <f t="shared" si="0"/>
        <v>8</v>
      </c>
      <c r="I12" s="43" t="s">
        <v>670</v>
      </c>
      <c r="J12" s="48">
        <v>100</v>
      </c>
      <c r="K12" s="49" t="s">
        <v>3269</v>
      </c>
      <c r="L12" s="10" t="s">
        <v>331</v>
      </c>
      <c r="W12" s="47">
        <v>1</v>
      </c>
    </row>
    <row r="13" spans="2:24" ht="45" customHeight="1" x14ac:dyDescent="0.4">
      <c r="B13" s="17">
        <v>12</v>
      </c>
      <c r="C13" s="8">
        <v>1</v>
      </c>
      <c r="D13" s="40">
        <v>1.1000000000000001</v>
      </c>
      <c r="E13" s="41" t="s">
        <v>661</v>
      </c>
      <c r="F13" s="8" t="s">
        <v>669</v>
      </c>
      <c r="G13" s="471"/>
      <c r="H13" s="48">
        <f t="shared" si="0"/>
        <v>9</v>
      </c>
      <c r="I13" s="43" t="s">
        <v>671</v>
      </c>
      <c r="J13" s="48">
        <v>50</v>
      </c>
      <c r="K13" s="49" t="s">
        <v>3270</v>
      </c>
      <c r="L13" s="10" t="s">
        <v>331</v>
      </c>
      <c r="W13" s="47">
        <v>1</v>
      </c>
    </row>
    <row r="14" spans="2:24" ht="45" customHeight="1" x14ac:dyDescent="0.4">
      <c r="B14" s="17">
        <v>13</v>
      </c>
      <c r="C14" s="8">
        <v>1</v>
      </c>
      <c r="D14" s="40">
        <v>1.1000000000000001</v>
      </c>
      <c r="E14" s="41" t="s">
        <v>661</v>
      </c>
      <c r="F14" s="8" t="s">
        <v>669</v>
      </c>
      <c r="G14" s="471"/>
      <c r="H14" s="48">
        <f t="shared" si="0"/>
        <v>10</v>
      </c>
      <c r="I14" s="43" t="s">
        <v>672</v>
      </c>
      <c r="J14" s="48">
        <v>100</v>
      </c>
      <c r="K14" s="49" t="s">
        <v>159</v>
      </c>
      <c r="L14" s="10" t="s">
        <v>331</v>
      </c>
      <c r="W14" s="47">
        <v>1</v>
      </c>
    </row>
    <row r="15" spans="2:24" ht="45" customHeight="1" x14ac:dyDescent="0.4">
      <c r="B15" s="17">
        <v>14</v>
      </c>
      <c r="C15" s="8">
        <v>1</v>
      </c>
      <c r="D15" s="40">
        <v>1.1000000000000001</v>
      </c>
      <c r="E15" s="41" t="s">
        <v>661</v>
      </c>
      <c r="F15" s="8" t="s">
        <v>669</v>
      </c>
      <c r="G15" s="471"/>
      <c r="H15" s="48">
        <f t="shared" si="0"/>
        <v>11</v>
      </c>
      <c r="I15" s="43" t="s">
        <v>673</v>
      </c>
      <c r="J15" s="48">
        <v>50</v>
      </c>
      <c r="K15" s="49" t="s">
        <v>3271</v>
      </c>
      <c r="L15" s="10" t="s">
        <v>331</v>
      </c>
      <c r="W15" s="47">
        <v>1</v>
      </c>
    </row>
    <row r="16" spans="2:24" ht="45" customHeight="1" x14ac:dyDescent="0.4">
      <c r="B16" s="17">
        <v>15</v>
      </c>
      <c r="C16" s="8">
        <v>1</v>
      </c>
      <c r="D16" s="40">
        <v>1.1000000000000001</v>
      </c>
      <c r="E16" s="41" t="s">
        <v>661</v>
      </c>
      <c r="F16" s="8" t="s">
        <v>669</v>
      </c>
      <c r="G16" s="470"/>
      <c r="H16" s="48">
        <f t="shared" si="0"/>
        <v>12</v>
      </c>
      <c r="I16" s="43" t="s">
        <v>674</v>
      </c>
      <c r="J16" s="48">
        <v>100</v>
      </c>
      <c r="K16" s="49" t="s">
        <v>160</v>
      </c>
      <c r="L16" s="10" t="s">
        <v>331</v>
      </c>
      <c r="W16" s="47">
        <v>1</v>
      </c>
    </row>
    <row r="17" spans="2:24" ht="45" customHeight="1" x14ac:dyDescent="0.4">
      <c r="B17" s="17">
        <v>16</v>
      </c>
      <c r="G17" s="33" t="s">
        <v>3272</v>
      </c>
      <c r="H17" s="34"/>
      <c r="I17" s="34"/>
      <c r="J17" s="33"/>
      <c r="K17" s="33"/>
      <c r="M17" s="35"/>
      <c r="N17" s="35"/>
      <c r="O17" s="35"/>
      <c r="P17" s="35"/>
      <c r="Q17" s="36"/>
      <c r="R17" s="37"/>
      <c r="S17" s="38">
        <v>4</v>
      </c>
      <c r="T17" s="37" t="s">
        <v>657</v>
      </c>
      <c r="U17" s="38"/>
      <c r="V17" s="37"/>
      <c r="W17" s="39">
        <f>SUM(W18:W36)</f>
        <v>19</v>
      </c>
      <c r="X17" s="37" t="s">
        <v>659</v>
      </c>
    </row>
    <row r="18" spans="2:24" ht="45" customHeight="1" x14ac:dyDescent="0.4">
      <c r="B18" s="17">
        <v>17</v>
      </c>
      <c r="C18" s="8">
        <v>1</v>
      </c>
      <c r="D18" s="40">
        <v>1.1000000000000001</v>
      </c>
      <c r="E18" s="50" t="s">
        <v>162</v>
      </c>
      <c r="F18" s="50" t="s">
        <v>165</v>
      </c>
      <c r="G18" s="472" t="s">
        <v>3273</v>
      </c>
      <c r="H18" s="51">
        <f>+H16+1</f>
        <v>13</v>
      </c>
      <c r="I18" s="43" t="s">
        <v>675</v>
      </c>
      <c r="J18" s="51">
        <v>1</v>
      </c>
      <c r="K18" s="52" t="s">
        <v>163</v>
      </c>
      <c r="L18" s="10" t="s">
        <v>331</v>
      </c>
      <c r="W18" s="47">
        <v>1</v>
      </c>
    </row>
    <row r="19" spans="2:24" ht="45" customHeight="1" x14ac:dyDescent="0.4">
      <c r="B19" s="17">
        <v>18</v>
      </c>
      <c r="C19" s="8">
        <v>1</v>
      </c>
      <c r="D19" s="40">
        <v>1.1000000000000001</v>
      </c>
      <c r="E19" s="50" t="s">
        <v>162</v>
      </c>
      <c r="F19" s="50" t="s">
        <v>165</v>
      </c>
      <c r="G19" s="473"/>
      <c r="H19" s="51">
        <f t="shared" ref="H19:H36" si="1">+H18+1</f>
        <v>14</v>
      </c>
      <c r="I19" s="43" t="s">
        <v>676</v>
      </c>
      <c r="J19" s="51">
        <v>5</v>
      </c>
      <c r="K19" s="52" t="s">
        <v>166</v>
      </c>
      <c r="L19" s="10" t="s">
        <v>331</v>
      </c>
      <c r="W19" s="47">
        <v>1</v>
      </c>
    </row>
    <row r="20" spans="2:24" ht="45" customHeight="1" x14ac:dyDescent="0.4">
      <c r="B20" s="17">
        <v>19</v>
      </c>
      <c r="C20" s="8">
        <v>1</v>
      </c>
      <c r="D20" s="40">
        <v>1.1000000000000001</v>
      </c>
      <c r="E20" s="50" t="s">
        <v>162</v>
      </c>
      <c r="F20" s="50" t="s">
        <v>165</v>
      </c>
      <c r="G20" s="473"/>
      <c r="H20" s="51">
        <f t="shared" si="1"/>
        <v>15</v>
      </c>
      <c r="I20" s="43" t="s">
        <v>677</v>
      </c>
      <c r="J20" s="51">
        <v>150</v>
      </c>
      <c r="K20" s="52" t="s">
        <v>3274</v>
      </c>
      <c r="L20" s="10" t="s">
        <v>331</v>
      </c>
      <c r="W20" s="47">
        <v>1</v>
      </c>
    </row>
    <row r="21" spans="2:24" ht="45" customHeight="1" x14ac:dyDescent="0.4">
      <c r="B21" s="17">
        <v>20</v>
      </c>
      <c r="C21" s="8">
        <v>1</v>
      </c>
      <c r="D21" s="40">
        <v>1.1000000000000001</v>
      </c>
      <c r="E21" s="50" t="s">
        <v>162</v>
      </c>
      <c r="F21" s="50" t="s">
        <v>165</v>
      </c>
      <c r="G21" s="473"/>
      <c r="H21" s="51">
        <f t="shared" si="1"/>
        <v>16</v>
      </c>
      <c r="I21" s="43" t="s">
        <v>678</v>
      </c>
      <c r="J21" s="51">
        <v>100</v>
      </c>
      <c r="K21" s="52" t="s">
        <v>3275</v>
      </c>
      <c r="L21" s="10" t="s">
        <v>331</v>
      </c>
      <c r="W21" s="47">
        <v>1</v>
      </c>
    </row>
    <row r="22" spans="2:24" ht="45" customHeight="1" x14ac:dyDescent="0.4">
      <c r="B22" s="17">
        <v>21</v>
      </c>
      <c r="C22" s="8">
        <v>1</v>
      </c>
      <c r="D22" s="40">
        <v>1.1000000000000001</v>
      </c>
      <c r="E22" s="50" t="s">
        <v>162</v>
      </c>
      <c r="F22" s="50" t="s">
        <v>165</v>
      </c>
      <c r="G22" s="473"/>
      <c r="H22" s="51">
        <f t="shared" si="1"/>
        <v>17</v>
      </c>
      <c r="I22" s="43" t="s">
        <v>679</v>
      </c>
      <c r="J22" s="51">
        <v>135</v>
      </c>
      <c r="K22" s="52" t="s">
        <v>167</v>
      </c>
      <c r="L22" s="10" t="s">
        <v>331</v>
      </c>
      <c r="W22" s="47">
        <v>1</v>
      </c>
    </row>
    <row r="23" spans="2:24" ht="45" customHeight="1" x14ac:dyDescent="0.4">
      <c r="B23" s="17">
        <v>22</v>
      </c>
      <c r="C23" s="8">
        <v>1</v>
      </c>
      <c r="D23" s="40">
        <v>1.1000000000000001</v>
      </c>
      <c r="E23" s="50" t="s">
        <v>162</v>
      </c>
      <c r="F23" s="50" t="s">
        <v>165</v>
      </c>
      <c r="G23" s="474"/>
      <c r="H23" s="51">
        <f t="shared" si="1"/>
        <v>18</v>
      </c>
      <c r="I23" s="43" t="s">
        <v>680</v>
      </c>
      <c r="J23" s="51">
        <v>76</v>
      </c>
      <c r="K23" s="52" t="s">
        <v>168</v>
      </c>
      <c r="L23" s="10" t="s">
        <v>331</v>
      </c>
      <c r="W23" s="47">
        <v>1</v>
      </c>
    </row>
    <row r="24" spans="2:24" ht="45" customHeight="1" x14ac:dyDescent="0.4">
      <c r="B24" s="17">
        <v>23</v>
      </c>
      <c r="C24" s="8">
        <v>1</v>
      </c>
      <c r="D24" s="40">
        <v>1.1000000000000001</v>
      </c>
      <c r="E24" s="50" t="s">
        <v>162</v>
      </c>
      <c r="F24" s="8" t="s">
        <v>169</v>
      </c>
      <c r="G24" s="469" t="s">
        <v>3276</v>
      </c>
      <c r="H24" s="48">
        <f t="shared" si="1"/>
        <v>19</v>
      </c>
      <c r="I24" s="43" t="s">
        <v>681</v>
      </c>
      <c r="J24" s="53">
        <v>10000</v>
      </c>
      <c r="K24" s="54" t="s">
        <v>3277</v>
      </c>
      <c r="L24" s="10" t="s">
        <v>331</v>
      </c>
      <c r="W24" s="47">
        <v>1</v>
      </c>
    </row>
    <row r="25" spans="2:24" ht="45" customHeight="1" x14ac:dyDescent="0.4">
      <c r="B25" s="17">
        <v>24</v>
      </c>
      <c r="C25" s="8">
        <v>1</v>
      </c>
      <c r="D25" s="40">
        <v>1.1000000000000001</v>
      </c>
      <c r="E25" s="50" t="s">
        <v>162</v>
      </c>
      <c r="F25" s="8" t="s">
        <v>169</v>
      </c>
      <c r="G25" s="471"/>
      <c r="H25" s="48">
        <f t="shared" si="1"/>
        <v>20</v>
      </c>
      <c r="I25" s="43" t="s">
        <v>682</v>
      </c>
      <c r="J25" s="53">
        <v>116000</v>
      </c>
      <c r="K25" s="49" t="s">
        <v>3278</v>
      </c>
      <c r="L25" s="10" t="s">
        <v>331</v>
      </c>
      <c r="W25" s="47">
        <v>1</v>
      </c>
    </row>
    <row r="26" spans="2:24" ht="45" customHeight="1" x14ac:dyDescent="0.4">
      <c r="B26" s="17">
        <v>25</v>
      </c>
      <c r="C26" s="8">
        <v>1</v>
      </c>
      <c r="D26" s="40">
        <v>1.1000000000000001</v>
      </c>
      <c r="E26" s="50" t="s">
        <v>162</v>
      </c>
      <c r="F26" s="8" t="s">
        <v>169</v>
      </c>
      <c r="G26" s="471"/>
      <c r="H26" s="48">
        <f t="shared" si="1"/>
        <v>21</v>
      </c>
      <c r="I26" s="43" t="s">
        <v>683</v>
      </c>
      <c r="J26" s="53">
        <v>120</v>
      </c>
      <c r="K26" s="49" t="s">
        <v>171</v>
      </c>
      <c r="L26" s="10" t="s">
        <v>331</v>
      </c>
      <c r="W26" s="47">
        <v>1</v>
      </c>
    </row>
    <row r="27" spans="2:24" ht="45" customHeight="1" x14ac:dyDescent="0.4">
      <c r="B27" s="17">
        <v>26</v>
      </c>
      <c r="C27" s="8">
        <v>1</v>
      </c>
      <c r="D27" s="40">
        <v>1.1000000000000001</v>
      </c>
      <c r="E27" s="50" t="s">
        <v>162</v>
      </c>
      <c r="F27" s="8" t="s">
        <v>169</v>
      </c>
      <c r="G27" s="470"/>
      <c r="H27" s="48">
        <f t="shared" si="1"/>
        <v>22</v>
      </c>
      <c r="I27" s="43" t="s">
        <v>684</v>
      </c>
      <c r="J27" s="53">
        <v>1300</v>
      </c>
      <c r="K27" s="49" t="s">
        <v>172</v>
      </c>
      <c r="L27" s="10" t="s">
        <v>331</v>
      </c>
      <c r="W27" s="47">
        <v>1</v>
      </c>
    </row>
    <row r="28" spans="2:24" ht="45" customHeight="1" x14ac:dyDescent="0.4">
      <c r="B28" s="17">
        <v>27</v>
      </c>
      <c r="C28" s="8">
        <v>1</v>
      </c>
      <c r="D28" s="40">
        <v>1.1000000000000001</v>
      </c>
      <c r="E28" s="50" t="s">
        <v>162</v>
      </c>
      <c r="F28" s="50" t="s">
        <v>173</v>
      </c>
      <c r="G28" s="472" t="s">
        <v>3279</v>
      </c>
      <c r="H28" s="51">
        <f t="shared" si="1"/>
        <v>23</v>
      </c>
      <c r="I28" s="43" t="s">
        <v>685</v>
      </c>
      <c r="J28" s="55">
        <v>1</v>
      </c>
      <c r="K28" s="52" t="s">
        <v>175</v>
      </c>
      <c r="L28" s="10" t="s">
        <v>331</v>
      </c>
      <c r="W28" s="47">
        <v>1</v>
      </c>
    </row>
    <row r="29" spans="2:24" ht="45" customHeight="1" x14ac:dyDescent="0.4">
      <c r="B29" s="17">
        <v>28</v>
      </c>
      <c r="C29" s="8">
        <v>1</v>
      </c>
      <c r="D29" s="40">
        <v>1.1000000000000001</v>
      </c>
      <c r="E29" s="50" t="s">
        <v>162</v>
      </c>
      <c r="F29" s="50" t="s">
        <v>173</v>
      </c>
      <c r="G29" s="473"/>
      <c r="H29" s="51">
        <f t="shared" si="1"/>
        <v>24</v>
      </c>
      <c r="I29" s="43" t="s">
        <v>686</v>
      </c>
      <c r="J29" s="55">
        <v>1</v>
      </c>
      <c r="K29" s="52" t="s">
        <v>176</v>
      </c>
      <c r="L29" s="10" t="s">
        <v>331</v>
      </c>
      <c r="W29" s="47">
        <v>1</v>
      </c>
    </row>
    <row r="30" spans="2:24" ht="45" customHeight="1" x14ac:dyDescent="0.4">
      <c r="B30" s="17">
        <v>29</v>
      </c>
      <c r="C30" s="8">
        <v>1</v>
      </c>
      <c r="D30" s="40">
        <v>1.1000000000000001</v>
      </c>
      <c r="E30" s="50" t="s">
        <v>162</v>
      </c>
      <c r="F30" s="50" t="s">
        <v>173</v>
      </c>
      <c r="G30" s="474"/>
      <c r="H30" s="51">
        <f t="shared" si="1"/>
        <v>25</v>
      </c>
      <c r="I30" s="43" t="s">
        <v>687</v>
      </c>
      <c r="J30" s="55">
        <v>1</v>
      </c>
      <c r="K30" s="52" t="s">
        <v>177</v>
      </c>
      <c r="L30" s="10" t="s">
        <v>331</v>
      </c>
      <c r="W30" s="47">
        <v>1</v>
      </c>
    </row>
    <row r="31" spans="2:24" ht="45" customHeight="1" x14ac:dyDescent="0.4">
      <c r="B31" s="17">
        <v>30</v>
      </c>
      <c r="C31" s="8">
        <v>1</v>
      </c>
      <c r="D31" s="40">
        <v>1.1000000000000001</v>
      </c>
      <c r="E31" s="50" t="s">
        <v>162</v>
      </c>
      <c r="F31" s="8" t="s">
        <v>178</v>
      </c>
      <c r="G31" s="469" t="s">
        <v>3280</v>
      </c>
      <c r="H31" s="48">
        <f t="shared" si="1"/>
        <v>26</v>
      </c>
      <c r="I31" s="56" t="s">
        <v>688</v>
      </c>
      <c r="J31" s="53">
        <v>6500</v>
      </c>
      <c r="K31" s="49" t="s">
        <v>180</v>
      </c>
      <c r="L31" s="10" t="s">
        <v>331</v>
      </c>
      <c r="W31" s="47">
        <v>1</v>
      </c>
    </row>
    <row r="32" spans="2:24" ht="45" customHeight="1" x14ac:dyDescent="0.4">
      <c r="B32" s="17">
        <v>31</v>
      </c>
      <c r="C32" s="8">
        <v>1</v>
      </c>
      <c r="D32" s="40">
        <v>1.1000000000000001</v>
      </c>
      <c r="E32" s="50" t="s">
        <v>162</v>
      </c>
      <c r="F32" s="8" t="s">
        <v>178</v>
      </c>
      <c r="G32" s="471"/>
      <c r="H32" s="48">
        <f t="shared" si="1"/>
        <v>27</v>
      </c>
      <c r="I32" s="56" t="s">
        <v>689</v>
      </c>
      <c r="J32" s="53">
        <v>1900</v>
      </c>
      <c r="K32" s="49" t="s">
        <v>181</v>
      </c>
      <c r="L32" s="10" t="s">
        <v>331</v>
      </c>
      <c r="W32" s="47">
        <v>1</v>
      </c>
    </row>
    <row r="33" spans="2:24" ht="45" customHeight="1" x14ac:dyDescent="0.4">
      <c r="B33" s="17">
        <v>32</v>
      </c>
      <c r="C33" s="8">
        <v>1</v>
      </c>
      <c r="D33" s="40">
        <v>1.1000000000000001</v>
      </c>
      <c r="E33" s="50" t="s">
        <v>162</v>
      </c>
      <c r="F33" s="8" t="s">
        <v>178</v>
      </c>
      <c r="G33" s="471"/>
      <c r="H33" s="48">
        <f t="shared" si="1"/>
        <v>28</v>
      </c>
      <c r="I33" s="56" t="s">
        <v>690</v>
      </c>
      <c r="J33" s="53">
        <v>6500</v>
      </c>
      <c r="K33" s="49" t="s">
        <v>182</v>
      </c>
      <c r="L33" s="10" t="s">
        <v>331</v>
      </c>
      <c r="W33" s="47">
        <v>1</v>
      </c>
    </row>
    <row r="34" spans="2:24" ht="45" customHeight="1" x14ac:dyDescent="0.4">
      <c r="B34" s="17">
        <v>33</v>
      </c>
      <c r="C34" s="8">
        <v>1</v>
      </c>
      <c r="D34" s="40">
        <v>1.1000000000000001</v>
      </c>
      <c r="E34" s="50" t="s">
        <v>162</v>
      </c>
      <c r="F34" s="8" t="s">
        <v>178</v>
      </c>
      <c r="G34" s="471"/>
      <c r="H34" s="48">
        <f t="shared" si="1"/>
        <v>29</v>
      </c>
      <c r="I34" s="56" t="s">
        <v>691</v>
      </c>
      <c r="J34" s="53">
        <v>800</v>
      </c>
      <c r="K34" s="49" t="s">
        <v>183</v>
      </c>
      <c r="L34" s="10" t="s">
        <v>331</v>
      </c>
      <c r="W34" s="47">
        <v>1</v>
      </c>
    </row>
    <row r="35" spans="2:24" ht="45" customHeight="1" x14ac:dyDescent="0.4">
      <c r="B35" s="17">
        <v>34</v>
      </c>
      <c r="C35" s="8">
        <v>1</v>
      </c>
      <c r="D35" s="40">
        <v>1.1000000000000001</v>
      </c>
      <c r="E35" s="50" t="s">
        <v>162</v>
      </c>
      <c r="F35" s="8" t="s">
        <v>178</v>
      </c>
      <c r="G35" s="471"/>
      <c r="H35" s="48">
        <f t="shared" si="1"/>
        <v>30</v>
      </c>
      <c r="I35" s="56" t="s">
        <v>692</v>
      </c>
      <c r="J35" s="53">
        <v>100</v>
      </c>
      <c r="K35" s="49" t="s">
        <v>184</v>
      </c>
      <c r="L35" s="10" t="s">
        <v>331</v>
      </c>
      <c r="W35" s="47">
        <v>1</v>
      </c>
    </row>
    <row r="36" spans="2:24" ht="45" customHeight="1" x14ac:dyDescent="0.4">
      <c r="B36" s="17">
        <v>35</v>
      </c>
      <c r="C36" s="8">
        <v>1</v>
      </c>
      <c r="D36" s="40">
        <v>1.1000000000000001</v>
      </c>
      <c r="E36" s="50" t="s">
        <v>162</v>
      </c>
      <c r="F36" s="8" t="s">
        <v>178</v>
      </c>
      <c r="G36" s="470"/>
      <c r="H36" s="48">
        <f t="shared" si="1"/>
        <v>31</v>
      </c>
      <c r="I36" s="56" t="s">
        <v>693</v>
      </c>
      <c r="J36" s="53">
        <v>100</v>
      </c>
      <c r="K36" s="49" t="s">
        <v>185</v>
      </c>
      <c r="L36" s="10" t="s">
        <v>331</v>
      </c>
      <c r="W36" s="47">
        <v>1</v>
      </c>
    </row>
    <row r="37" spans="2:24" ht="45" customHeight="1" x14ac:dyDescent="0.4">
      <c r="B37" s="17">
        <v>36</v>
      </c>
      <c r="G37" s="33" t="s">
        <v>3281</v>
      </c>
      <c r="H37" s="34"/>
      <c r="I37" s="34"/>
      <c r="J37" s="33"/>
      <c r="K37" s="33"/>
      <c r="M37" s="35"/>
      <c r="N37" s="35"/>
      <c r="O37" s="35"/>
      <c r="P37" s="35"/>
      <c r="Q37" s="36"/>
      <c r="R37" s="37"/>
      <c r="S37" s="38">
        <v>9</v>
      </c>
      <c r="T37" s="37" t="s">
        <v>657</v>
      </c>
      <c r="U37" s="38"/>
      <c r="V37" s="37"/>
      <c r="W37" s="39">
        <f>SUM(W38:W67)</f>
        <v>30</v>
      </c>
      <c r="X37" s="37" t="s">
        <v>659</v>
      </c>
    </row>
    <row r="38" spans="2:24" ht="45" customHeight="1" x14ac:dyDescent="0.4">
      <c r="B38" s="17">
        <v>37</v>
      </c>
      <c r="C38" s="8">
        <v>1</v>
      </c>
      <c r="D38" s="40">
        <v>1.1000000000000001</v>
      </c>
      <c r="E38" s="41" t="s">
        <v>186</v>
      </c>
      <c r="F38" s="41" t="s">
        <v>188</v>
      </c>
      <c r="G38" s="466" t="s">
        <v>3282</v>
      </c>
      <c r="H38" s="42">
        <f>+H36+1</f>
        <v>32</v>
      </c>
      <c r="I38" s="56" t="s">
        <v>694</v>
      </c>
      <c r="J38" s="57">
        <v>3</v>
      </c>
      <c r="K38" s="44" t="s">
        <v>190</v>
      </c>
      <c r="L38" s="10" t="s">
        <v>331</v>
      </c>
      <c r="W38" s="47">
        <v>1</v>
      </c>
    </row>
    <row r="39" spans="2:24" ht="45" customHeight="1" x14ac:dyDescent="0.4">
      <c r="B39" s="17">
        <v>38</v>
      </c>
      <c r="C39" s="8">
        <v>1</v>
      </c>
      <c r="D39" s="40">
        <v>1.1000000000000001</v>
      </c>
      <c r="E39" s="41" t="s">
        <v>186</v>
      </c>
      <c r="F39" s="41" t="s">
        <v>188</v>
      </c>
      <c r="G39" s="467"/>
      <c r="H39" s="42">
        <f t="shared" ref="H39:H67" si="2">+H38+1</f>
        <v>33</v>
      </c>
      <c r="I39" s="56" t="s">
        <v>695</v>
      </c>
      <c r="J39" s="57">
        <v>4</v>
      </c>
      <c r="K39" s="44" t="s">
        <v>3283</v>
      </c>
      <c r="L39" s="10" t="s">
        <v>331</v>
      </c>
      <c r="W39" s="47">
        <v>1</v>
      </c>
    </row>
    <row r="40" spans="2:24" ht="45" customHeight="1" x14ac:dyDescent="0.4">
      <c r="B40" s="17">
        <v>39</v>
      </c>
      <c r="C40" s="8">
        <v>1</v>
      </c>
      <c r="D40" s="40">
        <v>1.1000000000000001</v>
      </c>
      <c r="E40" s="41" t="s">
        <v>186</v>
      </c>
      <c r="F40" s="41" t="s">
        <v>188</v>
      </c>
      <c r="G40" s="467"/>
      <c r="H40" s="42">
        <f t="shared" si="2"/>
        <v>34</v>
      </c>
      <c r="I40" s="56" t="s">
        <v>696</v>
      </c>
      <c r="J40" s="57">
        <v>500</v>
      </c>
      <c r="K40" s="44" t="s">
        <v>191</v>
      </c>
      <c r="L40" s="10" t="s">
        <v>331</v>
      </c>
      <c r="W40" s="47">
        <v>1</v>
      </c>
    </row>
    <row r="41" spans="2:24" ht="45" customHeight="1" x14ac:dyDescent="0.4">
      <c r="B41" s="17">
        <v>40</v>
      </c>
      <c r="C41" s="8">
        <v>1</v>
      </c>
      <c r="D41" s="40">
        <v>1.1000000000000001</v>
      </c>
      <c r="E41" s="41" t="s">
        <v>186</v>
      </c>
      <c r="F41" s="41" t="s">
        <v>188</v>
      </c>
      <c r="G41" s="467"/>
      <c r="H41" s="42">
        <f t="shared" si="2"/>
        <v>35</v>
      </c>
      <c r="I41" s="56" t="s">
        <v>697</v>
      </c>
      <c r="J41" s="57">
        <v>3000</v>
      </c>
      <c r="K41" s="44" t="s">
        <v>3284</v>
      </c>
      <c r="L41" s="10" t="s">
        <v>331</v>
      </c>
      <c r="W41" s="47">
        <v>1</v>
      </c>
    </row>
    <row r="42" spans="2:24" ht="45" customHeight="1" x14ac:dyDescent="0.4">
      <c r="B42" s="17">
        <v>41</v>
      </c>
      <c r="C42" s="8">
        <v>1</v>
      </c>
      <c r="D42" s="40">
        <v>1.1000000000000001</v>
      </c>
      <c r="E42" s="41" t="s">
        <v>186</v>
      </c>
      <c r="F42" s="41" t="s">
        <v>188</v>
      </c>
      <c r="G42" s="468"/>
      <c r="H42" s="42">
        <f t="shared" si="2"/>
        <v>36</v>
      </c>
      <c r="I42" s="56" t="s">
        <v>698</v>
      </c>
      <c r="J42" s="57">
        <v>70</v>
      </c>
      <c r="K42" s="44" t="s">
        <v>192</v>
      </c>
      <c r="L42" s="10" t="s">
        <v>331</v>
      </c>
      <c r="W42" s="47">
        <v>1</v>
      </c>
    </row>
    <row r="43" spans="2:24" ht="45" customHeight="1" x14ac:dyDescent="0.4">
      <c r="B43" s="17">
        <v>42</v>
      </c>
      <c r="C43" s="8">
        <v>1</v>
      </c>
      <c r="D43" s="40">
        <v>1.1000000000000001</v>
      </c>
      <c r="E43" s="41" t="s">
        <v>186</v>
      </c>
      <c r="F43" s="8" t="s">
        <v>194</v>
      </c>
      <c r="G43" s="469" t="s">
        <v>3285</v>
      </c>
      <c r="H43" s="48">
        <f t="shared" si="2"/>
        <v>37</v>
      </c>
      <c r="I43" s="56" t="s">
        <v>699</v>
      </c>
      <c r="J43" s="53">
        <v>100</v>
      </c>
      <c r="K43" s="49" t="s">
        <v>195</v>
      </c>
      <c r="L43" s="10" t="s">
        <v>331</v>
      </c>
      <c r="W43" s="47">
        <v>1</v>
      </c>
    </row>
    <row r="44" spans="2:24" ht="45" customHeight="1" x14ac:dyDescent="0.4">
      <c r="B44" s="17">
        <v>43</v>
      </c>
      <c r="C44" s="8">
        <v>1</v>
      </c>
      <c r="D44" s="40">
        <v>1.1000000000000001</v>
      </c>
      <c r="E44" s="41" t="s">
        <v>186</v>
      </c>
      <c r="F44" s="8" t="s">
        <v>194</v>
      </c>
      <c r="G44" s="470"/>
      <c r="H44" s="48">
        <f t="shared" si="2"/>
        <v>38</v>
      </c>
      <c r="I44" s="56" t="s">
        <v>700</v>
      </c>
      <c r="J44" s="53">
        <v>100</v>
      </c>
      <c r="K44" s="49" t="s">
        <v>196</v>
      </c>
      <c r="L44" s="10" t="s">
        <v>331</v>
      </c>
      <c r="W44" s="47">
        <v>1</v>
      </c>
    </row>
    <row r="45" spans="2:24" ht="45" customHeight="1" x14ac:dyDescent="0.4">
      <c r="B45" s="17">
        <v>44</v>
      </c>
      <c r="C45" s="8">
        <v>1</v>
      </c>
      <c r="D45" s="40">
        <v>1.1000000000000001</v>
      </c>
      <c r="E45" s="41" t="s">
        <v>186</v>
      </c>
      <c r="F45" s="41" t="s">
        <v>197</v>
      </c>
      <c r="G45" s="466" t="s">
        <v>3286</v>
      </c>
      <c r="H45" s="42">
        <f t="shared" si="2"/>
        <v>39</v>
      </c>
      <c r="I45" s="56" t="s">
        <v>701</v>
      </c>
      <c r="J45" s="57">
        <v>100</v>
      </c>
      <c r="K45" s="44" t="s">
        <v>199</v>
      </c>
      <c r="L45" s="10" t="s">
        <v>331</v>
      </c>
      <c r="W45" s="47">
        <v>1</v>
      </c>
    </row>
    <row r="46" spans="2:24" ht="45" customHeight="1" x14ac:dyDescent="0.4">
      <c r="B46" s="17">
        <v>45</v>
      </c>
      <c r="C46" s="8">
        <v>1</v>
      </c>
      <c r="D46" s="40">
        <v>1.1000000000000001</v>
      </c>
      <c r="E46" s="41" t="s">
        <v>186</v>
      </c>
      <c r="F46" s="41" t="s">
        <v>197</v>
      </c>
      <c r="G46" s="467"/>
      <c r="H46" s="42">
        <f t="shared" si="2"/>
        <v>40</v>
      </c>
      <c r="I46" s="56" t="s">
        <v>702</v>
      </c>
      <c r="J46" s="57">
        <v>150</v>
      </c>
      <c r="K46" s="44" t="s">
        <v>200</v>
      </c>
      <c r="L46" s="10" t="s">
        <v>331</v>
      </c>
      <c r="W46" s="47">
        <v>1</v>
      </c>
    </row>
    <row r="47" spans="2:24" ht="45" customHeight="1" x14ac:dyDescent="0.4">
      <c r="B47" s="17">
        <v>46</v>
      </c>
      <c r="C47" s="8">
        <v>1</v>
      </c>
      <c r="D47" s="40">
        <v>1.1000000000000001</v>
      </c>
      <c r="E47" s="41" t="s">
        <v>186</v>
      </c>
      <c r="F47" s="41" t="s">
        <v>197</v>
      </c>
      <c r="G47" s="467"/>
      <c r="H47" s="42">
        <f t="shared" si="2"/>
        <v>41</v>
      </c>
      <c r="I47" s="56" t="s">
        <v>703</v>
      </c>
      <c r="J47" s="57">
        <v>3</v>
      </c>
      <c r="K47" s="44" t="s">
        <v>201</v>
      </c>
      <c r="L47" s="10" t="s">
        <v>331</v>
      </c>
      <c r="W47" s="47">
        <v>1</v>
      </c>
    </row>
    <row r="48" spans="2:24" ht="45" customHeight="1" x14ac:dyDescent="0.4">
      <c r="B48" s="17">
        <v>47</v>
      </c>
      <c r="C48" s="8">
        <v>1</v>
      </c>
      <c r="D48" s="40">
        <v>1.1000000000000001</v>
      </c>
      <c r="E48" s="41" t="s">
        <v>186</v>
      </c>
      <c r="F48" s="41" t="s">
        <v>197</v>
      </c>
      <c r="G48" s="467"/>
      <c r="H48" s="42">
        <f t="shared" si="2"/>
        <v>42</v>
      </c>
      <c r="I48" s="56" t="s">
        <v>704</v>
      </c>
      <c r="J48" s="57">
        <v>150</v>
      </c>
      <c r="K48" s="44" t="s">
        <v>202</v>
      </c>
      <c r="L48" s="10" t="s">
        <v>331</v>
      </c>
      <c r="W48" s="47">
        <v>1</v>
      </c>
    </row>
    <row r="49" spans="2:23" ht="45" customHeight="1" x14ac:dyDescent="0.4">
      <c r="B49" s="17">
        <v>48</v>
      </c>
      <c r="C49" s="8">
        <v>1</v>
      </c>
      <c r="D49" s="40">
        <v>1.1000000000000001</v>
      </c>
      <c r="E49" s="41" t="s">
        <v>186</v>
      </c>
      <c r="F49" s="41" t="s">
        <v>197</v>
      </c>
      <c r="G49" s="468"/>
      <c r="H49" s="42">
        <f t="shared" si="2"/>
        <v>43</v>
      </c>
      <c r="I49" s="56" t="s">
        <v>705</v>
      </c>
      <c r="J49" s="57">
        <v>102</v>
      </c>
      <c r="K49" s="44" t="s">
        <v>203</v>
      </c>
      <c r="L49" s="10" t="s">
        <v>331</v>
      </c>
      <c r="W49" s="47">
        <v>1</v>
      </c>
    </row>
    <row r="50" spans="2:23" ht="45" customHeight="1" x14ac:dyDescent="0.4">
      <c r="B50" s="17">
        <v>49</v>
      </c>
      <c r="C50" s="8">
        <v>1</v>
      </c>
      <c r="D50" s="40">
        <v>1.1000000000000001</v>
      </c>
      <c r="E50" s="41" t="s">
        <v>186</v>
      </c>
      <c r="F50" s="8" t="s">
        <v>204</v>
      </c>
      <c r="G50" s="469" t="s">
        <v>3287</v>
      </c>
      <c r="H50" s="48">
        <f t="shared" si="2"/>
        <v>44</v>
      </c>
      <c r="I50" s="56" t="s">
        <v>706</v>
      </c>
      <c r="J50" s="53">
        <v>150</v>
      </c>
      <c r="K50" s="49" t="s">
        <v>208</v>
      </c>
      <c r="L50" s="10" t="s">
        <v>331</v>
      </c>
      <c r="W50" s="47">
        <v>1</v>
      </c>
    </row>
    <row r="51" spans="2:23" ht="45" customHeight="1" x14ac:dyDescent="0.4">
      <c r="B51" s="17">
        <v>50</v>
      </c>
      <c r="C51" s="8">
        <v>1</v>
      </c>
      <c r="D51" s="40">
        <v>1.1000000000000001</v>
      </c>
      <c r="E51" s="41" t="s">
        <v>186</v>
      </c>
      <c r="F51" s="8" t="s">
        <v>204</v>
      </c>
      <c r="G51" s="471"/>
      <c r="H51" s="48">
        <f t="shared" si="2"/>
        <v>45</v>
      </c>
      <c r="I51" s="56" t="s">
        <v>707</v>
      </c>
      <c r="J51" s="53">
        <v>100</v>
      </c>
      <c r="K51" s="49" t="s">
        <v>207</v>
      </c>
      <c r="L51" s="10" t="s">
        <v>331</v>
      </c>
      <c r="W51" s="47">
        <v>1</v>
      </c>
    </row>
    <row r="52" spans="2:23" ht="45" customHeight="1" x14ac:dyDescent="0.4">
      <c r="B52" s="17">
        <v>51</v>
      </c>
      <c r="C52" s="8">
        <v>1</v>
      </c>
      <c r="D52" s="40">
        <v>1.1000000000000001</v>
      </c>
      <c r="E52" s="41" t="s">
        <v>186</v>
      </c>
      <c r="F52" s="8" t="s">
        <v>204</v>
      </c>
      <c r="G52" s="470"/>
      <c r="H52" s="48">
        <f t="shared" si="2"/>
        <v>46</v>
      </c>
      <c r="I52" s="56" t="s">
        <v>708</v>
      </c>
      <c r="J52" s="53">
        <v>100</v>
      </c>
      <c r="K52" s="49" t="s">
        <v>206</v>
      </c>
      <c r="L52" s="10" t="s">
        <v>331</v>
      </c>
      <c r="W52" s="47">
        <v>1</v>
      </c>
    </row>
    <row r="53" spans="2:23" ht="45" customHeight="1" x14ac:dyDescent="0.4">
      <c r="B53" s="17">
        <v>52</v>
      </c>
      <c r="C53" s="8">
        <v>1</v>
      </c>
      <c r="D53" s="40">
        <v>1.1000000000000001</v>
      </c>
      <c r="E53" s="41" t="s">
        <v>186</v>
      </c>
      <c r="F53" s="41" t="s">
        <v>209</v>
      </c>
      <c r="G53" s="466" t="s">
        <v>3288</v>
      </c>
      <c r="H53" s="42">
        <f t="shared" si="2"/>
        <v>47</v>
      </c>
      <c r="I53" s="56" t="s">
        <v>709</v>
      </c>
      <c r="J53" s="57">
        <v>100</v>
      </c>
      <c r="K53" s="44" t="s">
        <v>211</v>
      </c>
      <c r="L53" s="10" t="s">
        <v>331</v>
      </c>
      <c r="W53" s="47">
        <v>1</v>
      </c>
    </row>
    <row r="54" spans="2:23" ht="45" customHeight="1" x14ac:dyDescent="0.4">
      <c r="B54" s="17">
        <v>53</v>
      </c>
      <c r="C54" s="8">
        <v>1</v>
      </c>
      <c r="D54" s="40">
        <v>1.1000000000000001</v>
      </c>
      <c r="E54" s="41" t="s">
        <v>186</v>
      </c>
      <c r="F54" s="41" t="s">
        <v>209</v>
      </c>
      <c r="G54" s="467"/>
      <c r="H54" s="42">
        <f t="shared" si="2"/>
        <v>48</v>
      </c>
      <c r="I54" s="56" t="s">
        <v>710</v>
      </c>
      <c r="J54" s="57">
        <v>100</v>
      </c>
      <c r="K54" s="44" t="s">
        <v>212</v>
      </c>
      <c r="L54" s="10" t="s">
        <v>331</v>
      </c>
      <c r="W54" s="47">
        <v>1</v>
      </c>
    </row>
    <row r="55" spans="2:23" ht="45" customHeight="1" x14ac:dyDescent="0.4">
      <c r="B55" s="17">
        <v>54</v>
      </c>
      <c r="C55" s="8">
        <v>1</v>
      </c>
      <c r="D55" s="40">
        <v>1.1000000000000001</v>
      </c>
      <c r="E55" s="41" t="s">
        <v>186</v>
      </c>
      <c r="F55" s="41" t="s">
        <v>209</v>
      </c>
      <c r="G55" s="467"/>
      <c r="H55" s="42">
        <f t="shared" si="2"/>
        <v>49</v>
      </c>
      <c r="I55" s="56" t="s">
        <v>711</v>
      </c>
      <c r="J55" s="57">
        <v>100</v>
      </c>
      <c r="K55" s="44" t="s">
        <v>3289</v>
      </c>
      <c r="L55" s="10" t="s">
        <v>331</v>
      </c>
      <c r="W55" s="47">
        <v>1</v>
      </c>
    </row>
    <row r="56" spans="2:23" ht="45" customHeight="1" x14ac:dyDescent="0.4">
      <c r="B56" s="17">
        <v>55</v>
      </c>
      <c r="C56" s="8">
        <v>1</v>
      </c>
      <c r="D56" s="40">
        <v>1.1000000000000001</v>
      </c>
      <c r="E56" s="41" t="s">
        <v>186</v>
      </c>
      <c r="F56" s="41" t="s">
        <v>209</v>
      </c>
      <c r="G56" s="467"/>
      <c r="H56" s="42">
        <f t="shared" si="2"/>
        <v>50</v>
      </c>
      <c r="I56" s="56" t="s">
        <v>712</v>
      </c>
      <c r="J56" s="57">
        <v>90</v>
      </c>
      <c r="K56" s="44" t="s">
        <v>213</v>
      </c>
      <c r="L56" s="10" t="s">
        <v>331</v>
      </c>
      <c r="W56" s="47">
        <v>1</v>
      </c>
    </row>
    <row r="57" spans="2:23" ht="45" customHeight="1" x14ac:dyDescent="0.4">
      <c r="B57" s="17">
        <v>56</v>
      </c>
      <c r="C57" s="8">
        <v>1</v>
      </c>
      <c r="D57" s="40">
        <v>1.1000000000000001</v>
      </c>
      <c r="E57" s="41" t="s">
        <v>186</v>
      </c>
      <c r="F57" s="41" t="s">
        <v>209</v>
      </c>
      <c r="G57" s="468"/>
      <c r="H57" s="42">
        <f t="shared" si="2"/>
        <v>51</v>
      </c>
      <c r="I57" s="56" t="s">
        <v>713</v>
      </c>
      <c r="J57" s="57">
        <v>50</v>
      </c>
      <c r="K57" s="44" t="s">
        <v>214</v>
      </c>
      <c r="L57" s="10" t="s">
        <v>331</v>
      </c>
      <c r="W57" s="47">
        <v>1</v>
      </c>
    </row>
    <row r="58" spans="2:23" ht="45" customHeight="1" x14ac:dyDescent="0.4">
      <c r="B58" s="17">
        <v>57</v>
      </c>
      <c r="C58" s="8">
        <v>1</v>
      </c>
      <c r="D58" s="40">
        <v>1.1000000000000001</v>
      </c>
      <c r="E58" s="41" t="s">
        <v>186</v>
      </c>
      <c r="F58" s="8" t="s">
        <v>216</v>
      </c>
      <c r="G58" s="469" t="s">
        <v>3290</v>
      </c>
      <c r="H58" s="48">
        <f t="shared" si="2"/>
        <v>52</v>
      </c>
      <c r="I58" s="56" t="s">
        <v>714</v>
      </c>
      <c r="J58" s="53">
        <v>100</v>
      </c>
      <c r="K58" s="49" t="s">
        <v>217</v>
      </c>
      <c r="L58" s="10" t="s">
        <v>331</v>
      </c>
      <c r="W58" s="47">
        <v>1</v>
      </c>
    </row>
    <row r="59" spans="2:23" ht="45" customHeight="1" x14ac:dyDescent="0.4">
      <c r="B59" s="17">
        <v>58</v>
      </c>
      <c r="C59" s="8">
        <v>1</v>
      </c>
      <c r="D59" s="40">
        <v>1.1000000000000001</v>
      </c>
      <c r="E59" s="41" t="s">
        <v>186</v>
      </c>
      <c r="F59" s="8" t="s">
        <v>216</v>
      </c>
      <c r="G59" s="471"/>
      <c r="H59" s="48">
        <f t="shared" si="2"/>
        <v>53</v>
      </c>
      <c r="I59" s="56" t="s">
        <v>715</v>
      </c>
      <c r="J59" s="53">
        <v>100</v>
      </c>
      <c r="K59" s="49" t="s">
        <v>218</v>
      </c>
      <c r="L59" s="10" t="s">
        <v>331</v>
      </c>
      <c r="W59" s="47">
        <v>1</v>
      </c>
    </row>
    <row r="60" spans="2:23" ht="45" customHeight="1" x14ac:dyDescent="0.4">
      <c r="B60" s="17">
        <v>59</v>
      </c>
      <c r="C60" s="8">
        <v>1</v>
      </c>
      <c r="D60" s="40">
        <v>1.1000000000000001</v>
      </c>
      <c r="E60" s="41" t="s">
        <v>186</v>
      </c>
      <c r="F60" s="8" t="s">
        <v>216</v>
      </c>
      <c r="G60" s="470"/>
      <c r="H60" s="48">
        <f t="shared" si="2"/>
        <v>54</v>
      </c>
      <c r="I60" s="56" t="s">
        <v>716</v>
      </c>
      <c r="J60" s="53">
        <v>117</v>
      </c>
      <c r="K60" s="49" t="s">
        <v>219</v>
      </c>
      <c r="L60" s="10" t="s">
        <v>331</v>
      </c>
      <c r="W60" s="47">
        <v>1</v>
      </c>
    </row>
    <row r="61" spans="2:23" ht="45" customHeight="1" x14ac:dyDescent="0.4">
      <c r="B61" s="17">
        <v>60</v>
      </c>
      <c r="C61" s="8">
        <v>1</v>
      </c>
      <c r="D61" s="40">
        <v>1.1000000000000001</v>
      </c>
      <c r="E61" s="41" t="s">
        <v>186</v>
      </c>
      <c r="F61" s="41" t="s">
        <v>220</v>
      </c>
      <c r="G61" s="58" t="s">
        <v>3291</v>
      </c>
      <c r="H61" s="42">
        <f t="shared" si="2"/>
        <v>55</v>
      </c>
      <c r="I61" s="56" t="s">
        <v>717</v>
      </c>
      <c r="J61" s="57">
        <v>1</v>
      </c>
      <c r="K61" s="44" t="s">
        <v>221</v>
      </c>
      <c r="L61" s="10" t="s">
        <v>331</v>
      </c>
      <c r="W61" s="47">
        <v>1</v>
      </c>
    </row>
    <row r="62" spans="2:23" ht="45" customHeight="1" x14ac:dyDescent="0.4">
      <c r="B62" s="17">
        <v>61</v>
      </c>
      <c r="C62" s="8">
        <v>1</v>
      </c>
      <c r="D62" s="40">
        <v>1.1000000000000001</v>
      </c>
      <c r="E62" s="41" t="s">
        <v>186</v>
      </c>
      <c r="F62" s="8" t="s">
        <v>222</v>
      </c>
      <c r="G62" s="469" t="s">
        <v>3292</v>
      </c>
      <c r="H62" s="48">
        <f t="shared" si="2"/>
        <v>56</v>
      </c>
      <c r="I62" s="56" t="s">
        <v>718</v>
      </c>
      <c r="J62" s="53">
        <v>100</v>
      </c>
      <c r="K62" s="49" t="s">
        <v>3293</v>
      </c>
      <c r="L62" s="10" t="s">
        <v>331</v>
      </c>
      <c r="W62" s="47">
        <v>1</v>
      </c>
    </row>
    <row r="63" spans="2:23" ht="45" customHeight="1" x14ac:dyDescent="0.4">
      <c r="B63" s="17">
        <v>62</v>
      </c>
      <c r="C63" s="8">
        <v>1</v>
      </c>
      <c r="D63" s="40">
        <v>1.1000000000000001</v>
      </c>
      <c r="E63" s="41" t="s">
        <v>186</v>
      </c>
      <c r="F63" s="8" t="s">
        <v>222</v>
      </c>
      <c r="G63" s="470"/>
      <c r="H63" s="48">
        <f t="shared" si="2"/>
        <v>57</v>
      </c>
      <c r="I63" s="56" t="s">
        <v>719</v>
      </c>
      <c r="J63" s="53">
        <v>100</v>
      </c>
      <c r="K63" s="54" t="s">
        <v>224</v>
      </c>
      <c r="L63" s="10" t="s">
        <v>331</v>
      </c>
      <c r="W63" s="47">
        <v>1</v>
      </c>
    </row>
    <row r="64" spans="2:23" ht="45" customHeight="1" x14ac:dyDescent="0.4">
      <c r="B64" s="17">
        <v>63</v>
      </c>
      <c r="C64" s="8">
        <v>1</v>
      </c>
      <c r="D64" s="40">
        <v>1.1000000000000001</v>
      </c>
      <c r="E64" s="41" t="s">
        <v>186</v>
      </c>
      <c r="F64" s="41" t="s">
        <v>225</v>
      </c>
      <c r="G64" s="466" t="s">
        <v>3294</v>
      </c>
      <c r="H64" s="42">
        <f t="shared" si="2"/>
        <v>58</v>
      </c>
      <c r="I64" s="56" t="s">
        <v>720</v>
      </c>
      <c r="J64" s="57">
        <v>20</v>
      </c>
      <c r="K64" s="44" t="s">
        <v>227</v>
      </c>
      <c r="L64" s="10" t="s">
        <v>331</v>
      </c>
      <c r="W64" s="47">
        <v>1</v>
      </c>
    </row>
    <row r="65" spans="2:24" ht="45" customHeight="1" x14ac:dyDescent="0.4">
      <c r="B65" s="17">
        <v>64</v>
      </c>
      <c r="C65" s="8">
        <v>1</v>
      </c>
      <c r="D65" s="40">
        <v>1.1000000000000001</v>
      </c>
      <c r="E65" s="41" t="s">
        <v>186</v>
      </c>
      <c r="F65" s="41" t="s">
        <v>225</v>
      </c>
      <c r="G65" s="467"/>
      <c r="H65" s="42">
        <f t="shared" si="2"/>
        <v>59</v>
      </c>
      <c r="I65" s="56" t="s">
        <v>721</v>
      </c>
      <c r="J65" s="57">
        <v>1</v>
      </c>
      <c r="K65" s="44" t="s">
        <v>228</v>
      </c>
      <c r="L65" s="10" t="s">
        <v>331</v>
      </c>
      <c r="W65" s="47">
        <v>1</v>
      </c>
    </row>
    <row r="66" spans="2:24" ht="45" customHeight="1" x14ac:dyDescent="0.4">
      <c r="B66" s="17">
        <v>65</v>
      </c>
      <c r="C66" s="8">
        <v>1</v>
      </c>
      <c r="D66" s="40">
        <v>1.1000000000000001</v>
      </c>
      <c r="E66" s="41" t="s">
        <v>186</v>
      </c>
      <c r="F66" s="41" t="s">
        <v>225</v>
      </c>
      <c r="G66" s="467"/>
      <c r="H66" s="42">
        <f t="shared" si="2"/>
        <v>60</v>
      </c>
      <c r="I66" s="56" t="s">
        <v>722</v>
      </c>
      <c r="J66" s="57">
        <v>20</v>
      </c>
      <c r="K66" s="44" t="s">
        <v>229</v>
      </c>
      <c r="L66" s="10" t="s">
        <v>331</v>
      </c>
      <c r="W66" s="47">
        <v>1</v>
      </c>
    </row>
    <row r="67" spans="2:24" ht="45" customHeight="1" x14ac:dyDescent="0.4">
      <c r="B67" s="17">
        <v>66</v>
      </c>
      <c r="C67" s="8">
        <v>1</v>
      </c>
      <c r="D67" s="40">
        <v>1.1000000000000001</v>
      </c>
      <c r="E67" s="41" t="s">
        <v>186</v>
      </c>
      <c r="F67" s="41" t="s">
        <v>225</v>
      </c>
      <c r="G67" s="468"/>
      <c r="H67" s="42">
        <f t="shared" si="2"/>
        <v>61</v>
      </c>
      <c r="I67" s="56" t="s">
        <v>723</v>
      </c>
      <c r="J67" s="57">
        <v>100</v>
      </c>
      <c r="K67" s="44" t="s">
        <v>230</v>
      </c>
      <c r="L67" s="10" t="s">
        <v>331</v>
      </c>
      <c r="W67" s="47">
        <v>1</v>
      </c>
    </row>
    <row r="68" spans="2:24" ht="45" customHeight="1" x14ac:dyDescent="0.4">
      <c r="B68" s="17">
        <v>67</v>
      </c>
      <c r="G68" s="33" t="s">
        <v>3295</v>
      </c>
      <c r="H68" s="34"/>
      <c r="I68" s="34"/>
      <c r="J68" s="33"/>
      <c r="K68" s="33"/>
      <c r="M68" s="35"/>
      <c r="N68" s="35"/>
      <c r="O68" s="35"/>
      <c r="P68" s="35"/>
      <c r="Q68" s="36"/>
      <c r="R68" s="37"/>
      <c r="S68" s="38">
        <v>3</v>
      </c>
      <c r="T68" s="37" t="s">
        <v>657</v>
      </c>
      <c r="U68" s="38"/>
      <c r="V68" s="37"/>
      <c r="W68" s="39">
        <f>SUM(W69:W79)</f>
        <v>11</v>
      </c>
      <c r="X68" s="37" t="s">
        <v>659</v>
      </c>
    </row>
    <row r="69" spans="2:24" ht="45" customHeight="1" x14ac:dyDescent="0.4">
      <c r="B69" s="17">
        <v>68</v>
      </c>
      <c r="C69" s="8">
        <v>1</v>
      </c>
      <c r="D69" s="40">
        <v>1.1000000000000001</v>
      </c>
      <c r="E69" s="50" t="s">
        <v>231</v>
      </c>
      <c r="F69" s="50" t="s">
        <v>233</v>
      </c>
      <c r="G69" s="472" t="s">
        <v>3296</v>
      </c>
      <c r="H69" s="51">
        <f>+H67+1</f>
        <v>62</v>
      </c>
      <c r="I69" s="56" t="s">
        <v>724</v>
      </c>
      <c r="J69" s="55">
        <v>10000</v>
      </c>
      <c r="K69" s="52" t="s">
        <v>3297</v>
      </c>
      <c r="L69" s="10" t="s">
        <v>331</v>
      </c>
      <c r="W69" s="47">
        <v>1</v>
      </c>
    </row>
    <row r="70" spans="2:24" ht="45" customHeight="1" x14ac:dyDescent="0.4">
      <c r="B70" s="17">
        <v>69</v>
      </c>
      <c r="C70" s="8">
        <v>1</v>
      </c>
      <c r="D70" s="40">
        <v>1.1000000000000001</v>
      </c>
      <c r="E70" s="50" t="s">
        <v>231</v>
      </c>
      <c r="F70" s="50" t="s">
        <v>233</v>
      </c>
      <c r="G70" s="473"/>
      <c r="H70" s="51">
        <f t="shared" ref="H70:H79" si="3">+H69+1</f>
        <v>63</v>
      </c>
      <c r="I70" s="56" t="s">
        <v>725</v>
      </c>
      <c r="J70" s="55">
        <v>1</v>
      </c>
      <c r="K70" s="52" t="s">
        <v>235</v>
      </c>
      <c r="L70" s="10" t="s">
        <v>331</v>
      </c>
      <c r="W70" s="47">
        <v>1</v>
      </c>
    </row>
    <row r="71" spans="2:24" ht="45" customHeight="1" x14ac:dyDescent="0.4">
      <c r="B71" s="17">
        <v>70</v>
      </c>
      <c r="C71" s="8">
        <v>1</v>
      </c>
      <c r="D71" s="40">
        <v>1.1000000000000001</v>
      </c>
      <c r="E71" s="50" t="s">
        <v>231</v>
      </c>
      <c r="F71" s="50" t="s">
        <v>233</v>
      </c>
      <c r="G71" s="473"/>
      <c r="H71" s="51">
        <f t="shared" si="3"/>
        <v>64</v>
      </c>
      <c r="I71" s="56" t="s">
        <v>726</v>
      </c>
      <c r="J71" s="55">
        <v>1</v>
      </c>
      <c r="K71" s="52" t="s">
        <v>236</v>
      </c>
      <c r="L71" s="10" t="s">
        <v>331</v>
      </c>
      <c r="W71" s="47">
        <v>1</v>
      </c>
    </row>
    <row r="72" spans="2:24" ht="45" customHeight="1" x14ac:dyDescent="0.4">
      <c r="B72" s="17">
        <v>71</v>
      </c>
      <c r="C72" s="8">
        <v>1</v>
      </c>
      <c r="D72" s="40">
        <v>1.1000000000000001</v>
      </c>
      <c r="E72" s="50" t="s">
        <v>231</v>
      </c>
      <c r="F72" s="50" t="s">
        <v>233</v>
      </c>
      <c r="G72" s="473"/>
      <c r="H72" s="51">
        <f t="shared" si="3"/>
        <v>65</v>
      </c>
      <c r="I72" s="56" t="s">
        <v>727</v>
      </c>
      <c r="J72" s="55">
        <v>1</v>
      </c>
      <c r="K72" s="52" t="s">
        <v>237</v>
      </c>
      <c r="L72" s="10" t="s">
        <v>331</v>
      </c>
      <c r="W72" s="47">
        <v>1</v>
      </c>
    </row>
    <row r="73" spans="2:24" ht="45" customHeight="1" x14ac:dyDescent="0.4">
      <c r="B73" s="17">
        <v>72</v>
      </c>
      <c r="C73" s="8">
        <v>1</v>
      </c>
      <c r="D73" s="40">
        <v>1.1000000000000001</v>
      </c>
      <c r="E73" s="50" t="s">
        <v>231</v>
      </c>
      <c r="F73" s="50" t="s">
        <v>233</v>
      </c>
      <c r="G73" s="473"/>
      <c r="H73" s="51">
        <f t="shared" si="3"/>
        <v>66</v>
      </c>
      <c r="I73" s="56" t="s">
        <v>728</v>
      </c>
      <c r="J73" s="55">
        <v>5</v>
      </c>
      <c r="K73" s="52" t="s">
        <v>238</v>
      </c>
      <c r="L73" s="10" t="s">
        <v>331</v>
      </c>
      <c r="W73" s="47">
        <v>1</v>
      </c>
    </row>
    <row r="74" spans="2:24" ht="45" customHeight="1" x14ac:dyDescent="0.4">
      <c r="B74" s="17">
        <v>73</v>
      </c>
      <c r="C74" s="8">
        <v>1</v>
      </c>
      <c r="D74" s="40">
        <v>1.1000000000000001</v>
      </c>
      <c r="E74" s="50" t="s">
        <v>231</v>
      </c>
      <c r="F74" s="50" t="s">
        <v>233</v>
      </c>
      <c r="G74" s="474"/>
      <c r="H74" s="51">
        <f t="shared" si="3"/>
        <v>67</v>
      </c>
      <c r="I74" s="56" t="s">
        <v>729</v>
      </c>
      <c r="J74" s="55">
        <v>1</v>
      </c>
      <c r="K74" s="52" t="s">
        <v>239</v>
      </c>
      <c r="L74" s="10" t="s">
        <v>331</v>
      </c>
      <c r="W74" s="47">
        <v>1</v>
      </c>
    </row>
    <row r="75" spans="2:24" ht="45" customHeight="1" x14ac:dyDescent="0.4">
      <c r="B75" s="17">
        <v>74</v>
      </c>
      <c r="C75" s="8">
        <v>1</v>
      </c>
      <c r="D75" s="40">
        <v>1.1000000000000001</v>
      </c>
      <c r="E75" s="50" t="s">
        <v>231</v>
      </c>
      <c r="F75" s="8" t="s">
        <v>242</v>
      </c>
      <c r="G75" s="469" t="s">
        <v>3298</v>
      </c>
      <c r="H75" s="48">
        <f t="shared" si="3"/>
        <v>68</v>
      </c>
      <c r="I75" s="56" t="s">
        <v>730</v>
      </c>
      <c r="J75" s="53">
        <v>20</v>
      </c>
      <c r="K75" s="49" t="s">
        <v>241</v>
      </c>
      <c r="L75" s="10" t="s">
        <v>331</v>
      </c>
      <c r="W75" s="47">
        <v>1</v>
      </c>
    </row>
    <row r="76" spans="2:24" ht="45" customHeight="1" x14ac:dyDescent="0.4">
      <c r="B76" s="17">
        <v>75</v>
      </c>
      <c r="C76" s="8">
        <v>1</v>
      </c>
      <c r="D76" s="40">
        <v>1.1000000000000001</v>
      </c>
      <c r="E76" s="50" t="s">
        <v>231</v>
      </c>
      <c r="F76" s="8" t="s">
        <v>242</v>
      </c>
      <c r="G76" s="470"/>
      <c r="H76" s="48">
        <f t="shared" si="3"/>
        <v>69</v>
      </c>
      <c r="I76" s="56" t="s">
        <v>731</v>
      </c>
      <c r="J76" s="53">
        <v>10</v>
      </c>
      <c r="K76" s="49" t="s">
        <v>3299</v>
      </c>
      <c r="L76" s="10" t="s">
        <v>331</v>
      </c>
      <c r="W76" s="47">
        <v>1</v>
      </c>
    </row>
    <row r="77" spans="2:24" ht="45" customHeight="1" x14ac:dyDescent="0.4">
      <c r="B77" s="17">
        <v>76</v>
      </c>
      <c r="C77" s="8">
        <v>1</v>
      </c>
      <c r="D77" s="40">
        <v>1.1000000000000001</v>
      </c>
      <c r="E77" s="50" t="s">
        <v>231</v>
      </c>
      <c r="F77" s="50" t="s">
        <v>243</v>
      </c>
      <c r="G77" s="472" t="s">
        <v>3300</v>
      </c>
      <c r="H77" s="51">
        <f t="shared" si="3"/>
        <v>70</v>
      </c>
      <c r="I77" s="56" t="s">
        <v>732</v>
      </c>
      <c r="J77" s="55">
        <v>15</v>
      </c>
      <c r="K77" s="52" t="s">
        <v>245</v>
      </c>
      <c r="L77" s="10" t="s">
        <v>331</v>
      </c>
      <c r="W77" s="47">
        <v>1</v>
      </c>
    </row>
    <row r="78" spans="2:24" ht="45" customHeight="1" x14ac:dyDescent="0.4">
      <c r="B78" s="17">
        <v>77</v>
      </c>
      <c r="C78" s="8">
        <v>1</v>
      </c>
      <c r="D78" s="40">
        <v>1.1000000000000001</v>
      </c>
      <c r="E78" s="50" t="s">
        <v>231</v>
      </c>
      <c r="F78" s="50" t="s">
        <v>243</v>
      </c>
      <c r="G78" s="473"/>
      <c r="H78" s="51">
        <f t="shared" si="3"/>
        <v>71</v>
      </c>
      <c r="I78" s="56" t="s">
        <v>733</v>
      </c>
      <c r="J78" s="55">
        <v>20</v>
      </c>
      <c r="K78" s="52" t="s">
        <v>246</v>
      </c>
      <c r="L78" s="10" t="s">
        <v>331</v>
      </c>
      <c r="W78" s="47">
        <v>1</v>
      </c>
    </row>
    <row r="79" spans="2:24" ht="45" customHeight="1" x14ac:dyDescent="0.4">
      <c r="B79" s="17">
        <v>78</v>
      </c>
      <c r="C79" s="8">
        <v>1</v>
      </c>
      <c r="D79" s="40">
        <v>1.1000000000000001</v>
      </c>
      <c r="E79" s="50" t="s">
        <v>231</v>
      </c>
      <c r="F79" s="50" t="s">
        <v>243</v>
      </c>
      <c r="G79" s="474"/>
      <c r="H79" s="51">
        <f t="shared" si="3"/>
        <v>72</v>
      </c>
      <c r="I79" s="56" t="s">
        <v>734</v>
      </c>
      <c r="J79" s="55">
        <v>100</v>
      </c>
      <c r="K79" s="52" t="s">
        <v>3301</v>
      </c>
      <c r="L79" s="10" t="s">
        <v>331</v>
      </c>
      <c r="W79" s="47">
        <v>1</v>
      </c>
    </row>
    <row r="80" spans="2:24" ht="45" customHeight="1" x14ac:dyDescent="0.4">
      <c r="B80" s="17">
        <v>79</v>
      </c>
      <c r="G80" s="33" t="s">
        <v>3302</v>
      </c>
      <c r="H80" s="34"/>
      <c r="I80" s="34"/>
      <c r="J80" s="33"/>
      <c r="K80" s="33"/>
      <c r="M80" s="35"/>
      <c r="N80" s="35"/>
      <c r="O80" s="35"/>
      <c r="P80" s="35"/>
      <c r="Q80" s="36"/>
      <c r="R80" s="37"/>
      <c r="S80" s="38">
        <v>3</v>
      </c>
      <c r="T80" s="37" t="s">
        <v>657</v>
      </c>
      <c r="U80" s="38"/>
      <c r="V80" s="37"/>
      <c r="W80" s="39">
        <f>SUM(W81:W91)</f>
        <v>11</v>
      </c>
      <c r="X80" s="37" t="s">
        <v>659</v>
      </c>
    </row>
    <row r="81" spans="2:24" ht="45" customHeight="1" x14ac:dyDescent="0.4">
      <c r="B81" s="17">
        <v>80</v>
      </c>
      <c r="C81" s="8">
        <v>1</v>
      </c>
      <c r="D81" s="40">
        <v>1.1000000000000001</v>
      </c>
      <c r="E81" s="41" t="s">
        <v>247</v>
      </c>
      <c r="F81" s="41" t="s">
        <v>249</v>
      </c>
      <c r="G81" s="466" t="s">
        <v>3303</v>
      </c>
      <c r="H81" s="42">
        <f>+H79+1</f>
        <v>73</v>
      </c>
      <c r="I81" s="56" t="s">
        <v>735</v>
      </c>
      <c r="J81" s="42">
        <v>100</v>
      </c>
      <c r="K81" s="44" t="s">
        <v>251</v>
      </c>
      <c r="L81" s="10" t="s">
        <v>331</v>
      </c>
      <c r="W81" s="47">
        <v>1</v>
      </c>
    </row>
    <row r="82" spans="2:24" ht="45" customHeight="1" x14ac:dyDescent="0.4">
      <c r="B82" s="17">
        <v>81</v>
      </c>
      <c r="C82" s="8">
        <v>1</v>
      </c>
      <c r="D82" s="40">
        <v>1.1000000000000001</v>
      </c>
      <c r="E82" s="41" t="s">
        <v>247</v>
      </c>
      <c r="F82" s="41" t="s">
        <v>249</v>
      </c>
      <c r="G82" s="467"/>
      <c r="H82" s="42">
        <f t="shared" ref="H82:H91" si="4">+H81+1</f>
        <v>74</v>
      </c>
      <c r="I82" s="56" t="s">
        <v>736</v>
      </c>
      <c r="J82" s="42">
        <v>100</v>
      </c>
      <c r="K82" s="44" t="s">
        <v>252</v>
      </c>
      <c r="L82" s="10" t="s">
        <v>331</v>
      </c>
      <c r="W82" s="47">
        <v>1</v>
      </c>
    </row>
    <row r="83" spans="2:24" ht="45" customHeight="1" x14ac:dyDescent="0.4">
      <c r="B83" s="17">
        <v>82</v>
      </c>
      <c r="C83" s="8">
        <v>1</v>
      </c>
      <c r="D83" s="40">
        <v>1.1000000000000001</v>
      </c>
      <c r="E83" s="41" t="s">
        <v>247</v>
      </c>
      <c r="F83" s="41" t="s">
        <v>249</v>
      </c>
      <c r="G83" s="467"/>
      <c r="H83" s="42">
        <f t="shared" si="4"/>
        <v>75</v>
      </c>
      <c r="I83" s="56" t="s">
        <v>737</v>
      </c>
      <c r="J83" s="42">
        <v>1</v>
      </c>
      <c r="K83" s="44" t="s">
        <v>253</v>
      </c>
      <c r="L83" s="10" t="s">
        <v>331</v>
      </c>
      <c r="W83" s="47">
        <v>1</v>
      </c>
    </row>
    <row r="84" spans="2:24" ht="45" customHeight="1" x14ac:dyDescent="0.4">
      <c r="B84" s="17">
        <v>83</v>
      </c>
      <c r="C84" s="8">
        <v>1</v>
      </c>
      <c r="D84" s="40">
        <v>1.1000000000000001</v>
      </c>
      <c r="E84" s="41" t="s">
        <v>247</v>
      </c>
      <c r="F84" s="41" t="s">
        <v>249</v>
      </c>
      <c r="G84" s="467"/>
      <c r="H84" s="42">
        <f t="shared" si="4"/>
        <v>76</v>
      </c>
      <c r="I84" s="56" t="s">
        <v>738</v>
      </c>
      <c r="J84" s="42">
        <v>1</v>
      </c>
      <c r="K84" s="44" t="s">
        <v>254</v>
      </c>
      <c r="L84" s="10" t="s">
        <v>331</v>
      </c>
      <c r="W84" s="47">
        <v>1</v>
      </c>
    </row>
    <row r="85" spans="2:24" ht="45" customHeight="1" x14ac:dyDescent="0.4">
      <c r="B85" s="17">
        <v>84</v>
      </c>
      <c r="C85" s="8">
        <v>1</v>
      </c>
      <c r="D85" s="40">
        <v>1.1000000000000001</v>
      </c>
      <c r="E85" s="41" t="s">
        <v>247</v>
      </c>
      <c r="F85" s="41" t="s">
        <v>249</v>
      </c>
      <c r="G85" s="468"/>
      <c r="H85" s="42">
        <f t="shared" si="4"/>
        <v>77</v>
      </c>
      <c r="I85" s="56" t="s">
        <v>739</v>
      </c>
      <c r="J85" s="42">
        <v>4</v>
      </c>
      <c r="K85" s="44" t="s">
        <v>255</v>
      </c>
      <c r="L85" s="10" t="s">
        <v>331</v>
      </c>
      <c r="W85" s="47">
        <v>1</v>
      </c>
    </row>
    <row r="86" spans="2:24" ht="45" customHeight="1" x14ac:dyDescent="0.4">
      <c r="B86" s="17">
        <v>85</v>
      </c>
      <c r="C86" s="8">
        <v>1</v>
      </c>
      <c r="D86" s="40">
        <v>1.1000000000000001</v>
      </c>
      <c r="E86" s="41" t="s">
        <v>247</v>
      </c>
      <c r="F86" s="8" t="s">
        <v>256</v>
      </c>
      <c r="G86" s="469" t="s">
        <v>3304</v>
      </c>
      <c r="H86" s="48">
        <f t="shared" si="4"/>
        <v>78</v>
      </c>
      <c r="I86" s="56" t="s">
        <v>740</v>
      </c>
      <c r="J86" s="48">
        <v>100</v>
      </c>
      <c r="K86" s="49" t="s">
        <v>257</v>
      </c>
      <c r="L86" s="10" t="s">
        <v>331</v>
      </c>
      <c r="W86" s="47">
        <v>1</v>
      </c>
    </row>
    <row r="87" spans="2:24" ht="45" customHeight="1" x14ac:dyDescent="0.4">
      <c r="B87" s="17">
        <v>86</v>
      </c>
      <c r="C87" s="8">
        <v>1</v>
      </c>
      <c r="D87" s="40">
        <v>1.1000000000000001</v>
      </c>
      <c r="E87" s="41" t="s">
        <v>247</v>
      </c>
      <c r="F87" s="8" t="s">
        <v>256</v>
      </c>
      <c r="G87" s="471"/>
      <c r="H87" s="48">
        <f t="shared" si="4"/>
        <v>79</v>
      </c>
      <c r="I87" s="56" t="s">
        <v>741</v>
      </c>
      <c r="J87" s="48">
        <v>1</v>
      </c>
      <c r="K87" s="49" t="s">
        <v>258</v>
      </c>
      <c r="L87" s="10" t="s">
        <v>331</v>
      </c>
      <c r="W87" s="47">
        <v>1</v>
      </c>
    </row>
    <row r="88" spans="2:24" ht="45" customHeight="1" x14ac:dyDescent="0.4">
      <c r="B88" s="17">
        <v>87</v>
      </c>
      <c r="C88" s="8">
        <v>1</v>
      </c>
      <c r="D88" s="40">
        <v>1.1000000000000001</v>
      </c>
      <c r="E88" s="41" t="s">
        <v>247</v>
      </c>
      <c r="F88" s="8" t="s">
        <v>256</v>
      </c>
      <c r="G88" s="471"/>
      <c r="H88" s="48">
        <f t="shared" si="4"/>
        <v>80</v>
      </c>
      <c r="I88" s="56" t="s">
        <v>742</v>
      </c>
      <c r="J88" s="48">
        <v>100</v>
      </c>
      <c r="K88" s="49" t="s">
        <v>3305</v>
      </c>
      <c r="L88" s="10" t="s">
        <v>331</v>
      </c>
      <c r="W88" s="47">
        <v>1</v>
      </c>
    </row>
    <row r="89" spans="2:24" ht="45" customHeight="1" x14ac:dyDescent="0.4">
      <c r="B89" s="17">
        <v>88</v>
      </c>
      <c r="C89" s="8">
        <v>1</v>
      </c>
      <c r="D89" s="40">
        <v>1.1000000000000001</v>
      </c>
      <c r="E89" s="41" t="s">
        <v>247</v>
      </c>
      <c r="F89" s="8" t="s">
        <v>256</v>
      </c>
      <c r="G89" s="470"/>
      <c r="H89" s="48">
        <f t="shared" si="4"/>
        <v>81</v>
      </c>
      <c r="I89" s="56" t="s">
        <v>743</v>
      </c>
      <c r="J89" s="48">
        <v>100</v>
      </c>
      <c r="K89" s="49" t="s">
        <v>259</v>
      </c>
      <c r="L89" s="10" t="s">
        <v>331</v>
      </c>
      <c r="W89" s="47">
        <v>1</v>
      </c>
    </row>
    <row r="90" spans="2:24" ht="45" customHeight="1" x14ac:dyDescent="0.4">
      <c r="B90" s="17">
        <v>89</v>
      </c>
      <c r="C90" s="8">
        <v>1</v>
      </c>
      <c r="D90" s="40">
        <v>1.1000000000000001</v>
      </c>
      <c r="E90" s="41" t="s">
        <v>247</v>
      </c>
      <c r="F90" s="41" t="s">
        <v>260</v>
      </c>
      <c r="G90" s="466" t="s">
        <v>3306</v>
      </c>
      <c r="H90" s="42">
        <f t="shared" si="4"/>
        <v>82</v>
      </c>
      <c r="I90" s="56" t="s">
        <v>744</v>
      </c>
      <c r="J90" s="42">
        <v>100</v>
      </c>
      <c r="K90" s="44" t="s">
        <v>262</v>
      </c>
      <c r="L90" s="10" t="s">
        <v>331</v>
      </c>
      <c r="W90" s="47">
        <v>1</v>
      </c>
    </row>
    <row r="91" spans="2:24" ht="45" customHeight="1" x14ac:dyDescent="0.4">
      <c r="B91" s="17">
        <v>90</v>
      </c>
      <c r="C91" s="8">
        <v>1</v>
      </c>
      <c r="D91" s="40">
        <v>1.1000000000000001</v>
      </c>
      <c r="E91" s="41" t="s">
        <v>247</v>
      </c>
      <c r="F91" s="41" t="s">
        <v>260</v>
      </c>
      <c r="G91" s="468"/>
      <c r="H91" s="42">
        <f t="shared" si="4"/>
        <v>83</v>
      </c>
      <c r="I91" s="56" t="s">
        <v>745</v>
      </c>
      <c r="J91" s="42">
        <v>100</v>
      </c>
      <c r="K91" s="44" t="s">
        <v>263</v>
      </c>
      <c r="L91" s="10" t="s">
        <v>331</v>
      </c>
      <c r="W91" s="47">
        <v>1</v>
      </c>
    </row>
    <row r="92" spans="2:24" ht="45" customHeight="1" x14ac:dyDescent="0.4">
      <c r="B92" s="17">
        <v>91</v>
      </c>
      <c r="G92" s="25" t="s">
        <v>3307</v>
      </c>
      <c r="H92" s="26"/>
      <c r="I92" s="26"/>
      <c r="J92" s="25"/>
      <c r="K92" s="25"/>
      <c r="M92" s="29"/>
      <c r="N92" s="29"/>
      <c r="O92" s="29"/>
      <c r="P92" s="29"/>
      <c r="Q92" s="30">
        <v>10</v>
      </c>
      <c r="R92" s="31" t="s">
        <v>656</v>
      </c>
      <c r="S92" s="32">
        <f>SUM(S93:S154)</f>
        <v>23</v>
      </c>
      <c r="T92" s="31" t="s">
        <v>657</v>
      </c>
      <c r="U92" s="32">
        <v>30</v>
      </c>
      <c r="V92" s="31" t="s">
        <v>658</v>
      </c>
      <c r="W92" s="32">
        <f>SUM(W93:W154)/2</f>
        <v>52</v>
      </c>
      <c r="X92" s="31" t="s">
        <v>659</v>
      </c>
    </row>
    <row r="93" spans="2:24" ht="45" customHeight="1" x14ac:dyDescent="0.4">
      <c r="B93" s="17">
        <v>92</v>
      </c>
      <c r="G93" s="33" t="s">
        <v>3308</v>
      </c>
      <c r="H93" s="34"/>
      <c r="I93" s="34"/>
      <c r="J93" s="33"/>
      <c r="K93" s="33"/>
      <c r="M93" s="35"/>
      <c r="N93" s="35"/>
      <c r="O93" s="35"/>
      <c r="P93" s="35"/>
      <c r="Q93" s="36"/>
      <c r="R93" s="37"/>
      <c r="S93" s="38">
        <v>2</v>
      </c>
      <c r="T93" s="37" t="s">
        <v>657</v>
      </c>
      <c r="U93" s="38"/>
      <c r="V93" s="37"/>
      <c r="W93" s="39">
        <f>SUM(W94:W98)</f>
        <v>5</v>
      </c>
      <c r="X93" s="37" t="s">
        <v>659</v>
      </c>
    </row>
    <row r="94" spans="2:24" ht="45" customHeight="1" x14ac:dyDescent="0.4">
      <c r="B94" s="17">
        <v>93</v>
      </c>
      <c r="C94" s="8">
        <v>1</v>
      </c>
      <c r="D94" s="59">
        <v>1.2</v>
      </c>
      <c r="E94" s="41" t="s">
        <v>746</v>
      </c>
      <c r="F94" s="41" t="s">
        <v>747</v>
      </c>
      <c r="G94" s="466" t="s">
        <v>3309</v>
      </c>
      <c r="H94" s="42">
        <f>+H91+1</f>
        <v>84</v>
      </c>
      <c r="I94" s="56" t="s">
        <v>748</v>
      </c>
      <c r="J94" s="42">
        <v>32</v>
      </c>
      <c r="K94" s="44" t="s">
        <v>3310</v>
      </c>
      <c r="L94" s="10" t="s">
        <v>749</v>
      </c>
      <c r="W94" s="47">
        <v>1</v>
      </c>
    </row>
    <row r="95" spans="2:24" ht="45" customHeight="1" x14ac:dyDescent="0.4">
      <c r="B95" s="17">
        <v>94</v>
      </c>
      <c r="C95" s="8">
        <v>1</v>
      </c>
      <c r="D95" s="59">
        <v>1.2</v>
      </c>
      <c r="E95" s="41" t="s">
        <v>746</v>
      </c>
      <c r="F95" s="41" t="s">
        <v>747</v>
      </c>
      <c r="G95" s="467"/>
      <c r="H95" s="42">
        <f>+H94+1</f>
        <v>85</v>
      </c>
      <c r="I95" s="56" t="s">
        <v>750</v>
      </c>
      <c r="J95" s="42">
        <v>40</v>
      </c>
      <c r="K95" s="44" t="s">
        <v>751</v>
      </c>
      <c r="L95" s="10" t="s">
        <v>749</v>
      </c>
      <c r="W95" s="47">
        <v>1</v>
      </c>
    </row>
    <row r="96" spans="2:24" ht="45" customHeight="1" x14ac:dyDescent="0.4">
      <c r="B96" s="17">
        <v>95</v>
      </c>
      <c r="C96" s="8">
        <v>1</v>
      </c>
      <c r="D96" s="59">
        <v>1.2</v>
      </c>
      <c r="E96" s="41" t="s">
        <v>746</v>
      </c>
      <c r="F96" s="41" t="s">
        <v>747</v>
      </c>
      <c r="G96" s="468"/>
      <c r="H96" s="42">
        <f>+H95+1</f>
        <v>86</v>
      </c>
      <c r="I96" s="56" t="s">
        <v>752</v>
      </c>
      <c r="J96" s="42">
        <v>40</v>
      </c>
      <c r="K96" s="44" t="s">
        <v>753</v>
      </c>
      <c r="L96" s="10" t="s">
        <v>749</v>
      </c>
      <c r="W96" s="47">
        <v>1</v>
      </c>
    </row>
    <row r="97" spans="1:24" ht="45" customHeight="1" x14ac:dyDescent="0.4">
      <c r="B97" s="17">
        <v>96</v>
      </c>
      <c r="C97" s="8">
        <v>1</v>
      </c>
      <c r="D97" s="59">
        <v>1.2</v>
      </c>
      <c r="E97" s="41" t="s">
        <v>746</v>
      </c>
      <c r="F97" s="8" t="s">
        <v>754</v>
      </c>
      <c r="G97" s="469" t="s">
        <v>3311</v>
      </c>
      <c r="H97" s="48">
        <f>+H96+1</f>
        <v>87</v>
      </c>
      <c r="I97" s="56" t="s">
        <v>755</v>
      </c>
      <c r="J97" s="48">
        <v>39</v>
      </c>
      <c r="K97" s="49" t="s">
        <v>3312</v>
      </c>
      <c r="L97" s="10" t="s">
        <v>749</v>
      </c>
      <c r="W97" s="47">
        <v>1</v>
      </c>
    </row>
    <row r="98" spans="1:24" ht="45" customHeight="1" x14ac:dyDescent="0.4">
      <c r="B98" s="17">
        <v>97</v>
      </c>
      <c r="C98" s="8">
        <v>1</v>
      </c>
      <c r="D98" s="59">
        <v>1.2</v>
      </c>
      <c r="E98" s="41" t="s">
        <v>746</v>
      </c>
      <c r="F98" s="8" t="s">
        <v>754</v>
      </c>
      <c r="G98" s="470"/>
      <c r="H98" s="48">
        <f>+H97+1</f>
        <v>88</v>
      </c>
      <c r="I98" s="56" t="s">
        <v>756</v>
      </c>
      <c r="J98" s="48">
        <v>39</v>
      </c>
      <c r="K98" s="54" t="s">
        <v>3313</v>
      </c>
      <c r="L98" s="10" t="s">
        <v>749</v>
      </c>
      <c r="W98" s="47">
        <v>1</v>
      </c>
    </row>
    <row r="99" spans="1:24" ht="45" customHeight="1" x14ac:dyDescent="0.4">
      <c r="B99" s="17">
        <v>98</v>
      </c>
      <c r="G99" s="33" t="s">
        <v>3314</v>
      </c>
      <c r="H99" s="34"/>
      <c r="I99" s="34"/>
      <c r="J99" s="33"/>
      <c r="K99" s="33"/>
      <c r="M99" s="35"/>
      <c r="N99" s="35"/>
      <c r="O99" s="35"/>
      <c r="P99" s="35"/>
      <c r="Q99" s="36"/>
      <c r="R99" s="37"/>
      <c r="S99" s="38">
        <v>2</v>
      </c>
      <c r="T99" s="37" t="s">
        <v>657</v>
      </c>
      <c r="U99" s="38"/>
      <c r="V99" s="37"/>
      <c r="W99" s="39">
        <f>SUM(W100:W101)</f>
        <v>2</v>
      </c>
      <c r="X99" s="37" t="s">
        <v>659</v>
      </c>
    </row>
    <row r="100" spans="1:24" ht="64.900000000000006" customHeight="1" x14ac:dyDescent="0.4">
      <c r="B100" s="17">
        <v>99</v>
      </c>
      <c r="C100" s="8">
        <v>1</v>
      </c>
      <c r="D100" s="59">
        <v>1.2</v>
      </c>
      <c r="E100" s="50" t="s">
        <v>757</v>
      </c>
      <c r="F100" s="50" t="s">
        <v>758</v>
      </c>
      <c r="G100" s="60" t="s">
        <v>3315</v>
      </c>
      <c r="H100" s="51">
        <f>+H98+1</f>
        <v>89</v>
      </c>
      <c r="I100" s="56" t="s">
        <v>759</v>
      </c>
      <c r="J100" s="51">
        <v>40</v>
      </c>
      <c r="K100" s="52" t="s">
        <v>3316</v>
      </c>
      <c r="L100" s="10" t="s">
        <v>749</v>
      </c>
      <c r="W100" s="47">
        <v>1</v>
      </c>
    </row>
    <row r="101" spans="1:24" ht="45" customHeight="1" x14ac:dyDescent="0.4">
      <c r="B101" s="17">
        <v>100</v>
      </c>
      <c r="C101" s="8">
        <v>1</v>
      </c>
      <c r="D101" s="59">
        <v>1.2</v>
      </c>
      <c r="E101" s="50" t="s">
        <v>757</v>
      </c>
      <c r="F101" s="61" t="s">
        <v>760</v>
      </c>
      <c r="G101" s="393" t="s">
        <v>3317</v>
      </c>
      <c r="H101" s="48">
        <f>+H100+1</f>
        <v>90</v>
      </c>
      <c r="I101" s="56" t="s">
        <v>761</v>
      </c>
      <c r="J101" s="48">
        <v>10</v>
      </c>
      <c r="K101" s="54" t="s">
        <v>3318</v>
      </c>
      <c r="L101" s="10" t="s">
        <v>749</v>
      </c>
      <c r="W101" s="47">
        <v>1</v>
      </c>
    </row>
    <row r="102" spans="1:24" ht="45" customHeight="1" x14ac:dyDescent="0.4">
      <c r="B102" s="17">
        <v>101</v>
      </c>
      <c r="G102" s="33" t="s">
        <v>3319</v>
      </c>
      <c r="H102" s="34"/>
      <c r="I102" s="34"/>
      <c r="J102" s="33"/>
      <c r="K102" s="33"/>
      <c r="M102" s="35"/>
      <c r="N102" s="35"/>
      <c r="O102" s="35"/>
      <c r="P102" s="35"/>
      <c r="Q102" s="36"/>
      <c r="R102" s="37"/>
      <c r="S102" s="38">
        <v>2</v>
      </c>
      <c r="T102" s="37" t="s">
        <v>657</v>
      </c>
      <c r="U102" s="38"/>
      <c r="V102" s="37"/>
      <c r="W102" s="39">
        <f>SUM(W103:W105)</f>
        <v>3</v>
      </c>
      <c r="X102" s="37" t="s">
        <v>659</v>
      </c>
    </row>
    <row r="103" spans="1:24" ht="45" customHeight="1" x14ac:dyDescent="0.4">
      <c r="B103" s="17">
        <v>102</v>
      </c>
      <c r="C103" s="8">
        <v>1</v>
      </c>
      <c r="D103" s="59">
        <v>1.2</v>
      </c>
      <c r="E103" s="41" t="s">
        <v>762</v>
      </c>
      <c r="F103" s="41" t="s">
        <v>763</v>
      </c>
      <c r="G103" s="58" t="s">
        <v>3320</v>
      </c>
      <c r="H103" s="42">
        <f>+H101+1</f>
        <v>91</v>
      </c>
      <c r="I103" s="56" t="s">
        <v>764</v>
      </c>
      <c r="J103" s="42">
        <v>30</v>
      </c>
      <c r="K103" s="44" t="s">
        <v>3321</v>
      </c>
      <c r="L103" s="10" t="s">
        <v>749</v>
      </c>
      <c r="W103" s="47">
        <v>1</v>
      </c>
    </row>
    <row r="104" spans="1:24" ht="45" customHeight="1" x14ac:dyDescent="0.4">
      <c r="B104" s="17">
        <v>103</v>
      </c>
      <c r="C104" s="8">
        <v>1</v>
      </c>
      <c r="D104" s="59">
        <v>1.2</v>
      </c>
      <c r="E104" s="41" t="s">
        <v>762</v>
      </c>
      <c r="F104" s="8" t="s">
        <v>765</v>
      </c>
      <c r="G104" s="469" t="s">
        <v>3322</v>
      </c>
      <c r="H104" s="48">
        <f>+H103+1</f>
        <v>92</v>
      </c>
      <c r="I104" s="56" t="s">
        <v>766</v>
      </c>
      <c r="J104" s="62">
        <v>1</v>
      </c>
      <c r="K104" s="54" t="s">
        <v>767</v>
      </c>
      <c r="L104" s="10" t="s">
        <v>749</v>
      </c>
      <c r="W104" s="47">
        <v>1</v>
      </c>
    </row>
    <row r="105" spans="1:24" ht="45" customHeight="1" x14ac:dyDescent="0.4">
      <c r="B105" s="17">
        <v>104</v>
      </c>
      <c r="C105" s="8">
        <v>1</v>
      </c>
      <c r="D105" s="59">
        <v>1.2</v>
      </c>
      <c r="E105" s="41" t="s">
        <v>762</v>
      </c>
      <c r="F105" s="8" t="s">
        <v>765</v>
      </c>
      <c r="G105" s="470"/>
      <c r="H105" s="48">
        <f>+H104+1</f>
        <v>93</v>
      </c>
      <c r="I105" s="56" t="s">
        <v>768</v>
      </c>
      <c r="J105" s="62">
        <v>1</v>
      </c>
      <c r="K105" s="54" t="s">
        <v>3323</v>
      </c>
      <c r="L105" s="10" t="s">
        <v>749</v>
      </c>
      <c r="W105" s="47">
        <v>1</v>
      </c>
    </row>
    <row r="106" spans="1:24" ht="45" customHeight="1" x14ac:dyDescent="0.4">
      <c r="B106" s="17">
        <v>105</v>
      </c>
      <c r="G106" s="33" t="s">
        <v>3324</v>
      </c>
      <c r="H106" s="34"/>
      <c r="I106" s="34"/>
      <c r="J106" s="33"/>
      <c r="K106" s="33"/>
      <c r="M106" s="35"/>
      <c r="N106" s="35"/>
      <c r="O106" s="35"/>
      <c r="P106" s="35"/>
      <c r="Q106" s="36"/>
      <c r="R106" s="37"/>
      <c r="S106" s="38">
        <v>2</v>
      </c>
      <c r="T106" s="37" t="s">
        <v>657</v>
      </c>
      <c r="U106" s="38"/>
      <c r="V106" s="37"/>
      <c r="W106" s="39">
        <f>SUM(W107:W109)</f>
        <v>3</v>
      </c>
      <c r="X106" s="37" t="s">
        <v>659</v>
      </c>
    </row>
    <row r="107" spans="1:24" ht="45" customHeight="1" x14ac:dyDescent="0.4">
      <c r="B107" s="17">
        <v>106</v>
      </c>
      <c r="C107" s="8">
        <v>1</v>
      </c>
      <c r="D107" s="59">
        <v>1.2</v>
      </c>
      <c r="E107" s="50" t="s">
        <v>769</v>
      </c>
      <c r="F107" s="50" t="s">
        <v>770</v>
      </c>
      <c r="G107" s="472" t="s">
        <v>3325</v>
      </c>
      <c r="H107" s="51">
        <f>+H105+1</f>
        <v>94</v>
      </c>
      <c r="I107" s="56" t="s">
        <v>771</v>
      </c>
      <c r="J107" s="63">
        <v>0.2</v>
      </c>
      <c r="K107" s="52" t="s">
        <v>3326</v>
      </c>
      <c r="L107" s="10" t="s">
        <v>749</v>
      </c>
      <c r="W107" s="47">
        <v>1</v>
      </c>
    </row>
    <row r="108" spans="1:24" ht="45" customHeight="1" x14ac:dyDescent="0.4">
      <c r="B108" s="17">
        <v>107</v>
      </c>
      <c r="C108" s="8">
        <v>1</v>
      </c>
      <c r="D108" s="59">
        <v>1.2</v>
      </c>
      <c r="E108" s="50" t="s">
        <v>769</v>
      </c>
      <c r="F108" s="50" t="s">
        <v>770</v>
      </c>
      <c r="G108" s="474"/>
      <c r="H108" s="51">
        <f>+H107+1</f>
        <v>95</v>
      </c>
      <c r="I108" s="56" t="s">
        <v>772</v>
      </c>
      <c r="J108" s="51" t="s">
        <v>773</v>
      </c>
      <c r="K108" s="52" t="s">
        <v>774</v>
      </c>
      <c r="L108" s="10" t="s">
        <v>749</v>
      </c>
      <c r="W108" s="47">
        <v>1</v>
      </c>
    </row>
    <row r="109" spans="1:24" ht="45" customHeight="1" x14ac:dyDescent="0.4">
      <c r="B109" s="17">
        <v>110</v>
      </c>
      <c r="C109" s="8">
        <v>1</v>
      </c>
      <c r="D109" s="59">
        <v>1.2</v>
      </c>
      <c r="E109" s="50" t="s">
        <v>769</v>
      </c>
      <c r="F109" s="8" t="s">
        <v>775</v>
      </c>
      <c r="G109" s="393" t="s">
        <v>3327</v>
      </c>
      <c r="H109" s="48">
        <f>+H108+1</f>
        <v>96</v>
      </c>
      <c r="I109" s="56" t="s">
        <v>776</v>
      </c>
      <c r="J109" s="62">
        <v>0.75</v>
      </c>
      <c r="K109" s="49" t="s">
        <v>3328</v>
      </c>
      <c r="L109" s="10" t="s">
        <v>749</v>
      </c>
      <c r="W109" s="47">
        <v>1</v>
      </c>
    </row>
    <row r="110" spans="1:24" ht="45" customHeight="1" x14ac:dyDescent="0.4">
      <c r="B110" s="17">
        <v>111</v>
      </c>
      <c r="G110" s="33" t="s">
        <v>3329</v>
      </c>
      <c r="H110" s="34"/>
      <c r="I110" s="34"/>
      <c r="J110" s="33"/>
      <c r="K110" s="33"/>
      <c r="M110" s="35"/>
      <c r="N110" s="35"/>
      <c r="O110" s="35"/>
      <c r="P110" s="35"/>
      <c r="Q110" s="36"/>
      <c r="R110" s="37"/>
      <c r="S110" s="38">
        <v>2</v>
      </c>
      <c r="T110" s="37" t="s">
        <v>657</v>
      </c>
      <c r="U110" s="38"/>
      <c r="V110" s="37"/>
      <c r="W110" s="39">
        <f>SUM(W111:W116)</f>
        <v>6</v>
      </c>
      <c r="X110" s="37" t="s">
        <v>659</v>
      </c>
    </row>
    <row r="111" spans="1:24" ht="45" customHeight="1" x14ac:dyDescent="0.4">
      <c r="B111" s="17">
        <v>112</v>
      </c>
      <c r="C111" s="8">
        <v>1</v>
      </c>
      <c r="D111" s="59">
        <v>1.2</v>
      </c>
      <c r="E111" s="41" t="s">
        <v>777</v>
      </c>
      <c r="F111" s="41" t="s">
        <v>778</v>
      </c>
      <c r="G111" s="466" t="s">
        <v>3330</v>
      </c>
      <c r="H111" s="42">
        <f>+H109+1</f>
        <v>97</v>
      </c>
      <c r="I111" s="56" t="s">
        <v>779</v>
      </c>
      <c r="J111" s="42">
        <v>40</v>
      </c>
      <c r="K111" s="44" t="s">
        <v>3331</v>
      </c>
      <c r="L111" s="10" t="s">
        <v>749</v>
      </c>
      <c r="W111" s="47">
        <v>1</v>
      </c>
    </row>
    <row r="112" spans="1:24" ht="45" customHeight="1" x14ac:dyDescent="0.4">
      <c r="A112" s="64"/>
      <c r="B112" s="17"/>
      <c r="C112" s="8">
        <v>1</v>
      </c>
      <c r="D112" s="59">
        <v>1.2</v>
      </c>
      <c r="E112" s="41" t="s">
        <v>777</v>
      </c>
      <c r="F112" s="41" t="s">
        <v>778</v>
      </c>
      <c r="G112" s="468"/>
      <c r="H112" s="42">
        <f>+H111+1</f>
        <v>98</v>
      </c>
      <c r="I112" s="56" t="s">
        <v>780</v>
      </c>
      <c r="J112" s="65">
        <v>1</v>
      </c>
      <c r="K112" s="44" t="s">
        <v>781</v>
      </c>
      <c r="L112" s="10" t="s">
        <v>749</v>
      </c>
      <c r="W112" s="47">
        <v>1</v>
      </c>
    </row>
    <row r="113" spans="1:24" ht="45" customHeight="1" x14ac:dyDescent="0.4">
      <c r="B113" s="17">
        <v>113</v>
      </c>
      <c r="C113" s="8">
        <v>1</v>
      </c>
      <c r="D113" s="59">
        <v>1.2</v>
      </c>
      <c r="E113" s="41" t="s">
        <v>777</v>
      </c>
      <c r="F113" s="8" t="s">
        <v>782</v>
      </c>
      <c r="G113" s="469" t="s">
        <v>3332</v>
      </c>
      <c r="H113" s="48">
        <f>+H112+1</f>
        <v>99</v>
      </c>
      <c r="I113" s="56" t="s">
        <v>783</v>
      </c>
      <c r="J113" s="66">
        <v>40</v>
      </c>
      <c r="K113" s="54" t="s">
        <v>3333</v>
      </c>
      <c r="L113" s="10" t="s">
        <v>749</v>
      </c>
      <c r="W113" s="47">
        <v>1</v>
      </c>
    </row>
    <row r="114" spans="1:24" ht="45" customHeight="1" x14ac:dyDescent="0.4">
      <c r="A114" s="64"/>
      <c r="B114" s="17"/>
      <c r="C114" s="8">
        <v>1</v>
      </c>
      <c r="D114" s="59">
        <v>1.2</v>
      </c>
      <c r="E114" s="41" t="s">
        <v>777</v>
      </c>
      <c r="F114" s="8" t="s">
        <v>782</v>
      </c>
      <c r="G114" s="471"/>
      <c r="H114" s="48">
        <f>+H113+1</f>
        <v>100</v>
      </c>
      <c r="I114" s="56" t="s">
        <v>784</v>
      </c>
      <c r="J114" s="66">
        <v>1E-3</v>
      </c>
      <c r="K114" s="54" t="s">
        <v>3334</v>
      </c>
      <c r="L114" s="10" t="s">
        <v>749</v>
      </c>
      <c r="W114" s="47">
        <v>1</v>
      </c>
    </row>
    <row r="115" spans="1:24" ht="45" customHeight="1" x14ac:dyDescent="0.4">
      <c r="A115" s="64"/>
      <c r="B115" s="17"/>
      <c r="C115" s="8">
        <v>1</v>
      </c>
      <c r="D115" s="59">
        <v>1.2</v>
      </c>
      <c r="E115" s="41" t="s">
        <v>777</v>
      </c>
      <c r="F115" s="8" t="s">
        <v>782</v>
      </c>
      <c r="G115" s="471"/>
      <c r="H115" s="48">
        <f>+H114+1</f>
        <v>101</v>
      </c>
      <c r="I115" s="56" t="s">
        <v>785</v>
      </c>
      <c r="J115" s="66">
        <v>4.3999999999999997E-2</v>
      </c>
      <c r="K115" s="54" t="s">
        <v>3335</v>
      </c>
      <c r="L115" s="10" t="s">
        <v>749</v>
      </c>
      <c r="W115" s="47">
        <v>1</v>
      </c>
    </row>
    <row r="116" spans="1:24" ht="45" customHeight="1" x14ac:dyDescent="0.4">
      <c r="B116" s="17">
        <v>114</v>
      </c>
      <c r="C116" s="8">
        <v>1</v>
      </c>
      <c r="D116" s="59">
        <v>1.2</v>
      </c>
      <c r="E116" s="41" t="s">
        <v>777</v>
      </c>
      <c r="F116" s="8" t="s">
        <v>782</v>
      </c>
      <c r="G116" s="470"/>
      <c r="H116" s="48">
        <f>+H115+1</f>
        <v>102</v>
      </c>
      <c r="I116" s="56" t="s">
        <v>786</v>
      </c>
      <c r="J116" s="66">
        <v>1.2899999999999999E-3</v>
      </c>
      <c r="K116" s="54" t="s">
        <v>3336</v>
      </c>
      <c r="L116" s="10" t="s">
        <v>749</v>
      </c>
      <c r="W116" s="47">
        <v>1</v>
      </c>
    </row>
    <row r="117" spans="1:24" ht="45" customHeight="1" x14ac:dyDescent="0.4">
      <c r="B117" s="17">
        <v>115</v>
      </c>
      <c r="G117" s="33" t="s">
        <v>3337</v>
      </c>
      <c r="H117" s="34"/>
      <c r="I117" s="34"/>
      <c r="J117" s="33"/>
      <c r="K117" s="33"/>
      <c r="M117" s="35"/>
      <c r="N117" s="35"/>
      <c r="O117" s="35"/>
      <c r="P117" s="35"/>
      <c r="Q117" s="36"/>
      <c r="R117" s="37"/>
      <c r="S117" s="38">
        <v>2</v>
      </c>
      <c r="T117" s="37" t="s">
        <v>657</v>
      </c>
      <c r="U117" s="38"/>
      <c r="V117" s="37"/>
      <c r="W117" s="39">
        <f>SUM(W118:W126)</f>
        <v>9</v>
      </c>
      <c r="X117" s="37" t="s">
        <v>659</v>
      </c>
    </row>
    <row r="118" spans="1:24" ht="45" customHeight="1" x14ac:dyDescent="0.4">
      <c r="B118" s="17">
        <v>116</v>
      </c>
      <c r="C118" s="8">
        <v>1</v>
      </c>
      <c r="D118" s="59">
        <v>1.2</v>
      </c>
      <c r="E118" s="50" t="s">
        <v>787</v>
      </c>
      <c r="F118" s="50" t="s">
        <v>788</v>
      </c>
      <c r="G118" s="472" t="s">
        <v>3338</v>
      </c>
      <c r="H118" s="51">
        <f>+H116+1</f>
        <v>103</v>
      </c>
      <c r="I118" s="56" t="s">
        <v>3339</v>
      </c>
      <c r="J118" s="51">
        <v>3.2</v>
      </c>
      <c r="K118" s="52" t="s">
        <v>3340</v>
      </c>
      <c r="L118" s="10" t="s">
        <v>749</v>
      </c>
      <c r="W118" s="47">
        <v>1</v>
      </c>
    </row>
    <row r="119" spans="1:24" ht="45" customHeight="1" x14ac:dyDescent="0.4">
      <c r="B119" s="17">
        <v>117</v>
      </c>
      <c r="C119" s="8">
        <v>1</v>
      </c>
      <c r="D119" s="59">
        <v>1.2</v>
      </c>
      <c r="E119" s="50" t="s">
        <v>787</v>
      </c>
      <c r="F119" s="50" t="s">
        <v>788</v>
      </c>
      <c r="G119" s="473"/>
      <c r="H119" s="51">
        <f t="shared" ref="H119:H126" si="5">+H118+1</f>
        <v>104</v>
      </c>
      <c r="I119" s="56" t="s">
        <v>3341</v>
      </c>
      <c r="J119" s="51">
        <v>1E-4</v>
      </c>
      <c r="K119" s="52" t="s">
        <v>3342</v>
      </c>
      <c r="L119" s="10" t="s">
        <v>749</v>
      </c>
      <c r="W119" s="47">
        <v>1</v>
      </c>
    </row>
    <row r="120" spans="1:24" ht="45" customHeight="1" x14ac:dyDescent="0.4">
      <c r="A120" s="64"/>
      <c r="B120" s="17"/>
      <c r="C120" s="8">
        <v>1</v>
      </c>
      <c r="D120" s="59">
        <v>1.2</v>
      </c>
      <c r="E120" s="50" t="s">
        <v>787</v>
      </c>
      <c r="F120" s="50" t="s">
        <v>788</v>
      </c>
      <c r="G120" s="473"/>
      <c r="H120" s="51">
        <f t="shared" si="5"/>
        <v>105</v>
      </c>
      <c r="I120" s="56" t="s">
        <v>3343</v>
      </c>
      <c r="J120" s="51">
        <v>5.3E-3</v>
      </c>
      <c r="K120" s="52" t="s">
        <v>789</v>
      </c>
      <c r="L120" s="10" t="s">
        <v>749</v>
      </c>
      <c r="W120" s="47">
        <v>1</v>
      </c>
    </row>
    <row r="121" spans="1:24" ht="45" customHeight="1" x14ac:dyDescent="0.4">
      <c r="B121" s="17">
        <v>118</v>
      </c>
      <c r="C121" s="8">
        <v>1</v>
      </c>
      <c r="D121" s="59">
        <v>1.2</v>
      </c>
      <c r="E121" s="50" t="s">
        <v>787</v>
      </c>
      <c r="F121" s="50" t="s">
        <v>788</v>
      </c>
      <c r="G121" s="474"/>
      <c r="H121" s="51">
        <f t="shared" si="5"/>
        <v>106</v>
      </c>
      <c r="I121" s="56" t="s">
        <v>3344</v>
      </c>
      <c r="J121" s="63">
        <v>0.95</v>
      </c>
      <c r="K121" s="52" t="s">
        <v>790</v>
      </c>
      <c r="L121" s="10" t="s">
        <v>749</v>
      </c>
      <c r="W121" s="47">
        <v>1</v>
      </c>
    </row>
    <row r="122" spans="1:24" ht="45" customHeight="1" x14ac:dyDescent="0.4">
      <c r="B122" s="17">
        <v>119</v>
      </c>
      <c r="C122" s="8">
        <v>1</v>
      </c>
      <c r="D122" s="59">
        <v>1.2</v>
      </c>
      <c r="E122" s="50" t="s">
        <v>787</v>
      </c>
      <c r="F122" s="8" t="s">
        <v>791</v>
      </c>
      <c r="G122" s="469" t="s">
        <v>3345</v>
      </c>
      <c r="H122" s="48">
        <f t="shared" si="5"/>
        <v>107</v>
      </c>
      <c r="I122" s="56" t="s">
        <v>3346</v>
      </c>
      <c r="J122" s="66">
        <v>20</v>
      </c>
      <c r="K122" s="54" t="s">
        <v>3347</v>
      </c>
      <c r="L122" s="10" t="s">
        <v>749</v>
      </c>
      <c r="W122" s="47">
        <v>1</v>
      </c>
    </row>
    <row r="123" spans="1:24" ht="45" customHeight="1" x14ac:dyDescent="0.4">
      <c r="B123" s="17">
        <v>120</v>
      </c>
      <c r="C123" s="8">
        <v>1</v>
      </c>
      <c r="D123" s="59">
        <v>1.2</v>
      </c>
      <c r="E123" s="50" t="s">
        <v>787</v>
      </c>
      <c r="F123" s="8" t="s">
        <v>791</v>
      </c>
      <c r="G123" s="471"/>
      <c r="H123" s="48">
        <f t="shared" si="5"/>
        <v>108</v>
      </c>
      <c r="I123" s="56" t="s">
        <v>3348</v>
      </c>
      <c r="J123" s="66">
        <v>1E-3</v>
      </c>
      <c r="K123" s="54" t="s">
        <v>3349</v>
      </c>
      <c r="L123" s="10" t="s">
        <v>749</v>
      </c>
      <c r="W123" s="47">
        <v>1</v>
      </c>
    </row>
    <row r="124" spans="1:24" ht="45" customHeight="1" x14ac:dyDescent="0.4">
      <c r="B124" s="17"/>
      <c r="C124" s="8">
        <v>1</v>
      </c>
      <c r="D124" s="59">
        <v>1.2</v>
      </c>
      <c r="E124" s="50" t="s">
        <v>787</v>
      </c>
      <c r="F124" s="8" t="s">
        <v>791</v>
      </c>
      <c r="G124" s="471"/>
      <c r="H124" s="48">
        <f t="shared" si="5"/>
        <v>109</v>
      </c>
      <c r="I124" s="56" t="s">
        <v>3350</v>
      </c>
      <c r="J124" s="66">
        <v>0</v>
      </c>
      <c r="K124" s="54" t="s">
        <v>3351</v>
      </c>
      <c r="L124" s="10" t="s">
        <v>749</v>
      </c>
      <c r="W124" s="47">
        <v>1</v>
      </c>
    </row>
    <row r="125" spans="1:24" ht="45" customHeight="1" x14ac:dyDescent="0.4">
      <c r="B125" s="17"/>
      <c r="C125" s="8">
        <v>1</v>
      </c>
      <c r="D125" s="59">
        <v>1.2</v>
      </c>
      <c r="E125" s="50" t="s">
        <v>787</v>
      </c>
      <c r="F125" s="8" t="s">
        <v>791</v>
      </c>
      <c r="G125" s="471"/>
      <c r="H125" s="48">
        <f t="shared" si="5"/>
        <v>110</v>
      </c>
      <c r="I125" s="56" t="s">
        <v>3352</v>
      </c>
      <c r="J125" s="66">
        <v>39</v>
      </c>
      <c r="K125" s="54" t="s">
        <v>3353</v>
      </c>
      <c r="L125" s="10" t="s">
        <v>749</v>
      </c>
      <c r="W125" s="47">
        <v>1</v>
      </c>
    </row>
    <row r="126" spans="1:24" ht="45" customHeight="1" x14ac:dyDescent="0.4">
      <c r="B126" s="17"/>
      <c r="C126" s="8">
        <v>1</v>
      </c>
      <c r="D126" s="59">
        <v>1.2</v>
      </c>
      <c r="E126" s="50" t="s">
        <v>787</v>
      </c>
      <c r="F126" s="8" t="s">
        <v>791</v>
      </c>
      <c r="G126" s="470"/>
      <c r="H126" s="48">
        <f t="shared" si="5"/>
        <v>111</v>
      </c>
      <c r="I126" s="56" t="s">
        <v>3354</v>
      </c>
      <c r="J126" s="66">
        <v>5</v>
      </c>
      <c r="K126" s="54" t="s">
        <v>792</v>
      </c>
      <c r="L126" s="10" t="s">
        <v>749</v>
      </c>
      <c r="W126" s="47">
        <v>1</v>
      </c>
    </row>
    <row r="127" spans="1:24" ht="45" customHeight="1" x14ac:dyDescent="0.4">
      <c r="B127" s="17">
        <v>122</v>
      </c>
      <c r="G127" s="33" t="s">
        <v>3355</v>
      </c>
      <c r="H127" s="34"/>
      <c r="I127" s="34"/>
      <c r="J127" s="33"/>
      <c r="K127" s="33"/>
      <c r="M127" s="35"/>
      <c r="N127" s="35"/>
      <c r="O127" s="35"/>
      <c r="P127" s="35"/>
      <c r="Q127" s="36"/>
      <c r="R127" s="37"/>
      <c r="S127" s="38">
        <v>2</v>
      </c>
      <c r="T127" s="37" t="s">
        <v>657</v>
      </c>
      <c r="U127" s="38"/>
      <c r="V127" s="37"/>
      <c r="W127" s="39">
        <f>SUM(W128:W129)</f>
        <v>2</v>
      </c>
      <c r="X127" s="37" t="s">
        <v>659</v>
      </c>
    </row>
    <row r="128" spans="1:24" ht="45" customHeight="1" x14ac:dyDescent="0.4">
      <c r="B128" s="17">
        <v>123</v>
      </c>
      <c r="C128" s="8">
        <v>1</v>
      </c>
      <c r="D128" s="59">
        <v>1.2</v>
      </c>
      <c r="E128" s="41" t="s">
        <v>793</v>
      </c>
      <c r="F128" s="41" t="s">
        <v>794</v>
      </c>
      <c r="G128" s="58" t="s">
        <v>3356</v>
      </c>
      <c r="H128" s="42">
        <f>+H126+1</f>
        <v>112</v>
      </c>
      <c r="I128" s="56" t="s">
        <v>795</v>
      </c>
      <c r="J128" s="42">
        <v>16</v>
      </c>
      <c r="K128" s="44" t="s">
        <v>3357</v>
      </c>
      <c r="L128" s="10" t="s">
        <v>749</v>
      </c>
      <c r="W128" s="47">
        <v>1</v>
      </c>
    </row>
    <row r="129" spans="2:24" ht="45" customHeight="1" x14ac:dyDescent="0.4">
      <c r="B129" s="17">
        <v>124</v>
      </c>
      <c r="C129" s="8">
        <v>1</v>
      </c>
      <c r="D129" s="59">
        <v>1.2</v>
      </c>
      <c r="E129" s="41" t="s">
        <v>793</v>
      </c>
      <c r="F129" s="61" t="s">
        <v>796</v>
      </c>
      <c r="G129" s="393" t="s">
        <v>3358</v>
      </c>
      <c r="H129" s="48">
        <f>+H128+1</f>
        <v>113</v>
      </c>
      <c r="I129" s="56" t="s">
        <v>797</v>
      </c>
      <c r="J129" s="66">
        <v>40</v>
      </c>
      <c r="K129" s="54" t="s">
        <v>3359</v>
      </c>
      <c r="L129" s="10" t="s">
        <v>749</v>
      </c>
      <c r="W129" s="47">
        <v>1</v>
      </c>
    </row>
    <row r="130" spans="2:24" ht="45" customHeight="1" x14ac:dyDescent="0.4">
      <c r="B130" s="17">
        <v>125</v>
      </c>
      <c r="G130" s="33" t="s">
        <v>3360</v>
      </c>
      <c r="H130" s="34"/>
      <c r="I130" s="34"/>
      <c r="J130" s="33"/>
      <c r="K130" s="33"/>
      <c r="M130" s="35"/>
      <c r="N130" s="35"/>
      <c r="O130" s="35"/>
      <c r="P130" s="35"/>
      <c r="Q130" s="36"/>
      <c r="R130" s="37"/>
      <c r="S130" s="38">
        <v>2</v>
      </c>
      <c r="T130" s="37" t="s">
        <v>657</v>
      </c>
      <c r="U130" s="38"/>
      <c r="V130" s="37"/>
      <c r="W130" s="39">
        <f>SUM(W131:W132)</f>
        <v>2</v>
      </c>
      <c r="X130" s="37" t="s">
        <v>659</v>
      </c>
    </row>
    <row r="131" spans="2:24" ht="45" customHeight="1" x14ac:dyDescent="0.4">
      <c r="B131" s="17">
        <v>126</v>
      </c>
      <c r="C131" s="8">
        <v>1</v>
      </c>
      <c r="D131" s="59">
        <v>1.2</v>
      </c>
      <c r="E131" s="50" t="s">
        <v>798</v>
      </c>
      <c r="F131" s="50" t="s">
        <v>799</v>
      </c>
      <c r="G131" s="60" t="s">
        <v>3361</v>
      </c>
      <c r="H131" s="51">
        <f>+H129+1</f>
        <v>114</v>
      </c>
      <c r="I131" s="56" t="s">
        <v>800</v>
      </c>
      <c r="J131" s="51">
        <v>32</v>
      </c>
      <c r="K131" s="52" t="s">
        <v>3362</v>
      </c>
      <c r="L131" s="10" t="s">
        <v>749</v>
      </c>
      <c r="W131" s="47">
        <v>1</v>
      </c>
    </row>
    <row r="132" spans="2:24" ht="45" customHeight="1" x14ac:dyDescent="0.4">
      <c r="B132" s="17">
        <v>127</v>
      </c>
      <c r="C132" s="8">
        <v>1</v>
      </c>
      <c r="D132" s="59">
        <v>1.2</v>
      </c>
      <c r="E132" s="50" t="s">
        <v>798</v>
      </c>
      <c r="F132" s="8" t="s">
        <v>801</v>
      </c>
      <c r="G132" s="393" t="s">
        <v>3363</v>
      </c>
      <c r="H132" s="48">
        <f>+H131+1</f>
        <v>115</v>
      </c>
      <c r="I132" s="56" t="s">
        <v>802</v>
      </c>
      <c r="J132" s="66">
        <v>32</v>
      </c>
      <c r="K132" s="54" t="s">
        <v>3364</v>
      </c>
      <c r="L132" s="10" t="s">
        <v>749</v>
      </c>
      <c r="W132" s="47">
        <v>1</v>
      </c>
    </row>
    <row r="133" spans="2:24" ht="45" customHeight="1" x14ac:dyDescent="0.4">
      <c r="B133" s="17">
        <v>128</v>
      </c>
      <c r="G133" s="33" t="s">
        <v>3365</v>
      </c>
      <c r="H133" s="34"/>
      <c r="I133" s="34"/>
      <c r="J133" s="33"/>
      <c r="K133" s="33"/>
      <c r="M133" s="35"/>
      <c r="N133" s="35"/>
      <c r="O133" s="35"/>
      <c r="P133" s="35"/>
      <c r="Q133" s="36"/>
      <c r="R133" s="37"/>
      <c r="S133" s="38">
        <v>6</v>
      </c>
      <c r="T133" s="37" t="s">
        <v>657</v>
      </c>
      <c r="U133" s="38"/>
      <c r="V133" s="37"/>
      <c r="W133" s="39">
        <f>SUM(W134:W140)</f>
        <v>7</v>
      </c>
      <c r="X133" s="37" t="s">
        <v>659</v>
      </c>
    </row>
    <row r="134" spans="2:24" ht="45" customHeight="1" x14ac:dyDescent="0.4">
      <c r="B134" s="17">
        <v>129</v>
      </c>
      <c r="C134" s="8">
        <v>1</v>
      </c>
      <c r="D134" s="59">
        <v>1.2</v>
      </c>
      <c r="E134" s="41" t="s">
        <v>803</v>
      </c>
      <c r="F134" s="41" t="s">
        <v>804</v>
      </c>
      <c r="G134" s="466" t="s">
        <v>3366</v>
      </c>
      <c r="H134" s="42">
        <f>+H132+1</f>
        <v>116</v>
      </c>
      <c r="I134" s="56" t="s">
        <v>805</v>
      </c>
      <c r="J134" s="42">
        <v>5.5</v>
      </c>
      <c r="K134" s="44" t="s">
        <v>3367</v>
      </c>
      <c r="L134" s="10" t="s">
        <v>749</v>
      </c>
      <c r="W134" s="47">
        <v>1</v>
      </c>
    </row>
    <row r="135" spans="2:24" ht="45" customHeight="1" x14ac:dyDescent="0.4">
      <c r="B135" s="17">
        <v>130</v>
      </c>
      <c r="C135" s="8">
        <v>1</v>
      </c>
      <c r="D135" s="59">
        <v>1.2</v>
      </c>
      <c r="E135" s="41" t="s">
        <v>803</v>
      </c>
      <c r="F135" s="41" t="s">
        <v>804</v>
      </c>
      <c r="G135" s="468"/>
      <c r="H135" s="42">
        <f t="shared" ref="H135:H140" si="6">+H134+1</f>
        <v>117</v>
      </c>
      <c r="I135" s="56" t="s">
        <v>806</v>
      </c>
      <c r="J135" s="42">
        <v>5.5</v>
      </c>
      <c r="K135" s="44" t="s">
        <v>3368</v>
      </c>
      <c r="L135" s="10" t="s">
        <v>749</v>
      </c>
      <c r="W135" s="47">
        <v>1</v>
      </c>
    </row>
    <row r="136" spans="2:24" ht="45" customHeight="1" x14ac:dyDescent="0.4">
      <c r="B136" s="17">
        <v>131</v>
      </c>
      <c r="C136" s="8">
        <v>1</v>
      </c>
      <c r="D136" s="59">
        <v>1.2</v>
      </c>
      <c r="E136" s="41" t="s">
        <v>803</v>
      </c>
      <c r="F136" s="8" t="s">
        <v>807</v>
      </c>
      <c r="G136" s="393" t="s">
        <v>3369</v>
      </c>
      <c r="H136" s="48">
        <f t="shared" si="6"/>
        <v>118</v>
      </c>
      <c r="I136" s="56" t="s">
        <v>808</v>
      </c>
      <c r="J136" s="66">
        <v>2</v>
      </c>
      <c r="K136" s="54" t="s">
        <v>3370</v>
      </c>
      <c r="L136" s="10" t="s">
        <v>749</v>
      </c>
      <c r="W136" s="47">
        <v>1</v>
      </c>
    </row>
    <row r="137" spans="2:24" ht="64.900000000000006" customHeight="1" x14ac:dyDescent="0.4">
      <c r="B137" s="17">
        <v>132</v>
      </c>
      <c r="C137" s="8">
        <v>1</v>
      </c>
      <c r="D137" s="59">
        <v>1.2</v>
      </c>
      <c r="E137" s="41" t="s">
        <v>803</v>
      </c>
      <c r="F137" s="41" t="s">
        <v>809</v>
      </c>
      <c r="G137" s="58" t="s">
        <v>3371</v>
      </c>
      <c r="H137" s="42">
        <f t="shared" si="6"/>
        <v>119</v>
      </c>
      <c r="I137" s="56" t="s">
        <v>810</v>
      </c>
      <c r="J137" s="65">
        <v>0.95</v>
      </c>
      <c r="K137" s="44" t="s">
        <v>3372</v>
      </c>
      <c r="L137" s="10" t="s">
        <v>749</v>
      </c>
      <c r="W137" s="47">
        <v>1</v>
      </c>
    </row>
    <row r="138" spans="2:24" ht="64.900000000000006" customHeight="1" x14ac:dyDescent="0.4">
      <c r="B138" s="17">
        <v>133</v>
      </c>
      <c r="C138" s="8">
        <v>1</v>
      </c>
      <c r="D138" s="59">
        <v>1.2</v>
      </c>
      <c r="E138" s="41" t="s">
        <v>803</v>
      </c>
      <c r="F138" s="8" t="s">
        <v>811</v>
      </c>
      <c r="G138" s="393" t="s">
        <v>3373</v>
      </c>
      <c r="H138" s="48">
        <f t="shared" si="6"/>
        <v>120</v>
      </c>
      <c r="I138" s="56" t="s">
        <v>812</v>
      </c>
      <c r="J138" s="67">
        <v>0.95</v>
      </c>
      <c r="K138" s="54" t="s">
        <v>3374</v>
      </c>
      <c r="L138" s="10" t="s">
        <v>749</v>
      </c>
      <c r="W138" s="47">
        <v>1</v>
      </c>
    </row>
    <row r="139" spans="2:24" ht="45" customHeight="1" x14ac:dyDescent="0.4">
      <c r="B139" s="17">
        <v>134</v>
      </c>
      <c r="C139" s="8">
        <v>1</v>
      </c>
      <c r="D139" s="59">
        <v>1.2</v>
      </c>
      <c r="E139" s="41" t="s">
        <v>803</v>
      </c>
      <c r="F139" s="41" t="s">
        <v>813</v>
      </c>
      <c r="G139" s="58" t="s">
        <v>3375</v>
      </c>
      <c r="H139" s="42">
        <f t="shared" si="6"/>
        <v>121</v>
      </c>
      <c r="I139" s="56" t="s">
        <v>814</v>
      </c>
      <c r="J139" s="65">
        <v>0.8</v>
      </c>
      <c r="K139" s="44" t="s">
        <v>3376</v>
      </c>
      <c r="L139" s="10" t="s">
        <v>749</v>
      </c>
      <c r="W139" s="47">
        <v>1</v>
      </c>
    </row>
    <row r="140" spans="2:24" ht="64.900000000000006" customHeight="1" x14ac:dyDescent="0.4">
      <c r="B140" s="17">
        <v>135</v>
      </c>
      <c r="C140" s="8">
        <v>1</v>
      </c>
      <c r="D140" s="59">
        <v>1.2</v>
      </c>
      <c r="E140" s="41" t="s">
        <v>803</v>
      </c>
      <c r="F140" s="8" t="s">
        <v>815</v>
      </c>
      <c r="G140" s="393" t="s">
        <v>3377</v>
      </c>
      <c r="H140" s="48">
        <f t="shared" si="6"/>
        <v>122</v>
      </c>
      <c r="I140" s="56" t="s">
        <v>816</v>
      </c>
      <c r="J140" s="67">
        <v>0.75</v>
      </c>
      <c r="K140" s="54" t="s">
        <v>3378</v>
      </c>
      <c r="L140" s="10" t="s">
        <v>749</v>
      </c>
      <c r="W140" s="47">
        <v>1</v>
      </c>
    </row>
    <row r="141" spans="2:24" ht="45" customHeight="1" x14ac:dyDescent="0.4">
      <c r="B141" s="17">
        <v>136</v>
      </c>
      <c r="G141" s="33" t="s">
        <v>3379</v>
      </c>
      <c r="H141" s="34"/>
      <c r="I141" s="34"/>
      <c r="J141" s="33"/>
      <c r="K141" s="33"/>
      <c r="M141" s="35"/>
      <c r="N141" s="35"/>
      <c r="O141" s="35"/>
      <c r="P141" s="35"/>
      <c r="Q141" s="36"/>
      <c r="R141" s="37"/>
      <c r="S141" s="38">
        <v>1</v>
      </c>
      <c r="T141" s="37" t="s">
        <v>657</v>
      </c>
      <c r="U141" s="38"/>
      <c r="V141" s="37"/>
      <c r="W141" s="39">
        <f>SUM(W142:W154)</f>
        <v>13</v>
      </c>
      <c r="X141" s="37" t="s">
        <v>659</v>
      </c>
    </row>
    <row r="142" spans="2:24" ht="45" customHeight="1" x14ac:dyDescent="0.4">
      <c r="B142" s="17">
        <v>137</v>
      </c>
      <c r="C142" s="8">
        <v>1</v>
      </c>
      <c r="D142" s="59">
        <v>1.2</v>
      </c>
      <c r="E142" s="50" t="s">
        <v>817</v>
      </c>
      <c r="F142" s="50" t="s">
        <v>818</v>
      </c>
      <c r="G142" s="472" t="s">
        <v>3380</v>
      </c>
      <c r="H142" s="51">
        <f>+H140+1</f>
        <v>123</v>
      </c>
      <c r="I142" s="56" t="s">
        <v>819</v>
      </c>
      <c r="J142" s="51">
        <v>40</v>
      </c>
      <c r="K142" s="52" t="s">
        <v>820</v>
      </c>
      <c r="L142" s="10" t="s">
        <v>749</v>
      </c>
      <c r="W142" s="47">
        <v>1</v>
      </c>
    </row>
    <row r="143" spans="2:24" ht="45" customHeight="1" x14ac:dyDescent="0.4">
      <c r="B143" s="17">
        <v>139</v>
      </c>
      <c r="C143" s="8">
        <v>1</v>
      </c>
      <c r="D143" s="59">
        <v>1.2</v>
      </c>
      <c r="E143" s="50" t="s">
        <v>817</v>
      </c>
      <c r="F143" s="50" t="s">
        <v>818</v>
      </c>
      <c r="G143" s="473"/>
      <c r="H143" s="51">
        <f t="shared" ref="H143:H154" si="7">+H142+1</f>
        <v>124</v>
      </c>
      <c r="I143" s="56" t="s">
        <v>821</v>
      </c>
      <c r="J143" s="63">
        <v>0.1</v>
      </c>
      <c r="K143" s="52" t="s">
        <v>822</v>
      </c>
      <c r="L143" s="10" t="s">
        <v>749</v>
      </c>
      <c r="W143" s="47">
        <v>1</v>
      </c>
    </row>
    <row r="144" spans="2:24" ht="45" customHeight="1" x14ac:dyDescent="0.4">
      <c r="B144" s="17">
        <v>140</v>
      </c>
      <c r="C144" s="8">
        <v>1</v>
      </c>
      <c r="D144" s="59">
        <v>1.2</v>
      </c>
      <c r="E144" s="50" t="s">
        <v>817</v>
      </c>
      <c r="F144" s="50" t="s">
        <v>818</v>
      </c>
      <c r="G144" s="473"/>
      <c r="H144" s="51">
        <f t="shared" si="7"/>
        <v>125</v>
      </c>
      <c r="I144" s="56" t="s">
        <v>823</v>
      </c>
      <c r="J144" s="51">
        <v>40</v>
      </c>
      <c r="K144" s="52" t="s">
        <v>3381</v>
      </c>
      <c r="L144" s="10" t="s">
        <v>749</v>
      </c>
      <c r="W144" s="47">
        <v>1</v>
      </c>
    </row>
    <row r="145" spans="2:24" ht="45" customHeight="1" x14ac:dyDescent="0.4">
      <c r="B145" s="17">
        <v>141</v>
      </c>
      <c r="C145" s="8">
        <v>1</v>
      </c>
      <c r="D145" s="59">
        <v>1.2</v>
      </c>
      <c r="E145" s="50" t="s">
        <v>817</v>
      </c>
      <c r="F145" s="50" t="s">
        <v>818</v>
      </c>
      <c r="G145" s="473"/>
      <c r="H145" s="51">
        <f t="shared" si="7"/>
        <v>126</v>
      </c>
      <c r="I145" s="56" t="s">
        <v>824</v>
      </c>
      <c r="J145" s="51">
        <v>40</v>
      </c>
      <c r="K145" s="52" t="s">
        <v>825</v>
      </c>
      <c r="L145" s="10" t="s">
        <v>749</v>
      </c>
      <c r="W145" s="47">
        <v>1</v>
      </c>
    </row>
    <row r="146" spans="2:24" ht="45" customHeight="1" x14ac:dyDescent="0.4">
      <c r="B146" s="17">
        <v>142</v>
      </c>
      <c r="C146" s="8">
        <v>1</v>
      </c>
      <c r="D146" s="59">
        <v>1.2</v>
      </c>
      <c r="E146" s="50" t="s">
        <v>817</v>
      </c>
      <c r="F146" s="50" t="s">
        <v>818</v>
      </c>
      <c r="G146" s="473"/>
      <c r="H146" s="51">
        <f t="shared" si="7"/>
        <v>127</v>
      </c>
      <c r="I146" s="56" t="s">
        <v>826</v>
      </c>
      <c r="J146" s="51">
        <v>1</v>
      </c>
      <c r="K146" s="52" t="s">
        <v>3382</v>
      </c>
      <c r="L146" s="10" t="s">
        <v>749</v>
      </c>
      <c r="W146" s="47">
        <v>1</v>
      </c>
    </row>
    <row r="147" spans="2:24" ht="45" customHeight="1" x14ac:dyDescent="0.4">
      <c r="B147" s="17">
        <v>143</v>
      </c>
      <c r="C147" s="8">
        <v>1</v>
      </c>
      <c r="D147" s="59">
        <v>1.2</v>
      </c>
      <c r="E147" s="50" t="s">
        <v>817</v>
      </c>
      <c r="F147" s="50" t="s">
        <v>818</v>
      </c>
      <c r="G147" s="473"/>
      <c r="H147" s="51">
        <f t="shared" si="7"/>
        <v>128</v>
      </c>
      <c r="I147" s="56" t="s">
        <v>827</v>
      </c>
      <c r="J147" s="51">
        <v>40</v>
      </c>
      <c r="K147" s="52" t="s">
        <v>3383</v>
      </c>
      <c r="L147" s="10" t="s">
        <v>749</v>
      </c>
      <c r="W147" s="47">
        <v>1</v>
      </c>
    </row>
    <row r="148" spans="2:24" ht="64.900000000000006" customHeight="1" x14ac:dyDescent="0.4">
      <c r="B148" s="17">
        <v>144</v>
      </c>
      <c r="C148" s="8">
        <v>1</v>
      </c>
      <c r="D148" s="59">
        <v>1.2</v>
      </c>
      <c r="E148" s="50" t="s">
        <v>817</v>
      </c>
      <c r="F148" s="50" t="s">
        <v>818</v>
      </c>
      <c r="G148" s="473"/>
      <c r="H148" s="51">
        <f t="shared" si="7"/>
        <v>129</v>
      </c>
      <c r="I148" s="56" t="s">
        <v>828</v>
      </c>
      <c r="J148" s="63">
        <v>0.98</v>
      </c>
      <c r="K148" s="52" t="s">
        <v>3384</v>
      </c>
      <c r="L148" s="10" t="s">
        <v>749</v>
      </c>
      <c r="W148" s="47">
        <v>1</v>
      </c>
    </row>
    <row r="149" spans="2:24" ht="45" customHeight="1" x14ac:dyDescent="0.4">
      <c r="B149" s="17">
        <v>145</v>
      </c>
      <c r="C149" s="8">
        <v>1</v>
      </c>
      <c r="D149" s="59">
        <v>1.2</v>
      </c>
      <c r="E149" s="50" t="s">
        <v>817</v>
      </c>
      <c r="F149" s="50" t="s">
        <v>818</v>
      </c>
      <c r="G149" s="473"/>
      <c r="H149" s="51">
        <f t="shared" si="7"/>
        <v>130</v>
      </c>
      <c r="I149" s="56" t="s">
        <v>829</v>
      </c>
      <c r="J149" s="63">
        <v>1</v>
      </c>
      <c r="K149" s="52" t="s">
        <v>3385</v>
      </c>
      <c r="L149" s="10" t="s">
        <v>749</v>
      </c>
      <c r="W149" s="47">
        <v>1</v>
      </c>
    </row>
    <row r="150" spans="2:24" ht="45" customHeight="1" x14ac:dyDescent="0.4">
      <c r="B150" s="17">
        <v>146</v>
      </c>
      <c r="C150" s="8">
        <v>1</v>
      </c>
      <c r="D150" s="59">
        <v>1.2</v>
      </c>
      <c r="E150" s="50" t="s">
        <v>817</v>
      </c>
      <c r="F150" s="50" t="s">
        <v>818</v>
      </c>
      <c r="G150" s="473"/>
      <c r="H150" s="51">
        <f t="shared" si="7"/>
        <v>131</v>
      </c>
      <c r="I150" s="56" t="s">
        <v>830</v>
      </c>
      <c r="J150" s="63">
        <v>0.8</v>
      </c>
      <c r="K150" s="52" t="s">
        <v>3386</v>
      </c>
      <c r="L150" s="10" t="s">
        <v>749</v>
      </c>
      <c r="W150" s="47">
        <v>1</v>
      </c>
    </row>
    <row r="151" spans="2:24" ht="45" customHeight="1" x14ac:dyDescent="0.4">
      <c r="B151" s="17">
        <v>147</v>
      </c>
      <c r="C151" s="8">
        <v>1</v>
      </c>
      <c r="D151" s="59">
        <v>1.2</v>
      </c>
      <c r="E151" s="50" t="s">
        <v>817</v>
      </c>
      <c r="F151" s="50" t="s">
        <v>818</v>
      </c>
      <c r="G151" s="473"/>
      <c r="H151" s="51">
        <f t="shared" si="7"/>
        <v>132</v>
      </c>
      <c r="I151" s="56" t="s">
        <v>831</v>
      </c>
      <c r="J151" s="63">
        <v>1</v>
      </c>
      <c r="K151" s="52" t="s">
        <v>3387</v>
      </c>
      <c r="L151" s="10" t="s">
        <v>749</v>
      </c>
      <c r="W151" s="47">
        <v>1</v>
      </c>
    </row>
    <row r="152" spans="2:24" ht="45" customHeight="1" x14ac:dyDescent="0.4">
      <c r="B152" s="17">
        <v>148</v>
      </c>
      <c r="C152" s="8">
        <v>1</v>
      </c>
      <c r="D152" s="59">
        <v>1.2</v>
      </c>
      <c r="E152" s="50" t="s">
        <v>817</v>
      </c>
      <c r="F152" s="50" t="s">
        <v>818</v>
      </c>
      <c r="G152" s="473"/>
      <c r="H152" s="51">
        <f t="shared" si="7"/>
        <v>133</v>
      </c>
      <c r="I152" s="56" t="s">
        <v>832</v>
      </c>
      <c r="J152" s="63">
        <v>1</v>
      </c>
      <c r="K152" s="52" t="s">
        <v>3388</v>
      </c>
      <c r="L152" s="10" t="s">
        <v>749</v>
      </c>
      <c r="W152" s="47">
        <v>1</v>
      </c>
    </row>
    <row r="153" spans="2:24" ht="45" customHeight="1" x14ac:dyDescent="0.4">
      <c r="B153" s="17">
        <v>149</v>
      </c>
      <c r="C153" s="8">
        <v>1</v>
      </c>
      <c r="D153" s="59">
        <v>1.2</v>
      </c>
      <c r="E153" s="50" t="s">
        <v>817</v>
      </c>
      <c r="F153" s="50" t="s">
        <v>818</v>
      </c>
      <c r="G153" s="473"/>
      <c r="H153" s="51">
        <f t="shared" si="7"/>
        <v>134</v>
      </c>
      <c r="I153" s="56" t="s">
        <v>833</v>
      </c>
      <c r="J153" s="63">
        <v>1</v>
      </c>
      <c r="K153" s="52" t="s">
        <v>3389</v>
      </c>
      <c r="L153" s="10" t="s">
        <v>749</v>
      </c>
      <c r="W153" s="47">
        <v>1</v>
      </c>
    </row>
    <row r="154" spans="2:24" ht="45" customHeight="1" x14ac:dyDescent="0.4">
      <c r="B154" s="17">
        <v>150</v>
      </c>
      <c r="C154" s="8">
        <v>1</v>
      </c>
      <c r="D154" s="59">
        <v>1.2</v>
      </c>
      <c r="E154" s="50" t="s">
        <v>817</v>
      </c>
      <c r="F154" s="50" t="s">
        <v>818</v>
      </c>
      <c r="G154" s="474"/>
      <c r="H154" s="51">
        <f t="shared" si="7"/>
        <v>135</v>
      </c>
      <c r="I154" s="56" t="s">
        <v>834</v>
      </c>
      <c r="J154" s="63">
        <v>1</v>
      </c>
      <c r="K154" s="52" t="s">
        <v>3390</v>
      </c>
      <c r="L154" s="10" t="s">
        <v>749</v>
      </c>
      <c r="W154" s="47">
        <v>1</v>
      </c>
    </row>
    <row r="155" spans="2:24" ht="45" customHeight="1" x14ac:dyDescent="0.4">
      <c r="B155" s="17">
        <v>158</v>
      </c>
      <c r="G155" s="25" t="s">
        <v>3391</v>
      </c>
      <c r="H155" s="26"/>
      <c r="I155" s="26"/>
      <c r="J155" s="25"/>
      <c r="K155" s="25"/>
      <c r="M155" s="29"/>
      <c r="N155" s="29"/>
      <c r="O155" s="29"/>
      <c r="P155" s="29"/>
      <c r="Q155" s="30">
        <v>4</v>
      </c>
      <c r="R155" s="31" t="s">
        <v>656</v>
      </c>
      <c r="S155" s="32">
        <f>SUM(S156:S187)</f>
        <v>9</v>
      </c>
      <c r="T155" s="31" t="s">
        <v>657</v>
      </c>
      <c r="U155" s="32">
        <v>25</v>
      </c>
      <c r="V155" s="31" t="s">
        <v>658</v>
      </c>
      <c r="W155" s="32">
        <f>SUM(W156:W187)/2</f>
        <v>28</v>
      </c>
      <c r="X155" s="31" t="s">
        <v>659</v>
      </c>
    </row>
    <row r="156" spans="2:24" ht="45" customHeight="1" x14ac:dyDescent="0.4">
      <c r="B156" s="17">
        <v>159</v>
      </c>
      <c r="G156" s="33" t="s">
        <v>3392</v>
      </c>
      <c r="H156" s="34"/>
      <c r="I156" s="34"/>
      <c r="J156" s="33"/>
      <c r="K156" s="33"/>
      <c r="M156" s="35"/>
      <c r="N156" s="35"/>
      <c r="O156" s="35"/>
      <c r="P156" s="35"/>
      <c r="Q156" s="36"/>
      <c r="R156" s="37"/>
      <c r="S156" s="38">
        <v>2</v>
      </c>
      <c r="T156" s="37" t="s">
        <v>657</v>
      </c>
      <c r="U156" s="38"/>
      <c r="V156" s="37"/>
      <c r="W156" s="39">
        <f>SUM(W157:W160)</f>
        <v>4</v>
      </c>
      <c r="X156" s="37" t="s">
        <v>659</v>
      </c>
    </row>
    <row r="157" spans="2:24" ht="45" customHeight="1" x14ac:dyDescent="0.4">
      <c r="B157" s="17">
        <v>160</v>
      </c>
      <c r="C157" s="8">
        <v>1</v>
      </c>
      <c r="D157" s="40">
        <v>1.3</v>
      </c>
      <c r="E157" s="41" t="s">
        <v>22</v>
      </c>
      <c r="F157" s="41" t="s">
        <v>23</v>
      </c>
      <c r="G157" s="466" t="s">
        <v>3393</v>
      </c>
      <c r="H157" s="42">
        <f>+H154+1</f>
        <v>136</v>
      </c>
      <c r="I157" s="56" t="s">
        <v>835</v>
      </c>
      <c r="J157" s="42">
        <v>40</v>
      </c>
      <c r="K157" s="44" t="s">
        <v>836</v>
      </c>
      <c r="L157" s="10" t="s">
        <v>837</v>
      </c>
      <c r="W157" s="47">
        <v>1</v>
      </c>
    </row>
    <row r="158" spans="2:24" ht="45" customHeight="1" x14ac:dyDescent="0.4">
      <c r="B158" s="17">
        <v>161</v>
      </c>
      <c r="C158" s="8">
        <v>1</v>
      </c>
      <c r="D158" s="40">
        <v>1.3</v>
      </c>
      <c r="E158" s="41" t="s">
        <v>22</v>
      </c>
      <c r="F158" s="41" t="s">
        <v>23</v>
      </c>
      <c r="G158" s="467"/>
      <c r="H158" s="42">
        <f>+H157+1</f>
        <v>137</v>
      </c>
      <c r="I158" s="56" t="s">
        <v>838</v>
      </c>
      <c r="J158" s="42">
        <v>40</v>
      </c>
      <c r="K158" s="44" t="s">
        <v>3394</v>
      </c>
      <c r="L158" s="10" t="s">
        <v>837</v>
      </c>
      <c r="W158" s="47">
        <v>1</v>
      </c>
    </row>
    <row r="159" spans="2:24" ht="45" customHeight="1" x14ac:dyDescent="0.4">
      <c r="B159" s="17">
        <v>162</v>
      </c>
      <c r="C159" s="8">
        <v>1</v>
      </c>
      <c r="D159" s="40">
        <v>1.3</v>
      </c>
      <c r="E159" s="41" t="s">
        <v>22</v>
      </c>
      <c r="F159" s="41" t="s">
        <v>23</v>
      </c>
      <c r="G159" s="468"/>
      <c r="H159" s="42">
        <f>+H158+1</f>
        <v>138</v>
      </c>
      <c r="I159" s="56" t="s">
        <v>839</v>
      </c>
      <c r="J159" s="42">
        <v>1</v>
      </c>
      <c r="K159" s="44" t="s">
        <v>840</v>
      </c>
      <c r="L159" s="10" t="s">
        <v>837</v>
      </c>
      <c r="W159" s="47">
        <v>1</v>
      </c>
    </row>
    <row r="160" spans="2:24" ht="45" customHeight="1" x14ac:dyDescent="0.4">
      <c r="B160" s="17">
        <v>163</v>
      </c>
      <c r="C160" s="8">
        <v>1</v>
      </c>
      <c r="D160" s="40">
        <v>1.3</v>
      </c>
      <c r="E160" s="41" t="s">
        <v>22</v>
      </c>
      <c r="F160" s="61" t="s">
        <v>24</v>
      </c>
      <c r="G160" s="393" t="s">
        <v>3395</v>
      </c>
      <c r="H160" s="48">
        <f>+H159+1</f>
        <v>139</v>
      </c>
      <c r="I160" s="56" t="s">
        <v>841</v>
      </c>
      <c r="J160" s="48">
        <v>40</v>
      </c>
      <c r="K160" s="49" t="s">
        <v>3396</v>
      </c>
      <c r="L160" s="10" t="s">
        <v>837</v>
      </c>
      <c r="W160" s="47">
        <v>1</v>
      </c>
    </row>
    <row r="161" spans="2:24" ht="45" customHeight="1" x14ac:dyDescent="0.4">
      <c r="B161" s="17">
        <v>164</v>
      </c>
      <c r="G161" s="33" t="s">
        <v>3397</v>
      </c>
      <c r="H161" s="34"/>
      <c r="I161" s="34"/>
      <c r="J161" s="33"/>
      <c r="K161" s="33"/>
      <c r="M161" s="35"/>
      <c r="N161" s="35"/>
      <c r="O161" s="35"/>
      <c r="P161" s="35"/>
      <c r="Q161" s="36"/>
      <c r="R161" s="37"/>
      <c r="S161" s="38">
        <v>4</v>
      </c>
      <c r="T161" s="37" t="s">
        <v>657</v>
      </c>
      <c r="U161" s="38"/>
      <c r="V161" s="37"/>
      <c r="W161" s="39">
        <f>SUM(W162:W169)</f>
        <v>8</v>
      </c>
      <c r="X161" s="37" t="s">
        <v>659</v>
      </c>
    </row>
    <row r="162" spans="2:24" ht="45" customHeight="1" x14ac:dyDescent="0.4">
      <c r="B162" s="17">
        <v>165</v>
      </c>
      <c r="C162" s="8">
        <v>1</v>
      </c>
      <c r="D162" s="40">
        <v>1.3</v>
      </c>
      <c r="E162" s="50" t="s">
        <v>25</v>
      </c>
      <c r="F162" s="50" t="s">
        <v>26</v>
      </c>
      <c r="G162" s="60" t="s">
        <v>3398</v>
      </c>
      <c r="H162" s="51">
        <f>+H160+1</f>
        <v>140</v>
      </c>
      <c r="I162" s="56" t="s">
        <v>842</v>
      </c>
      <c r="J162" s="51">
        <v>4</v>
      </c>
      <c r="K162" s="52" t="s">
        <v>843</v>
      </c>
      <c r="L162" s="10" t="s">
        <v>837</v>
      </c>
      <c r="W162" s="47">
        <v>1</v>
      </c>
    </row>
    <row r="163" spans="2:24" ht="45" customHeight="1" x14ac:dyDescent="0.4">
      <c r="B163" s="17">
        <v>166</v>
      </c>
      <c r="C163" s="8">
        <v>1</v>
      </c>
      <c r="D163" s="40">
        <v>1.3</v>
      </c>
      <c r="E163" s="50" t="s">
        <v>25</v>
      </c>
      <c r="F163" s="61" t="s">
        <v>27</v>
      </c>
      <c r="G163" s="469" t="s">
        <v>3399</v>
      </c>
      <c r="H163" s="48">
        <f t="shared" ref="H163:H169" si="8">+H162+1</f>
        <v>141</v>
      </c>
      <c r="I163" s="56" t="s">
        <v>844</v>
      </c>
      <c r="J163" s="62">
        <v>1</v>
      </c>
      <c r="K163" s="49" t="s">
        <v>3400</v>
      </c>
      <c r="L163" s="10" t="s">
        <v>837</v>
      </c>
      <c r="W163" s="47">
        <v>1</v>
      </c>
    </row>
    <row r="164" spans="2:24" ht="45" customHeight="1" x14ac:dyDescent="0.4">
      <c r="B164" s="17">
        <v>167</v>
      </c>
      <c r="C164" s="8">
        <v>1</v>
      </c>
      <c r="D164" s="40">
        <v>1.3</v>
      </c>
      <c r="E164" s="50" t="s">
        <v>25</v>
      </c>
      <c r="F164" s="61" t="s">
        <v>27</v>
      </c>
      <c r="G164" s="470"/>
      <c r="H164" s="48">
        <f t="shared" si="8"/>
        <v>142</v>
      </c>
      <c r="I164" s="56" t="s">
        <v>845</v>
      </c>
      <c r="J164" s="48">
        <v>300</v>
      </c>
      <c r="K164" s="49" t="s">
        <v>846</v>
      </c>
      <c r="L164" s="10" t="s">
        <v>837</v>
      </c>
      <c r="W164" s="47">
        <v>1</v>
      </c>
    </row>
    <row r="165" spans="2:24" ht="45" customHeight="1" x14ac:dyDescent="0.4">
      <c r="B165" s="17">
        <v>168</v>
      </c>
      <c r="C165" s="8">
        <v>1</v>
      </c>
      <c r="D165" s="40">
        <v>1.3</v>
      </c>
      <c r="E165" s="50" t="s">
        <v>25</v>
      </c>
      <c r="F165" s="50" t="s">
        <v>28</v>
      </c>
      <c r="G165" s="472" t="s">
        <v>3401</v>
      </c>
      <c r="H165" s="51">
        <f t="shared" si="8"/>
        <v>143</v>
      </c>
      <c r="I165" s="56" t="s">
        <v>847</v>
      </c>
      <c r="J165" s="51">
        <v>55</v>
      </c>
      <c r="K165" s="52" t="s">
        <v>848</v>
      </c>
      <c r="L165" s="10" t="s">
        <v>837</v>
      </c>
      <c r="W165" s="47">
        <v>1</v>
      </c>
    </row>
    <row r="166" spans="2:24" ht="45" customHeight="1" x14ac:dyDescent="0.4">
      <c r="B166" s="17">
        <v>169</v>
      </c>
      <c r="C166" s="8">
        <v>1</v>
      </c>
      <c r="D166" s="40">
        <v>1.3</v>
      </c>
      <c r="E166" s="50" t="s">
        <v>25</v>
      </c>
      <c r="F166" s="50" t="s">
        <v>28</v>
      </c>
      <c r="G166" s="473"/>
      <c r="H166" s="51">
        <f t="shared" si="8"/>
        <v>144</v>
      </c>
      <c r="I166" s="56" t="s">
        <v>849</v>
      </c>
      <c r="J166" s="51">
        <v>29</v>
      </c>
      <c r="K166" s="52" t="s">
        <v>850</v>
      </c>
      <c r="L166" s="10" t="s">
        <v>837</v>
      </c>
      <c r="W166" s="47">
        <v>1</v>
      </c>
    </row>
    <row r="167" spans="2:24" ht="45" customHeight="1" x14ac:dyDescent="0.4">
      <c r="B167" s="17">
        <v>170</v>
      </c>
      <c r="C167" s="8">
        <v>1</v>
      </c>
      <c r="D167" s="40">
        <v>1.3</v>
      </c>
      <c r="E167" s="50" t="s">
        <v>25</v>
      </c>
      <c r="F167" s="50" t="s">
        <v>28</v>
      </c>
      <c r="G167" s="473"/>
      <c r="H167" s="51">
        <f t="shared" si="8"/>
        <v>145</v>
      </c>
      <c r="I167" s="56" t="s">
        <v>851</v>
      </c>
      <c r="J167" s="51">
        <v>5</v>
      </c>
      <c r="K167" s="52" t="s">
        <v>852</v>
      </c>
      <c r="L167" s="10" t="s">
        <v>837</v>
      </c>
      <c r="W167" s="47">
        <v>1</v>
      </c>
    </row>
    <row r="168" spans="2:24" ht="45" customHeight="1" x14ac:dyDescent="0.4">
      <c r="B168" s="17">
        <v>171</v>
      </c>
      <c r="C168" s="8">
        <v>1</v>
      </c>
      <c r="D168" s="40">
        <v>1.3</v>
      </c>
      <c r="E168" s="50" t="s">
        <v>25</v>
      </c>
      <c r="F168" s="50" t="s">
        <v>28</v>
      </c>
      <c r="G168" s="474"/>
      <c r="H168" s="51">
        <f t="shared" si="8"/>
        <v>146</v>
      </c>
      <c r="I168" s="56" t="s">
        <v>853</v>
      </c>
      <c r="J168" s="51">
        <v>1</v>
      </c>
      <c r="K168" s="52" t="s">
        <v>854</v>
      </c>
      <c r="L168" s="10" t="s">
        <v>837</v>
      </c>
      <c r="W168" s="47">
        <v>1</v>
      </c>
    </row>
    <row r="169" spans="2:24" ht="45" customHeight="1" x14ac:dyDescent="0.4">
      <c r="B169" s="17">
        <v>172</v>
      </c>
      <c r="C169" s="8">
        <v>1</v>
      </c>
      <c r="D169" s="40">
        <v>1.3</v>
      </c>
      <c r="E169" s="50" t="s">
        <v>25</v>
      </c>
      <c r="F169" s="8" t="s">
        <v>29</v>
      </c>
      <c r="G169" s="393" t="s">
        <v>3402</v>
      </c>
      <c r="H169" s="48">
        <f t="shared" si="8"/>
        <v>147</v>
      </c>
      <c r="I169" s="56" t="s">
        <v>855</v>
      </c>
      <c r="J169" s="48">
        <v>134</v>
      </c>
      <c r="K169" s="49" t="s">
        <v>856</v>
      </c>
      <c r="L169" s="10" t="s">
        <v>837</v>
      </c>
      <c r="W169" s="47">
        <v>1</v>
      </c>
    </row>
    <row r="170" spans="2:24" ht="45" customHeight="1" x14ac:dyDescent="0.4">
      <c r="B170" s="17">
        <v>173</v>
      </c>
      <c r="G170" s="33" t="s">
        <v>3403</v>
      </c>
      <c r="H170" s="34"/>
      <c r="I170" s="34"/>
      <c r="J170" s="33"/>
      <c r="K170" s="33"/>
      <c r="M170" s="35"/>
      <c r="N170" s="35"/>
      <c r="O170" s="35"/>
      <c r="P170" s="35"/>
      <c r="Q170" s="36"/>
      <c r="R170" s="37"/>
      <c r="S170" s="38">
        <v>2</v>
      </c>
      <c r="T170" s="37" t="s">
        <v>657</v>
      </c>
      <c r="U170" s="38"/>
      <c r="V170" s="37"/>
      <c r="W170" s="39">
        <f>SUM(W171:W178)</f>
        <v>8</v>
      </c>
      <c r="X170" s="37" t="s">
        <v>659</v>
      </c>
    </row>
    <row r="171" spans="2:24" ht="45" customHeight="1" x14ac:dyDescent="0.4">
      <c r="B171" s="17">
        <v>174</v>
      </c>
      <c r="C171" s="8">
        <v>1</v>
      </c>
      <c r="D171" s="40">
        <v>1.3</v>
      </c>
      <c r="E171" s="41" t="s">
        <v>30</v>
      </c>
      <c r="F171" s="41" t="s">
        <v>31</v>
      </c>
      <c r="G171" s="466" t="s">
        <v>3404</v>
      </c>
      <c r="H171" s="42">
        <f>+H169+1</f>
        <v>148</v>
      </c>
      <c r="I171" s="56" t="s">
        <v>857</v>
      </c>
      <c r="J171" s="42">
        <v>1</v>
      </c>
      <c r="K171" s="44" t="s">
        <v>858</v>
      </c>
      <c r="L171" s="10" t="s">
        <v>837</v>
      </c>
      <c r="W171" s="47">
        <v>1</v>
      </c>
    </row>
    <row r="172" spans="2:24" ht="45" customHeight="1" x14ac:dyDescent="0.4">
      <c r="B172" s="17">
        <v>175</v>
      </c>
      <c r="C172" s="8">
        <v>1</v>
      </c>
      <c r="D172" s="40">
        <v>1.3</v>
      </c>
      <c r="E172" s="41" t="s">
        <v>30</v>
      </c>
      <c r="F172" s="41" t="s">
        <v>31</v>
      </c>
      <c r="G172" s="467"/>
      <c r="H172" s="42">
        <f t="shared" ref="H172:H178" si="9">+H171+1</f>
        <v>149</v>
      </c>
      <c r="I172" s="56" t="s">
        <v>859</v>
      </c>
      <c r="J172" s="42">
        <v>1</v>
      </c>
      <c r="K172" s="44" t="s">
        <v>860</v>
      </c>
      <c r="L172" s="10" t="s">
        <v>837</v>
      </c>
      <c r="W172" s="47">
        <v>1</v>
      </c>
    </row>
    <row r="173" spans="2:24" ht="45" customHeight="1" x14ac:dyDescent="0.4">
      <c r="B173" s="17">
        <v>176</v>
      </c>
      <c r="C173" s="8">
        <v>1</v>
      </c>
      <c r="D173" s="40">
        <v>1.3</v>
      </c>
      <c r="E173" s="41" t="s">
        <v>30</v>
      </c>
      <c r="F173" s="41" t="s">
        <v>31</v>
      </c>
      <c r="G173" s="467"/>
      <c r="H173" s="42">
        <f t="shared" si="9"/>
        <v>150</v>
      </c>
      <c r="I173" s="56" t="s">
        <v>861</v>
      </c>
      <c r="J173" s="42">
        <v>1</v>
      </c>
      <c r="K173" s="44" t="s">
        <v>862</v>
      </c>
      <c r="L173" s="10" t="s">
        <v>837</v>
      </c>
      <c r="W173" s="47">
        <v>1</v>
      </c>
    </row>
    <row r="174" spans="2:24" ht="45" customHeight="1" x14ac:dyDescent="0.4">
      <c r="B174" s="17">
        <v>177</v>
      </c>
      <c r="C174" s="8">
        <v>1</v>
      </c>
      <c r="D174" s="40">
        <v>1.3</v>
      </c>
      <c r="E174" s="41" t="s">
        <v>30</v>
      </c>
      <c r="F174" s="41" t="s">
        <v>31</v>
      </c>
      <c r="G174" s="467"/>
      <c r="H174" s="42">
        <f t="shared" si="9"/>
        <v>151</v>
      </c>
      <c r="I174" s="56" t="s">
        <v>863</v>
      </c>
      <c r="J174" s="42">
        <v>1</v>
      </c>
      <c r="K174" s="44" t="s">
        <v>864</v>
      </c>
      <c r="L174" s="10" t="s">
        <v>837</v>
      </c>
      <c r="W174" s="47">
        <v>1</v>
      </c>
    </row>
    <row r="175" spans="2:24" ht="45" customHeight="1" x14ac:dyDescent="0.4">
      <c r="B175" s="17">
        <v>178</v>
      </c>
      <c r="C175" s="8">
        <v>1</v>
      </c>
      <c r="D175" s="40">
        <v>1.3</v>
      </c>
      <c r="E175" s="41" t="s">
        <v>30</v>
      </c>
      <c r="F175" s="41" t="s">
        <v>31</v>
      </c>
      <c r="G175" s="467"/>
      <c r="H175" s="42">
        <f t="shared" si="9"/>
        <v>152</v>
      </c>
      <c r="I175" s="56" t="s">
        <v>865</v>
      </c>
      <c r="J175" s="42">
        <v>39</v>
      </c>
      <c r="K175" s="44" t="s">
        <v>3405</v>
      </c>
      <c r="L175" s="10" t="s">
        <v>837</v>
      </c>
      <c r="W175" s="47">
        <v>1</v>
      </c>
    </row>
    <row r="176" spans="2:24" ht="64.900000000000006" customHeight="1" x14ac:dyDescent="0.4">
      <c r="B176" s="17">
        <v>179</v>
      </c>
      <c r="C176" s="8">
        <v>1</v>
      </c>
      <c r="D176" s="40">
        <v>1.3</v>
      </c>
      <c r="E176" s="41" t="s">
        <v>30</v>
      </c>
      <c r="F176" s="41" t="s">
        <v>31</v>
      </c>
      <c r="G176" s="467"/>
      <c r="H176" s="42">
        <f t="shared" si="9"/>
        <v>153</v>
      </c>
      <c r="I176" s="56" t="s">
        <v>866</v>
      </c>
      <c r="J176" s="42">
        <v>39</v>
      </c>
      <c r="K176" s="44" t="s">
        <v>3406</v>
      </c>
      <c r="L176" s="10" t="s">
        <v>837</v>
      </c>
      <c r="W176" s="47">
        <v>1</v>
      </c>
    </row>
    <row r="177" spans="1:24" ht="45" customHeight="1" x14ac:dyDescent="0.4">
      <c r="B177" s="17">
        <v>180</v>
      </c>
      <c r="C177" s="8">
        <v>1</v>
      </c>
      <c r="D177" s="40">
        <v>1.3</v>
      </c>
      <c r="E177" s="41" t="s">
        <v>30</v>
      </c>
      <c r="F177" s="41" t="s">
        <v>31</v>
      </c>
      <c r="G177" s="468"/>
      <c r="H177" s="42">
        <f t="shared" si="9"/>
        <v>154</v>
      </c>
      <c r="I177" s="56" t="s">
        <v>867</v>
      </c>
      <c r="J177" s="42">
        <v>39</v>
      </c>
      <c r="K177" s="44" t="s">
        <v>3407</v>
      </c>
      <c r="L177" s="10" t="s">
        <v>837</v>
      </c>
      <c r="W177" s="47">
        <v>1</v>
      </c>
    </row>
    <row r="178" spans="1:24" ht="45" customHeight="1" x14ac:dyDescent="0.4">
      <c r="B178" s="17">
        <v>181</v>
      </c>
      <c r="C178" s="8">
        <v>1</v>
      </c>
      <c r="D178" s="40">
        <v>1.3</v>
      </c>
      <c r="E178" s="41" t="s">
        <v>30</v>
      </c>
      <c r="F178" s="8" t="s">
        <v>32</v>
      </c>
      <c r="G178" s="393" t="s">
        <v>3408</v>
      </c>
      <c r="H178" s="48">
        <f t="shared" si="9"/>
        <v>155</v>
      </c>
      <c r="I178" s="56" t="s">
        <v>868</v>
      </c>
      <c r="J178" s="48">
        <v>2</v>
      </c>
      <c r="K178" s="49" t="s">
        <v>869</v>
      </c>
      <c r="L178" s="10" t="s">
        <v>837</v>
      </c>
      <c r="W178" s="47">
        <v>1</v>
      </c>
    </row>
    <row r="179" spans="1:24" ht="45" customHeight="1" x14ac:dyDescent="0.4">
      <c r="B179" s="17">
        <v>182</v>
      </c>
      <c r="G179" s="33" t="s">
        <v>3409</v>
      </c>
      <c r="H179" s="34"/>
      <c r="I179" s="34"/>
      <c r="J179" s="33"/>
      <c r="K179" s="33"/>
      <c r="M179" s="35"/>
      <c r="N179" s="35"/>
      <c r="O179" s="35"/>
      <c r="P179" s="35"/>
      <c r="Q179" s="36"/>
      <c r="R179" s="37"/>
      <c r="S179" s="38">
        <v>1</v>
      </c>
      <c r="T179" s="37" t="s">
        <v>657</v>
      </c>
      <c r="U179" s="38"/>
      <c r="V179" s="37"/>
      <c r="W179" s="39">
        <f>SUM(W180:W187)</f>
        <v>8</v>
      </c>
      <c r="X179" s="37" t="s">
        <v>659</v>
      </c>
    </row>
    <row r="180" spans="1:24" ht="45" customHeight="1" x14ac:dyDescent="0.4">
      <c r="B180" s="17">
        <v>183</v>
      </c>
      <c r="C180" s="8">
        <v>1</v>
      </c>
      <c r="D180" s="40">
        <v>1.3</v>
      </c>
      <c r="E180" s="50" t="s">
        <v>33</v>
      </c>
      <c r="F180" s="50" t="s">
        <v>34</v>
      </c>
      <c r="G180" s="472" t="s">
        <v>3410</v>
      </c>
      <c r="H180" s="51">
        <f>+H178+1</f>
        <v>156</v>
      </c>
      <c r="I180" s="56" t="s">
        <v>870</v>
      </c>
      <c r="J180" s="63">
        <v>1</v>
      </c>
      <c r="K180" s="60" t="s">
        <v>871</v>
      </c>
      <c r="L180" s="10" t="s">
        <v>837</v>
      </c>
      <c r="W180" s="47">
        <v>1</v>
      </c>
    </row>
    <row r="181" spans="1:24" ht="45" customHeight="1" x14ac:dyDescent="0.4">
      <c r="B181" s="17">
        <v>184</v>
      </c>
      <c r="C181" s="8">
        <v>1</v>
      </c>
      <c r="D181" s="40">
        <v>1.3</v>
      </c>
      <c r="E181" s="50" t="s">
        <v>33</v>
      </c>
      <c r="F181" s="50" t="s">
        <v>34</v>
      </c>
      <c r="G181" s="473"/>
      <c r="H181" s="51">
        <f t="shared" ref="H181:H187" si="10">+H180+1</f>
        <v>157</v>
      </c>
      <c r="I181" s="56" t="s">
        <v>872</v>
      </c>
      <c r="J181" s="63">
        <v>1</v>
      </c>
      <c r="K181" s="60" t="s">
        <v>873</v>
      </c>
      <c r="L181" s="10" t="s">
        <v>837</v>
      </c>
      <c r="W181" s="47">
        <v>1</v>
      </c>
    </row>
    <row r="182" spans="1:24" ht="45" customHeight="1" x14ac:dyDescent="0.4">
      <c r="B182" s="17">
        <v>185</v>
      </c>
      <c r="C182" s="8">
        <v>1</v>
      </c>
      <c r="D182" s="40">
        <v>1.3</v>
      </c>
      <c r="E182" s="50" t="s">
        <v>33</v>
      </c>
      <c r="F182" s="50" t="s">
        <v>34</v>
      </c>
      <c r="G182" s="473"/>
      <c r="H182" s="51">
        <f t="shared" si="10"/>
        <v>158</v>
      </c>
      <c r="I182" s="56" t="s">
        <v>874</v>
      </c>
      <c r="J182" s="63">
        <v>1</v>
      </c>
      <c r="K182" s="60" t="s">
        <v>3411</v>
      </c>
      <c r="L182" s="10" t="s">
        <v>837</v>
      </c>
      <c r="W182" s="47">
        <v>1</v>
      </c>
    </row>
    <row r="183" spans="1:24" ht="45" customHeight="1" x14ac:dyDescent="0.4">
      <c r="B183" s="17">
        <v>186</v>
      </c>
      <c r="C183" s="8">
        <v>1</v>
      </c>
      <c r="D183" s="40">
        <v>1.3</v>
      </c>
      <c r="E183" s="50" t="s">
        <v>33</v>
      </c>
      <c r="F183" s="50" t="s">
        <v>34</v>
      </c>
      <c r="G183" s="473"/>
      <c r="H183" s="51">
        <f t="shared" si="10"/>
        <v>159</v>
      </c>
      <c r="I183" s="56" t="s">
        <v>875</v>
      </c>
      <c r="J183" s="63">
        <v>1</v>
      </c>
      <c r="K183" s="60" t="s">
        <v>876</v>
      </c>
      <c r="L183" s="10" t="s">
        <v>837</v>
      </c>
      <c r="W183" s="47">
        <v>1</v>
      </c>
    </row>
    <row r="184" spans="1:24" ht="45" customHeight="1" x14ac:dyDescent="0.4">
      <c r="B184" s="17">
        <v>187</v>
      </c>
      <c r="C184" s="8">
        <v>1</v>
      </c>
      <c r="D184" s="40">
        <v>1.3</v>
      </c>
      <c r="E184" s="50" t="s">
        <v>33</v>
      </c>
      <c r="F184" s="50" t="s">
        <v>34</v>
      </c>
      <c r="G184" s="473"/>
      <c r="H184" s="51">
        <f t="shared" si="10"/>
        <v>160</v>
      </c>
      <c r="I184" s="56" t="s">
        <v>877</v>
      </c>
      <c r="J184" s="63">
        <v>1</v>
      </c>
      <c r="K184" s="60" t="s">
        <v>878</v>
      </c>
      <c r="L184" s="10" t="s">
        <v>837</v>
      </c>
      <c r="W184" s="47">
        <v>1</v>
      </c>
    </row>
    <row r="185" spans="1:24" ht="45" customHeight="1" x14ac:dyDescent="0.4">
      <c r="B185" s="17">
        <v>188</v>
      </c>
      <c r="C185" s="8">
        <v>1</v>
      </c>
      <c r="D185" s="40">
        <v>1.3</v>
      </c>
      <c r="E185" s="50" t="s">
        <v>33</v>
      </c>
      <c r="F185" s="50" t="s">
        <v>34</v>
      </c>
      <c r="G185" s="473"/>
      <c r="H185" s="51">
        <f t="shared" si="10"/>
        <v>161</v>
      </c>
      <c r="I185" s="56" t="s">
        <v>879</v>
      </c>
      <c r="J185" s="63">
        <v>1</v>
      </c>
      <c r="K185" s="60" t="s">
        <v>3412</v>
      </c>
      <c r="L185" s="10" t="s">
        <v>837</v>
      </c>
      <c r="W185" s="47">
        <v>1</v>
      </c>
    </row>
    <row r="186" spans="1:24" ht="45" customHeight="1" x14ac:dyDescent="0.4">
      <c r="B186" s="17">
        <v>189</v>
      </c>
      <c r="C186" s="8">
        <v>1</v>
      </c>
      <c r="D186" s="40">
        <v>1.3</v>
      </c>
      <c r="E186" s="50" t="s">
        <v>33</v>
      </c>
      <c r="F186" s="50" t="s">
        <v>34</v>
      </c>
      <c r="G186" s="473"/>
      <c r="H186" s="51">
        <f t="shared" si="10"/>
        <v>162</v>
      </c>
      <c r="I186" s="56" t="s">
        <v>880</v>
      </c>
      <c r="J186" s="51">
        <v>80</v>
      </c>
      <c r="K186" s="60" t="s">
        <v>3413</v>
      </c>
      <c r="L186" s="10" t="s">
        <v>837</v>
      </c>
      <c r="W186" s="47">
        <v>1</v>
      </c>
    </row>
    <row r="187" spans="1:24" ht="45" customHeight="1" x14ac:dyDescent="0.4">
      <c r="B187" s="17">
        <v>190</v>
      </c>
      <c r="C187" s="8">
        <v>1</v>
      </c>
      <c r="D187" s="40">
        <v>1.3</v>
      </c>
      <c r="E187" s="50" t="s">
        <v>33</v>
      </c>
      <c r="F187" s="50" t="s">
        <v>34</v>
      </c>
      <c r="G187" s="474"/>
      <c r="H187" s="51">
        <f t="shared" si="10"/>
        <v>163</v>
      </c>
      <c r="I187" s="56" t="s">
        <v>881</v>
      </c>
      <c r="J187" s="51">
        <v>80</v>
      </c>
      <c r="K187" s="60" t="s">
        <v>3414</v>
      </c>
      <c r="L187" s="10" t="s">
        <v>837</v>
      </c>
      <c r="W187" s="47">
        <v>1</v>
      </c>
    </row>
    <row r="188" spans="1:24" ht="45" customHeight="1" x14ac:dyDescent="0.4">
      <c r="B188" s="17">
        <v>191</v>
      </c>
      <c r="G188" s="25" t="s">
        <v>3415</v>
      </c>
      <c r="H188" s="26"/>
      <c r="I188" s="26"/>
      <c r="J188" s="26"/>
      <c r="K188" s="68"/>
      <c r="M188" s="29"/>
      <c r="N188" s="29"/>
      <c r="O188" s="29"/>
      <c r="P188" s="29"/>
      <c r="Q188" s="30">
        <v>6</v>
      </c>
      <c r="R188" s="31" t="s">
        <v>656</v>
      </c>
      <c r="S188" s="32">
        <f>SUM(S189:S279)</f>
        <v>17</v>
      </c>
      <c r="T188" s="31" t="s">
        <v>657</v>
      </c>
      <c r="U188" s="32">
        <v>8</v>
      </c>
      <c r="V188" s="31" t="s">
        <v>658</v>
      </c>
      <c r="W188" s="32">
        <f>SUM(W189:W279)/2</f>
        <v>85</v>
      </c>
      <c r="X188" s="31" t="s">
        <v>659</v>
      </c>
    </row>
    <row r="189" spans="1:24" ht="45" customHeight="1" x14ac:dyDescent="0.4">
      <c r="B189" s="17">
        <v>192</v>
      </c>
      <c r="G189" s="33" t="s">
        <v>3416</v>
      </c>
      <c r="H189" s="34"/>
      <c r="I189" s="34"/>
      <c r="J189" s="33"/>
      <c r="K189" s="33"/>
      <c r="M189" s="35"/>
      <c r="N189" s="35"/>
      <c r="O189" s="35"/>
      <c r="P189" s="35"/>
      <c r="Q189" s="36"/>
      <c r="R189" s="37"/>
      <c r="S189" s="38">
        <v>3</v>
      </c>
      <c r="T189" s="37" t="s">
        <v>657</v>
      </c>
      <c r="U189" s="38"/>
      <c r="V189" s="37"/>
      <c r="W189" s="39">
        <f>SUM(W190:W201)</f>
        <v>12</v>
      </c>
      <c r="X189" s="37" t="s">
        <v>659</v>
      </c>
    </row>
    <row r="190" spans="1:24" ht="45" customHeight="1" x14ac:dyDescent="0.4">
      <c r="B190" s="17">
        <v>193</v>
      </c>
      <c r="C190" s="8">
        <v>1</v>
      </c>
      <c r="D190" s="59">
        <v>1.4</v>
      </c>
      <c r="E190" s="41" t="s">
        <v>102</v>
      </c>
      <c r="F190" s="41" t="s">
        <v>103</v>
      </c>
      <c r="G190" s="466" t="s">
        <v>3417</v>
      </c>
      <c r="H190" s="42">
        <f>+H187+1</f>
        <v>164</v>
      </c>
      <c r="I190" s="56" t="s">
        <v>3418</v>
      </c>
      <c r="J190" s="57">
        <v>40</v>
      </c>
      <c r="K190" s="44" t="s">
        <v>882</v>
      </c>
      <c r="L190" s="10" t="s">
        <v>883</v>
      </c>
      <c r="W190" s="47">
        <v>1</v>
      </c>
    </row>
    <row r="191" spans="1:24" ht="45" customHeight="1" x14ac:dyDescent="0.4">
      <c r="B191" s="17">
        <v>194</v>
      </c>
      <c r="C191" s="8">
        <v>1</v>
      </c>
      <c r="D191" s="59">
        <v>1.4</v>
      </c>
      <c r="E191" s="41" t="s">
        <v>102</v>
      </c>
      <c r="F191" s="41" t="s">
        <v>103</v>
      </c>
      <c r="G191" s="467"/>
      <c r="H191" s="42">
        <f t="shared" ref="H191:H201" si="11">+H190+1</f>
        <v>165</v>
      </c>
      <c r="I191" s="56" t="s">
        <v>3419</v>
      </c>
      <c r="J191" s="57">
        <v>40</v>
      </c>
      <c r="K191" s="44" t="s">
        <v>3420</v>
      </c>
      <c r="L191" s="10" t="s">
        <v>883</v>
      </c>
      <c r="W191" s="47">
        <v>1</v>
      </c>
    </row>
    <row r="192" spans="1:24" ht="45" customHeight="1" x14ac:dyDescent="0.4">
      <c r="A192" s="64"/>
      <c r="B192" s="17"/>
      <c r="C192" s="8">
        <v>1</v>
      </c>
      <c r="D192" s="59">
        <v>1.4</v>
      </c>
      <c r="E192" s="41" t="s">
        <v>102</v>
      </c>
      <c r="F192" s="41" t="s">
        <v>103</v>
      </c>
      <c r="G192" s="467"/>
      <c r="H192" s="42">
        <f t="shared" si="11"/>
        <v>166</v>
      </c>
      <c r="I192" s="56" t="s">
        <v>3421</v>
      </c>
      <c r="J192" s="57">
        <v>4</v>
      </c>
      <c r="K192" s="44" t="s">
        <v>3422</v>
      </c>
      <c r="L192" s="10" t="s">
        <v>883</v>
      </c>
      <c r="W192" s="47">
        <v>1</v>
      </c>
    </row>
    <row r="193" spans="2:24" ht="45" customHeight="1" x14ac:dyDescent="0.4">
      <c r="B193" s="17">
        <v>195</v>
      </c>
      <c r="C193" s="8">
        <v>1</v>
      </c>
      <c r="D193" s="59">
        <v>1.4</v>
      </c>
      <c r="E193" s="41" t="s">
        <v>102</v>
      </c>
      <c r="F193" s="41" t="s">
        <v>103</v>
      </c>
      <c r="G193" s="468"/>
      <c r="H193" s="42">
        <f t="shared" si="11"/>
        <v>167</v>
      </c>
      <c r="I193" s="56" t="s">
        <v>3423</v>
      </c>
      <c r="J193" s="57">
        <v>4</v>
      </c>
      <c r="K193" s="44" t="s">
        <v>884</v>
      </c>
      <c r="L193" s="10" t="s">
        <v>883</v>
      </c>
      <c r="W193" s="47">
        <v>1</v>
      </c>
    </row>
    <row r="194" spans="2:24" ht="45" customHeight="1" x14ac:dyDescent="0.4">
      <c r="B194" s="17">
        <v>196</v>
      </c>
      <c r="C194" s="8">
        <v>1</v>
      </c>
      <c r="D194" s="59">
        <v>1.4</v>
      </c>
      <c r="E194" s="41" t="s">
        <v>102</v>
      </c>
      <c r="F194" s="61" t="s">
        <v>104</v>
      </c>
      <c r="G194" s="469" t="s">
        <v>3424</v>
      </c>
      <c r="H194" s="48">
        <f t="shared" si="11"/>
        <v>168</v>
      </c>
      <c r="I194" s="56" t="s">
        <v>3425</v>
      </c>
      <c r="J194" s="53">
        <v>5</v>
      </c>
      <c r="K194" s="49" t="s">
        <v>3426</v>
      </c>
      <c r="L194" s="10" t="s">
        <v>883</v>
      </c>
      <c r="W194" s="47">
        <v>1</v>
      </c>
    </row>
    <row r="195" spans="2:24" ht="45" customHeight="1" x14ac:dyDescent="0.4">
      <c r="B195" s="17">
        <v>197</v>
      </c>
      <c r="C195" s="8">
        <v>1</v>
      </c>
      <c r="D195" s="59">
        <v>1.4</v>
      </c>
      <c r="E195" s="41" t="s">
        <v>102</v>
      </c>
      <c r="F195" s="61" t="s">
        <v>104</v>
      </c>
      <c r="G195" s="471"/>
      <c r="H195" s="48">
        <f t="shared" si="11"/>
        <v>169</v>
      </c>
      <c r="I195" s="56" t="s">
        <v>3427</v>
      </c>
      <c r="J195" s="53">
        <v>3200</v>
      </c>
      <c r="K195" s="49" t="s">
        <v>885</v>
      </c>
      <c r="L195" s="10" t="s">
        <v>883</v>
      </c>
      <c r="W195" s="47">
        <v>1</v>
      </c>
    </row>
    <row r="196" spans="2:24" ht="45" customHeight="1" x14ac:dyDescent="0.4">
      <c r="B196" s="17">
        <v>198</v>
      </c>
      <c r="C196" s="8">
        <v>1</v>
      </c>
      <c r="D196" s="59">
        <v>1.4</v>
      </c>
      <c r="E196" s="41" t="s">
        <v>102</v>
      </c>
      <c r="F196" s="61" t="s">
        <v>104</v>
      </c>
      <c r="G196" s="471"/>
      <c r="H196" s="48">
        <f t="shared" si="11"/>
        <v>170</v>
      </c>
      <c r="I196" s="56" t="s">
        <v>3428</v>
      </c>
      <c r="J196" s="53">
        <v>800</v>
      </c>
      <c r="K196" s="49" t="s">
        <v>886</v>
      </c>
      <c r="L196" s="10" t="s">
        <v>883</v>
      </c>
      <c r="W196" s="47">
        <v>1</v>
      </c>
    </row>
    <row r="197" spans="2:24" ht="45" customHeight="1" x14ac:dyDescent="0.4">
      <c r="B197" s="17">
        <v>199</v>
      </c>
      <c r="C197" s="8">
        <v>1</v>
      </c>
      <c r="D197" s="59">
        <v>1.4</v>
      </c>
      <c r="E197" s="41" t="s">
        <v>102</v>
      </c>
      <c r="F197" s="61" t="s">
        <v>104</v>
      </c>
      <c r="G197" s="470"/>
      <c r="H197" s="48">
        <f t="shared" si="11"/>
        <v>171</v>
      </c>
      <c r="I197" s="56" t="s">
        <v>3429</v>
      </c>
      <c r="J197" s="53">
        <v>4</v>
      </c>
      <c r="K197" s="49" t="s">
        <v>887</v>
      </c>
      <c r="L197" s="10" t="s">
        <v>883</v>
      </c>
      <c r="W197" s="47">
        <v>1</v>
      </c>
    </row>
    <row r="198" spans="2:24" ht="64.900000000000006" customHeight="1" x14ac:dyDescent="0.4">
      <c r="B198" s="17">
        <v>200</v>
      </c>
      <c r="C198" s="8">
        <v>1</v>
      </c>
      <c r="D198" s="59">
        <v>1.4</v>
      </c>
      <c r="E198" s="41" t="s">
        <v>102</v>
      </c>
      <c r="F198" s="41" t="s">
        <v>105</v>
      </c>
      <c r="G198" s="466" t="s">
        <v>3430</v>
      </c>
      <c r="H198" s="42">
        <f t="shared" si="11"/>
        <v>172</v>
      </c>
      <c r="I198" s="56" t="s">
        <v>3431</v>
      </c>
      <c r="J198" s="57">
        <v>4</v>
      </c>
      <c r="K198" s="44" t="s">
        <v>3432</v>
      </c>
      <c r="L198" s="10" t="s">
        <v>883</v>
      </c>
      <c r="W198" s="47">
        <v>1</v>
      </c>
    </row>
    <row r="199" spans="2:24" ht="64.900000000000006" customHeight="1" x14ac:dyDescent="0.4">
      <c r="B199" s="17">
        <v>201</v>
      </c>
      <c r="C199" s="8">
        <v>1</v>
      </c>
      <c r="D199" s="59">
        <v>1.4</v>
      </c>
      <c r="E199" s="41" t="s">
        <v>102</v>
      </c>
      <c r="F199" s="41" t="s">
        <v>105</v>
      </c>
      <c r="G199" s="467"/>
      <c r="H199" s="42">
        <f t="shared" si="11"/>
        <v>173</v>
      </c>
      <c r="I199" s="56" t="s">
        <v>3433</v>
      </c>
      <c r="J199" s="57">
        <v>40</v>
      </c>
      <c r="K199" s="44" t="s">
        <v>3434</v>
      </c>
      <c r="L199" s="10" t="s">
        <v>883</v>
      </c>
      <c r="W199" s="47">
        <v>1</v>
      </c>
    </row>
    <row r="200" spans="2:24" ht="64.900000000000006" customHeight="1" x14ac:dyDescent="0.4">
      <c r="B200" s="17">
        <v>202</v>
      </c>
      <c r="C200" s="8">
        <v>1</v>
      </c>
      <c r="D200" s="59">
        <v>1.4</v>
      </c>
      <c r="E200" s="41" t="s">
        <v>102</v>
      </c>
      <c r="F200" s="41" t="s">
        <v>105</v>
      </c>
      <c r="G200" s="467"/>
      <c r="H200" s="42">
        <f t="shared" si="11"/>
        <v>174</v>
      </c>
      <c r="I200" s="56" t="s">
        <v>3435</v>
      </c>
      <c r="J200" s="57">
        <v>20</v>
      </c>
      <c r="K200" s="44" t="s">
        <v>3436</v>
      </c>
      <c r="L200" s="10" t="s">
        <v>883</v>
      </c>
      <c r="W200" s="47">
        <v>1</v>
      </c>
    </row>
    <row r="201" spans="2:24" ht="64.900000000000006" customHeight="1" x14ac:dyDescent="0.4">
      <c r="B201" s="17">
        <v>203</v>
      </c>
      <c r="C201" s="8">
        <v>1</v>
      </c>
      <c r="D201" s="59">
        <v>1.4</v>
      </c>
      <c r="E201" s="41" t="s">
        <v>102</v>
      </c>
      <c r="F201" s="41" t="s">
        <v>105</v>
      </c>
      <c r="G201" s="468"/>
      <c r="H201" s="42">
        <f t="shared" si="11"/>
        <v>175</v>
      </c>
      <c r="I201" s="56" t="s">
        <v>3437</v>
      </c>
      <c r="J201" s="65">
        <v>1</v>
      </c>
      <c r="K201" s="44" t="s">
        <v>888</v>
      </c>
      <c r="L201" s="10" t="s">
        <v>883</v>
      </c>
      <c r="W201" s="47">
        <v>1</v>
      </c>
    </row>
    <row r="202" spans="2:24" ht="45" customHeight="1" x14ac:dyDescent="0.4">
      <c r="B202" s="17">
        <v>204</v>
      </c>
      <c r="G202" s="33" t="s">
        <v>3438</v>
      </c>
      <c r="H202" s="34"/>
      <c r="I202" s="34"/>
      <c r="J202" s="33"/>
      <c r="K202" s="33"/>
      <c r="M202" s="35"/>
      <c r="N202" s="35"/>
      <c r="O202" s="35"/>
      <c r="P202" s="35"/>
      <c r="Q202" s="36"/>
      <c r="R202" s="37"/>
      <c r="S202" s="38">
        <v>4</v>
      </c>
      <c r="T202" s="37" t="s">
        <v>657</v>
      </c>
      <c r="U202" s="38"/>
      <c r="V202" s="37"/>
      <c r="W202" s="39">
        <f>SUM(W203:W222)</f>
        <v>20</v>
      </c>
      <c r="X202" s="37" t="s">
        <v>659</v>
      </c>
    </row>
    <row r="203" spans="2:24" ht="45" customHeight="1" x14ac:dyDescent="0.4">
      <c r="B203" s="17">
        <v>205</v>
      </c>
      <c r="C203" s="8">
        <v>1</v>
      </c>
      <c r="D203" s="59">
        <v>1.4</v>
      </c>
      <c r="E203" s="50" t="s">
        <v>889</v>
      </c>
      <c r="F203" s="50" t="s">
        <v>890</v>
      </c>
      <c r="G203" s="472" t="s">
        <v>3439</v>
      </c>
      <c r="H203" s="51">
        <f>+H201+1</f>
        <v>176</v>
      </c>
      <c r="I203" s="56" t="s">
        <v>3440</v>
      </c>
      <c r="J203" s="51">
        <v>4</v>
      </c>
      <c r="K203" s="52" t="s">
        <v>891</v>
      </c>
      <c r="L203" s="10" t="s">
        <v>883</v>
      </c>
      <c r="W203" s="47">
        <v>1</v>
      </c>
    </row>
    <row r="204" spans="2:24" ht="45" customHeight="1" x14ac:dyDescent="0.4">
      <c r="B204" s="17">
        <v>206</v>
      </c>
      <c r="C204" s="8">
        <v>1</v>
      </c>
      <c r="D204" s="59">
        <v>1.4</v>
      </c>
      <c r="E204" s="50" t="s">
        <v>889</v>
      </c>
      <c r="F204" s="50" t="s">
        <v>890</v>
      </c>
      <c r="G204" s="473"/>
      <c r="H204" s="51">
        <f t="shared" ref="H204:H222" si="12">+H203+1</f>
        <v>177</v>
      </c>
      <c r="I204" s="56" t="s">
        <v>3441</v>
      </c>
      <c r="J204" s="51">
        <v>40</v>
      </c>
      <c r="K204" s="52" t="s">
        <v>3442</v>
      </c>
      <c r="L204" s="10" t="s">
        <v>883</v>
      </c>
      <c r="W204" s="47">
        <v>1</v>
      </c>
    </row>
    <row r="205" spans="2:24" ht="45" customHeight="1" x14ac:dyDescent="0.4">
      <c r="B205" s="17">
        <v>207</v>
      </c>
      <c r="C205" s="8">
        <v>1</v>
      </c>
      <c r="D205" s="59">
        <v>1.4</v>
      </c>
      <c r="E205" s="50" t="s">
        <v>889</v>
      </c>
      <c r="F205" s="50" t="s">
        <v>890</v>
      </c>
      <c r="G205" s="473"/>
      <c r="H205" s="51">
        <f t="shared" si="12"/>
        <v>178</v>
      </c>
      <c r="I205" s="56" t="s">
        <v>3443</v>
      </c>
      <c r="J205" s="51">
        <v>8</v>
      </c>
      <c r="K205" s="52" t="s">
        <v>892</v>
      </c>
      <c r="L205" s="10" t="s">
        <v>883</v>
      </c>
      <c r="W205" s="47">
        <v>1</v>
      </c>
    </row>
    <row r="206" spans="2:24" ht="45" customHeight="1" x14ac:dyDescent="0.4">
      <c r="B206" s="17">
        <v>208</v>
      </c>
      <c r="C206" s="8">
        <v>1</v>
      </c>
      <c r="D206" s="59">
        <v>1.4</v>
      </c>
      <c r="E206" s="50" t="s">
        <v>889</v>
      </c>
      <c r="F206" s="50" t="s">
        <v>890</v>
      </c>
      <c r="G206" s="474"/>
      <c r="H206" s="51">
        <f t="shared" si="12"/>
        <v>179</v>
      </c>
      <c r="I206" s="56" t="s">
        <v>3444</v>
      </c>
      <c r="J206" s="51">
        <v>12</v>
      </c>
      <c r="K206" s="52" t="s">
        <v>3445</v>
      </c>
      <c r="L206" s="10" t="s">
        <v>883</v>
      </c>
      <c r="W206" s="47">
        <v>1</v>
      </c>
    </row>
    <row r="207" spans="2:24" ht="45" customHeight="1" x14ac:dyDescent="0.4">
      <c r="B207" s="17">
        <v>209</v>
      </c>
      <c r="C207" s="8">
        <v>1</v>
      </c>
      <c r="D207" s="59">
        <v>1.4</v>
      </c>
      <c r="E207" s="50" t="s">
        <v>889</v>
      </c>
      <c r="F207" s="8" t="s">
        <v>893</v>
      </c>
      <c r="G207" s="469" t="s">
        <v>3446</v>
      </c>
      <c r="H207" s="48">
        <f t="shared" si="12"/>
        <v>180</v>
      </c>
      <c r="I207" s="56" t="s">
        <v>3447</v>
      </c>
      <c r="J207" s="48">
        <v>20</v>
      </c>
      <c r="K207" s="49" t="s">
        <v>3448</v>
      </c>
      <c r="L207" s="10" t="s">
        <v>883</v>
      </c>
      <c r="W207" s="47">
        <v>1</v>
      </c>
    </row>
    <row r="208" spans="2:24" ht="45" customHeight="1" x14ac:dyDescent="0.4">
      <c r="B208" s="17">
        <v>210</v>
      </c>
      <c r="C208" s="8">
        <v>1</v>
      </c>
      <c r="D208" s="59">
        <v>1.4</v>
      </c>
      <c r="E208" s="50" t="s">
        <v>889</v>
      </c>
      <c r="F208" s="8" t="s">
        <v>893</v>
      </c>
      <c r="G208" s="471"/>
      <c r="H208" s="48">
        <f t="shared" si="12"/>
        <v>181</v>
      </c>
      <c r="I208" s="56" t="s">
        <v>3449</v>
      </c>
      <c r="J208" s="48">
        <v>40</v>
      </c>
      <c r="K208" s="49" t="s">
        <v>3450</v>
      </c>
      <c r="L208" s="10" t="s">
        <v>883</v>
      </c>
      <c r="W208" s="47">
        <v>1</v>
      </c>
    </row>
    <row r="209" spans="2:24" ht="45" customHeight="1" x14ac:dyDescent="0.4">
      <c r="B209" s="17">
        <v>211</v>
      </c>
      <c r="C209" s="8">
        <v>1</v>
      </c>
      <c r="D209" s="59">
        <v>1.4</v>
      </c>
      <c r="E209" s="50" t="s">
        <v>889</v>
      </c>
      <c r="F209" s="8" t="s">
        <v>893</v>
      </c>
      <c r="G209" s="471"/>
      <c r="H209" s="48">
        <f t="shared" si="12"/>
        <v>182</v>
      </c>
      <c r="I209" s="56" t="s">
        <v>3451</v>
      </c>
      <c r="J209" s="48">
        <v>4</v>
      </c>
      <c r="K209" s="49" t="s">
        <v>3452</v>
      </c>
      <c r="L209" s="10" t="s">
        <v>883</v>
      </c>
      <c r="W209" s="47">
        <v>1</v>
      </c>
    </row>
    <row r="210" spans="2:24" ht="45" customHeight="1" x14ac:dyDescent="0.4">
      <c r="B210" s="17">
        <v>212</v>
      </c>
      <c r="C210" s="8">
        <v>1</v>
      </c>
      <c r="D210" s="59">
        <v>1.4</v>
      </c>
      <c r="E210" s="50" t="s">
        <v>889</v>
      </c>
      <c r="F210" s="8" t="s">
        <v>893</v>
      </c>
      <c r="G210" s="471"/>
      <c r="H210" s="48">
        <f t="shared" si="12"/>
        <v>183</v>
      </c>
      <c r="I210" s="56" t="s">
        <v>3453</v>
      </c>
      <c r="J210" s="48">
        <v>4</v>
      </c>
      <c r="K210" s="49" t="s">
        <v>3454</v>
      </c>
      <c r="L210" s="10" t="s">
        <v>883</v>
      </c>
      <c r="W210" s="47">
        <v>1</v>
      </c>
    </row>
    <row r="211" spans="2:24" ht="45" customHeight="1" x14ac:dyDescent="0.4">
      <c r="B211" s="17">
        <v>213</v>
      </c>
      <c r="C211" s="8">
        <v>1</v>
      </c>
      <c r="D211" s="59">
        <v>1.4</v>
      </c>
      <c r="E211" s="50" t="s">
        <v>889</v>
      </c>
      <c r="F211" s="8" t="s">
        <v>893</v>
      </c>
      <c r="G211" s="471"/>
      <c r="H211" s="48">
        <f t="shared" si="12"/>
        <v>184</v>
      </c>
      <c r="I211" s="56" t="s">
        <v>3455</v>
      </c>
      <c r="J211" s="48">
        <v>20</v>
      </c>
      <c r="K211" s="49" t="s">
        <v>3456</v>
      </c>
      <c r="L211" s="10" t="s">
        <v>883</v>
      </c>
      <c r="W211" s="47">
        <v>1</v>
      </c>
    </row>
    <row r="212" spans="2:24" ht="45" customHeight="1" x14ac:dyDescent="0.4">
      <c r="B212" s="17">
        <v>214</v>
      </c>
      <c r="C212" s="8">
        <v>1</v>
      </c>
      <c r="D212" s="59">
        <v>1.4</v>
      </c>
      <c r="E212" s="50" t="s">
        <v>889</v>
      </c>
      <c r="F212" s="8" t="s">
        <v>893</v>
      </c>
      <c r="G212" s="471"/>
      <c r="H212" s="48">
        <f t="shared" si="12"/>
        <v>185</v>
      </c>
      <c r="I212" s="56" t="s">
        <v>3457</v>
      </c>
      <c r="J212" s="48">
        <v>20</v>
      </c>
      <c r="K212" s="49" t="s">
        <v>3458</v>
      </c>
      <c r="L212" s="10" t="s">
        <v>883</v>
      </c>
      <c r="W212" s="47">
        <v>1</v>
      </c>
    </row>
    <row r="213" spans="2:24" ht="45" customHeight="1" x14ac:dyDescent="0.4">
      <c r="B213" s="17">
        <v>215</v>
      </c>
      <c r="C213" s="8">
        <v>1</v>
      </c>
      <c r="D213" s="59">
        <v>1.4</v>
      </c>
      <c r="E213" s="50" t="s">
        <v>889</v>
      </c>
      <c r="F213" s="8" t="s">
        <v>893</v>
      </c>
      <c r="G213" s="471"/>
      <c r="H213" s="48">
        <f t="shared" si="12"/>
        <v>186</v>
      </c>
      <c r="I213" s="56" t="s">
        <v>3459</v>
      </c>
      <c r="J213" s="48">
        <v>8</v>
      </c>
      <c r="K213" s="49" t="s">
        <v>894</v>
      </c>
      <c r="L213" s="10" t="s">
        <v>883</v>
      </c>
      <c r="W213" s="47">
        <v>1</v>
      </c>
    </row>
    <row r="214" spans="2:24" ht="45" customHeight="1" x14ac:dyDescent="0.4">
      <c r="B214" s="17">
        <v>216</v>
      </c>
      <c r="C214" s="8">
        <v>1</v>
      </c>
      <c r="D214" s="59">
        <v>1.4</v>
      </c>
      <c r="E214" s="50" t="s">
        <v>889</v>
      </c>
      <c r="F214" s="8" t="s">
        <v>893</v>
      </c>
      <c r="G214" s="470"/>
      <c r="H214" s="48">
        <f t="shared" si="12"/>
        <v>187</v>
      </c>
      <c r="I214" s="56" t="s">
        <v>3460</v>
      </c>
      <c r="J214" s="48">
        <v>80</v>
      </c>
      <c r="K214" s="49" t="s">
        <v>3461</v>
      </c>
      <c r="L214" s="10" t="s">
        <v>883</v>
      </c>
      <c r="W214" s="47">
        <v>1</v>
      </c>
    </row>
    <row r="215" spans="2:24" ht="45" customHeight="1" x14ac:dyDescent="0.4">
      <c r="B215" s="17">
        <v>217</v>
      </c>
      <c r="C215" s="8">
        <v>1</v>
      </c>
      <c r="D215" s="59">
        <v>1.4</v>
      </c>
      <c r="E215" s="50" t="s">
        <v>889</v>
      </c>
      <c r="F215" s="50" t="s">
        <v>895</v>
      </c>
      <c r="G215" s="472" t="s">
        <v>3462</v>
      </c>
      <c r="H215" s="51">
        <f t="shared" si="12"/>
        <v>188</v>
      </c>
      <c r="I215" s="56" t="s">
        <v>3463</v>
      </c>
      <c r="J215" s="51">
        <v>4</v>
      </c>
      <c r="K215" s="52" t="s">
        <v>896</v>
      </c>
      <c r="L215" s="10" t="s">
        <v>883</v>
      </c>
      <c r="W215" s="47">
        <v>1</v>
      </c>
    </row>
    <row r="216" spans="2:24" ht="45" customHeight="1" x14ac:dyDescent="0.4">
      <c r="B216" s="17">
        <v>218</v>
      </c>
      <c r="C216" s="8">
        <v>1</v>
      </c>
      <c r="D216" s="59">
        <v>1.4</v>
      </c>
      <c r="E216" s="50" t="s">
        <v>889</v>
      </c>
      <c r="F216" s="50" t="s">
        <v>895</v>
      </c>
      <c r="G216" s="473"/>
      <c r="H216" s="51">
        <f t="shared" si="12"/>
        <v>189</v>
      </c>
      <c r="I216" s="56" t="s">
        <v>3464</v>
      </c>
      <c r="J216" s="51">
        <v>4</v>
      </c>
      <c r="K216" s="52" t="s">
        <v>897</v>
      </c>
      <c r="L216" s="10" t="s">
        <v>883</v>
      </c>
      <c r="W216" s="47">
        <v>1</v>
      </c>
    </row>
    <row r="217" spans="2:24" ht="45" customHeight="1" x14ac:dyDescent="0.4">
      <c r="B217" s="17">
        <v>219</v>
      </c>
      <c r="C217" s="8">
        <v>1</v>
      </c>
      <c r="D217" s="59">
        <v>1.4</v>
      </c>
      <c r="E217" s="50" t="s">
        <v>889</v>
      </c>
      <c r="F217" s="50" t="s">
        <v>895</v>
      </c>
      <c r="G217" s="473"/>
      <c r="H217" s="51">
        <f t="shared" si="12"/>
        <v>190</v>
      </c>
      <c r="I217" s="56" t="s">
        <v>3465</v>
      </c>
      <c r="J217" s="51">
        <v>16</v>
      </c>
      <c r="K217" s="52" t="s">
        <v>3466</v>
      </c>
      <c r="L217" s="10" t="s">
        <v>883</v>
      </c>
      <c r="W217" s="47">
        <v>1</v>
      </c>
    </row>
    <row r="218" spans="2:24" ht="45" customHeight="1" x14ac:dyDescent="0.4">
      <c r="B218" s="17">
        <v>220</v>
      </c>
      <c r="C218" s="8">
        <v>1</v>
      </c>
      <c r="D218" s="59">
        <v>1.4</v>
      </c>
      <c r="E218" s="50" t="s">
        <v>889</v>
      </c>
      <c r="F218" s="50" t="s">
        <v>895</v>
      </c>
      <c r="G218" s="474"/>
      <c r="H218" s="51">
        <f t="shared" si="12"/>
        <v>191</v>
      </c>
      <c r="I218" s="56" t="s">
        <v>3467</v>
      </c>
      <c r="J218" s="51">
        <v>12</v>
      </c>
      <c r="K218" s="52" t="s">
        <v>898</v>
      </c>
      <c r="L218" s="10" t="s">
        <v>883</v>
      </c>
      <c r="W218" s="47">
        <v>1</v>
      </c>
    </row>
    <row r="219" spans="2:24" ht="45" customHeight="1" x14ac:dyDescent="0.4">
      <c r="B219" s="17">
        <v>221</v>
      </c>
      <c r="C219" s="8">
        <v>1</v>
      </c>
      <c r="D219" s="59">
        <v>1.4</v>
      </c>
      <c r="E219" s="50" t="s">
        <v>889</v>
      </c>
      <c r="F219" s="8" t="s">
        <v>899</v>
      </c>
      <c r="G219" s="469" t="s">
        <v>3468</v>
      </c>
      <c r="H219" s="48">
        <f t="shared" si="12"/>
        <v>192</v>
      </c>
      <c r="I219" s="56" t="s">
        <v>3469</v>
      </c>
      <c r="J219" s="48">
        <v>4</v>
      </c>
      <c r="K219" s="49" t="s">
        <v>900</v>
      </c>
      <c r="L219" s="10" t="s">
        <v>883</v>
      </c>
      <c r="W219" s="47">
        <v>1</v>
      </c>
    </row>
    <row r="220" spans="2:24" ht="45" customHeight="1" x14ac:dyDescent="0.4">
      <c r="B220" s="17">
        <v>222</v>
      </c>
      <c r="C220" s="8">
        <v>1</v>
      </c>
      <c r="D220" s="59">
        <v>1.4</v>
      </c>
      <c r="E220" s="50" t="s">
        <v>889</v>
      </c>
      <c r="F220" s="8" t="s">
        <v>899</v>
      </c>
      <c r="G220" s="471"/>
      <c r="H220" s="48">
        <f t="shared" si="12"/>
        <v>193</v>
      </c>
      <c r="I220" s="56" t="s">
        <v>3470</v>
      </c>
      <c r="J220" s="48">
        <v>48</v>
      </c>
      <c r="K220" s="49" t="s">
        <v>3471</v>
      </c>
      <c r="L220" s="10" t="s">
        <v>883</v>
      </c>
      <c r="W220" s="47">
        <v>1</v>
      </c>
    </row>
    <row r="221" spans="2:24" ht="45" customHeight="1" x14ac:dyDescent="0.4">
      <c r="B221" s="17">
        <v>223</v>
      </c>
      <c r="C221" s="8">
        <v>1</v>
      </c>
      <c r="D221" s="59">
        <v>1.4</v>
      </c>
      <c r="E221" s="50" t="s">
        <v>889</v>
      </c>
      <c r="F221" s="8" t="s">
        <v>899</v>
      </c>
      <c r="G221" s="471"/>
      <c r="H221" s="48">
        <f t="shared" si="12"/>
        <v>194</v>
      </c>
      <c r="I221" s="56" t="s">
        <v>3472</v>
      </c>
      <c r="J221" s="48">
        <v>16</v>
      </c>
      <c r="K221" s="49" t="s">
        <v>901</v>
      </c>
      <c r="L221" s="10" t="s">
        <v>883</v>
      </c>
      <c r="W221" s="47">
        <v>1</v>
      </c>
    </row>
    <row r="222" spans="2:24" ht="45" customHeight="1" x14ac:dyDescent="0.4">
      <c r="B222" s="17">
        <v>224</v>
      </c>
      <c r="C222" s="8">
        <v>1</v>
      </c>
      <c r="D222" s="59">
        <v>1.4</v>
      </c>
      <c r="E222" s="50" t="s">
        <v>889</v>
      </c>
      <c r="F222" s="8" t="s">
        <v>899</v>
      </c>
      <c r="G222" s="470"/>
      <c r="H222" s="48">
        <f t="shared" si="12"/>
        <v>195</v>
      </c>
      <c r="I222" s="56" t="s">
        <v>3473</v>
      </c>
      <c r="J222" s="48">
        <v>4</v>
      </c>
      <c r="K222" s="49" t="s">
        <v>902</v>
      </c>
      <c r="L222" s="10" t="s">
        <v>883</v>
      </c>
      <c r="W222" s="47">
        <v>1</v>
      </c>
    </row>
    <row r="223" spans="2:24" ht="45" customHeight="1" x14ac:dyDescent="0.4">
      <c r="B223" s="17">
        <v>225</v>
      </c>
      <c r="G223" s="33" t="s">
        <v>3474</v>
      </c>
      <c r="H223" s="34"/>
      <c r="I223" s="34"/>
      <c r="J223" s="33"/>
      <c r="K223" s="33"/>
      <c r="M223" s="35"/>
      <c r="N223" s="35"/>
      <c r="O223" s="35"/>
      <c r="P223" s="35"/>
      <c r="Q223" s="36"/>
      <c r="R223" s="37"/>
      <c r="S223" s="38">
        <v>2</v>
      </c>
      <c r="T223" s="37" t="s">
        <v>657</v>
      </c>
      <c r="U223" s="38"/>
      <c r="V223" s="37"/>
      <c r="W223" s="39">
        <f>SUM(W224:W237)</f>
        <v>14</v>
      </c>
      <c r="X223" s="37" t="s">
        <v>659</v>
      </c>
    </row>
    <row r="224" spans="2:24" ht="45" customHeight="1" x14ac:dyDescent="0.4">
      <c r="B224" s="17">
        <v>226</v>
      </c>
      <c r="C224" s="8">
        <v>1</v>
      </c>
      <c r="D224" s="59">
        <v>1.4</v>
      </c>
      <c r="E224" s="41" t="s">
        <v>903</v>
      </c>
      <c r="F224" s="41" t="s">
        <v>904</v>
      </c>
      <c r="G224" s="466" t="s">
        <v>3475</v>
      </c>
      <c r="H224" s="42">
        <f>+H222+1</f>
        <v>196</v>
      </c>
      <c r="I224" s="56" t="s">
        <v>3476</v>
      </c>
      <c r="J224" s="57">
        <v>30</v>
      </c>
      <c r="K224" s="44" t="s">
        <v>3477</v>
      </c>
      <c r="L224" s="10" t="s">
        <v>883</v>
      </c>
      <c r="W224" s="47">
        <v>1</v>
      </c>
    </row>
    <row r="225" spans="2:24" ht="45" customHeight="1" x14ac:dyDescent="0.4">
      <c r="B225" s="17">
        <v>227</v>
      </c>
      <c r="C225" s="8">
        <v>1</v>
      </c>
      <c r="D225" s="59">
        <v>1.4</v>
      </c>
      <c r="E225" s="41" t="s">
        <v>903</v>
      </c>
      <c r="F225" s="41" t="s">
        <v>904</v>
      </c>
      <c r="G225" s="467"/>
      <c r="H225" s="42">
        <f t="shared" ref="H225:H237" si="13">+H224+1</f>
        <v>197</v>
      </c>
      <c r="I225" s="56" t="s">
        <v>3478</v>
      </c>
      <c r="J225" s="57">
        <v>1</v>
      </c>
      <c r="K225" s="44" t="s">
        <v>905</v>
      </c>
      <c r="L225" s="10" t="s">
        <v>883</v>
      </c>
      <c r="W225" s="47">
        <v>1</v>
      </c>
    </row>
    <row r="226" spans="2:24" ht="45" customHeight="1" x14ac:dyDescent="0.4">
      <c r="B226" s="17">
        <v>228</v>
      </c>
      <c r="C226" s="8">
        <v>1</v>
      </c>
      <c r="D226" s="59">
        <v>1.4</v>
      </c>
      <c r="E226" s="41" t="s">
        <v>903</v>
      </c>
      <c r="F226" s="41" t="s">
        <v>904</v>
      </c>
      <c r="G226" s="467"/>
      <c r="H226" s="42">
        <f t="shared" si="13"/>
        <v>198</v>
      </c>
      <c r="I226" s="56" t="s">
        <v>3479</v>
      </c>
      <c r="J226" s="57">
        <v>80</v>
      </c>
      <c r="K226" s="44" t="s">
        <v>3480</v>
      </c>
      <c r="L226" s="10" t="s">
        <v>883</v>
      </c>
      <c r="W226" s="47">
        <v>1</v>
      </c>
    </row>
    <row r="227" spans="2:24" ht="45" customHeight="1" x14ac:dyDescent="0.4">
      <c r="B227" s="17">
        <v>229</v>
      </c>
      <c r="C227" s="8">
        <v>1</v>
      </c>
      <c r="D227" s="59">
        <v>1.4</v>
      </c>
      <c r="E227" s="41" t="s">
        <v>903</v>
      </c>
      <c r="F227" s="41" t="s">
        <v>904</v>
      </c>
      <c r="G227" s="467"/>
      <c r="H227" s="42">
        <f t="shared" si="13"/>
        <v>199</v>
      </c>
      <c r="I227" s="56" t="s">
        <v>3481</v>
      </c>
      <c r="J227" s="57">
        <v>80</v>
      </c>
      <c r="K227" s="44" t="s">
        <v>3482</v>
      </c>
      <c r="L227" s="10" t="s">
        <v>883</v>
      </c>
      <c r="W227" s="47">
        <v>1</v>
      </c>
    </row>
    <row r="228" spans="2:24" ht="45" customHeight="1" x14ac:dyDescent="0.4">
      <c r="B228" s="17">
        <v>230</v>
      </c>
      <c r="C228" s="8">
        <v>1</v>
      </c>
      <c r="D228" s="59">
        <v>1.4</v>
      </c>
      <c r="E228" s="41" t="s">
        <v>903</v>
      </c>
      <c r="F228" s="41" t="s">
        <v>904</v>
      </c>
      <c r="G228" s="467"/>
      <c r="H228" s="42">
        <f t="shared" si="13"/>
        <v>200</v>
      </c>
      <c r="I228" s="56" t="s">
        <v>3483</v>
      </c>
      <c r="J228" s="57">
        <v>1200</v>
      </c>
      <c r="K228" s="44" t="s">
        <v>3484</v>
      </c>
      <c r="L228" s="10" t="s">
        <v>883</v>
      </c>
      <c r="W228" s="47">
        <v>1</v>
      </c>
    </row>
    <row r="229" spans="2:24" ht="45" customHeight="1" x14ac:dyDescent="0.4">
      <c r="B229" s="17">
        <v>231</v>
      </c>
      <c r="C229" s="8">
        <v>1</v>
      </c>
      <c r="D229" s="59">
        <v>1.4</v>
      </c>
      <c r="E229" s="41" t="s">
        <v>903</v>
      </c>
      <c r="F229" s="41" t="s">
        <v>904</v>
      </c>
      <c r="G229" s="467"/>
      <c r="H229" s="42">
        <f t="shared" si="13"/>
        <v>201</v>
      </c>
      <c r="I229" s="56" t="s">
        <v>3485</v>
      </c>
      <c r="J229" s="57">
        <v>8</v>
      </c>
      <c r="K229" s="44" t="s">
        <v>3486</v>
      </c>
      <c r="L229" s="10" t="s">
        <v>883</v>
      </c>
      <c r="W229" s="47">
        <v>1</v>
      </c>
    </row>
    <row r="230" spans="2:24" ht="45" customHeight="1" x14ac:dyDescent="0.4">
      <c r="B230" s="17">
        <v>232</v>
      </c>
      <c r="C230" s="8">
        <v>1</v>
      </c>
      <c r="D230" s="59">
        <v>1.4</v>
      </c>
      <c r="E230" s="41" t="s">
        <v>903</v>
      </c>
      <c r="F230" s="41" t="s">
        <v>904</v>
      </c>
      <c r="G230" s="467"/>
      <c r="H230" s="42">
        <f t="shared" si="13"/>
        <v>202</v>
      </c>
      <c r="I230" s="56" t="s">
        <v>3487</v>
      </c>
      <c r="J230" s="57">
        <v>160</v>
      </c>
      <c r="K230" s="44" t="s">
        <v>3488</v>
      </c>
      <c r="L230" s="10" t="s">
        <v>883</v>
      </c>
      <c r="W230" s="47">
        <v>1</v>
      </c>
    </row>
    <row r="231" spans="2:24" ht="45" customHeight="1" x14ac:dyDescent="0.4">
      <c r="B231" s="17">
        <v>233</v>
      </c>
      <c r="C231" s="8">
        <v>1</v>
      </c>
      <c r="D231" s="59">
        <v>1.4</v>
      </c>
      <c r="E231" s="41" t="s">
        <v>903</v>
      </c>
      <c r="F231" s="41" t="s">
        <v>904</v>
      </c>
      <c r="G231" s="467"/>
      <c r="H231" s="42">
        <f t="shared" si="13"/>
        <v>203</v>
      </c>
      <c r="I231" s="56" t="s">
        <v>3489</v>
      </c>
      <c r="J231" s="57">
        <v>40</v>
      </c>
      <c r="K231" s="44" t="s">
        <v>3490</v>
      </c>
      <c r="L231" s="10" t="s">
        <v>883</v>
      </c>
      <c r="W231" s="47">
        <v>1</v>
      </c>
    </row>
    <row r="232" spans="2:24" ht="45" customHeight="1" x14ac:dyDescent="0.4">
      <c r="B232" s="17">
        <v>234</v>
      </c>
      <c r="C232" s="8">
        <v>1</v>
      </c>
      <c r="D232" s="59">
        <v>1.4</v>
      </c>
      <c r="E232" s="41" t="s">
        <v>903</v>
      </c>
      <c r="F232" s="41" t="s">
        <v>904</v>
      </c>
      <c r="G232" s="467"/>
      <c r="H232" s="42">
        <f t="shared" si="13"/>
        <v>204</v>
      </c>
      <c r="I232" s="56" t="s">
        <v>3491</v>
      </c>
      <c r="J232" s="57">
        <v>4</v>
      </c>
      <c r="K232" s="44" t="s">
        <v>3492</v>
      </c>
      <c r="L232" s="10" t="s">
        <v>883</v>
      </c>
      <c r="W232" s="47">
        <v>1</v>
      </c>
    </row>
    <row r="233" spans="2:24" ht="45" customHeight="1" x14ac:dyDescent="0.4">
      <c r="B233" s="17">
        <v>235</v>
      </c>
      <c r="C233" s="8">
        <v>1</v>
      </c>
      <c r="D233" s="59">
        <v>1.4</v>
      </c>
      <c r="E233" s="41" t="s">
        <v>903</v>
      </c>
      <c r="F233" s="41" t="s">
        <v>904</v>
      </c>
      <c r="G233" s="468"/>
      <c r="H233" s="42">
        <f t="shared" si="13"/>
        <v>205</v>
      </c>
      <c r="I233" s="56" t="s">
        <v>3493</v>
      </c>
      <c r="J233" s="57">
        <v>4</v>
      </c>
      <c r="K233" s="44" t="s">
        <v>3494</v>
      </c>
      <c r="L233" s="10" t="s">
        <v>883</v>
      </c>
      <c r="W233" s="47">
        <v>1</v>
      </c>
    </row>
    <row r="234" spans="2:24" ht="45" customHeight="1" x14ac:dyDescent="0.4">
      <c r="B234" s="17">
        <v>236</v>
      </c>
      <c r="C234" s="8">
        <v>1</v>
      </c>
      <c r="D234" s="59">
        <v>1.4</v>
      </c>
      <c r="E234" s="41" t="s">
        <v>903</v>
      </c>
      <c r="F234" s="61" t="s">
        <v>906</v>
      </c>
      <c r="G234" s="469" t="s">
        <v>3495</v>
      </c>
      <c r="H234" s="48">
        <f t="shared" si="13"/>
        <v>206</v>
      </c>
      <c r="I234" s="56" t="s">
        <v>3496</v>
      </c>
      <c r="J234" s="53">
        <v>4</v>
      </c>
      <c r="K234" s="49" t="s">
        <v>3497</v>
      </c>
      <c r="L234" s="10" t="s">
        <v>883</v>
      </c>
      <c r="W234" s="47">
        <v>1</v>
      </c>
    </row>
    <row r="235" spans="2:24" ht="45" customHeight="1" x14ac:dyDescent="0.4">
      <c r="B235" s="17">
        <v>237</v>
      </c>
      <c r="C235" s="8">
        <v>1</v>
      </c>
      <c r="D235" s="59">
        <v>1.4</v>
      </c>
      <c r="E235" s="41" t="s">
        <v>903</v>
      </c>
      <c r="F235" s="61" t="s">
        <v>906</v>
      </c>
      <c r="G235" s="471"/>
      <c r="H235" s="48">
        <f t="shared" si="13"/>
        <v>207</v>
      </c>
      <c r="I235" s="56" t="s">
        <v>3498</v>
      </c>
      <c r="J235" s="53">
        <v>8</v>
      </c>
      <c r="K235" s="49" t="s">
        <v>3499</v>
      </c>
      <c r="L235" s="10" t="s">
        <v>883</v>
      </c>
      <c r="W235" s="47">
        <v>1</v>
      </c>
    </row>
    <row r="236" spans="2:24" ht="45" customHeight="1" x14ac:dyDescent="0.4">
      <c r="B236" s="17">
        <v>238</v>
      </c>
      <c r="C236" s="8">
        <v>1</v>
      </c>
      <c r="D236" s="59">
        <v>1.4</v>
      </c>
      <c r="E236" s="41" t="s">
        <v>903</v>
      </c>
      <c r="F236" s="61" t="s">
        <v>906</v>
      </c>
      <c r="G236" s="471"/>
      <c r="H236" s="48">
        <f t="shared" si="13"/>
        <v>208</v>
      </c>
      <c r="I236" s="56" t="s">
        <v>3500</v>
      </c>
      <c r="J236" s="53">
        <v>4</v>
      </c>
      <c r="K236" s="49" t="s">
        <v>3501</v>
      </c>
      <c r="L236" s="10" t="s">
        <v>883</v>
      </c>
      <c r="W236" s="47">
        <v>1</v>
      </c>
    </row>
    <row r="237" spans="2:24" ht="45" customHeight="1" x14ac:dyDescent="0.4">
      <c r="B237" s="17">
        <v>239</v>
      </c>
      <c r="C237" s="8">
        <v>1</v>
      </c>
      <c r="D237" s="59">
        <v>1.4</v>
      </c>
      <c r="E237" s="41" t="s">
        <v>903</v>
      </c>
      <c r="F237" s="61" t="s">
        <v>906</v>
      </c>
      <c r="G237" s="470"/>
      <c r="H237" s="48">
        <f t="shared" si="13"/>
        <v>209</v>
      </c>
      <c r="I237" s="56" t="s">
        <v>3502</v>
      </c>
      <c r="J237" s="53">
        <v>8</v>
      </c>
      <c r="K237" s="49" t="s">
        <v>3503</v>
      </c>
      <c r="L237" s="10" t="s">
        <v>883</v>
      </c>
      <c r="W237" s="47">
        <v>1</v>
      </c>
    </row>
    <row r="238" spans="2:24" ht="45" customHeight="1" x14ac:dyDescent="0.4">
      <c r="B238" s="17">
        <v>240</v>
      </c>
      <c r="G238" s="33" t="s">
        <v>3504</v>
      </c>
      <c r="H238" s="34"/>
      <c r="I238" s="34"/>
      <c r="J238" s="33"/>
      <c r="K238" s="33"/>
      <c r="M238" s="35"/>
      <c r="N238" s="35"/>
      <c r="O238" s="35"/>
      <c r="P238" s="35"/>
      <c r="Q238" s="36"/>
      <c r="R238" s="37"/>
      <c r="S238" s="38">
        <v>2</v>
      </c>
      <c r="T238" s="37" t="s">
        <v>657</v>
      </c>
      <c r="U238" s="38"/>
      <c r="V238" s="37"/>
      <c r="W238" s="39">
        <f>SUM(W239:W256)</f>
        <v>18</v>
      </c>
      <c r="X238" s="37" t="s">
        <v>659</v>
      </c>
    </row>
    <row r="239" spans="2:24" ht="45" customHeight="1" x14ac:dyDescent="0.4">
      <c r="B239" s="17">
        <v>241</v>
      </c>
      <c r="C239" s="8">
        <v>1</v>
      </c>
      <c r="D239" s="59">
        <v>1.4</v>
      </c>
      <c r="E239" s="50" t="s">
        <v>907</v>
      </c>
      <c r="F239" s="50" t="s">
        <v>908</v>
      </c>
      <c r="G239" s="472" t="s">
        <v>3505</v>
      </c>
      <c r="H239" s="51">
        <f>+H237+1</f>
        <v>210</v>
      </c>
      <c r="I239" s="56" t="s">
        <v>3506</v>
      </c>
      <c r="J239" s="51">
        <v>4</v>
      </c>
      <c r="K239" s="52" t="s">
        <v>3507</v>
      </c>
      <c r="L239" s="10" t="s">
        <v>883</v>
      </c>
      <c r="W239" s="47">
        <v>1</v>
      </c>
    </row>
    <row r="240" spans="2:24" ht="45" customHeight="1" x14ac:dyDescent="0.4">
      <c r="B240" s="17">
        <v>242</v>
      </c>
      <c r="C240" s="8">
        <v>1</v>
      </c>
      <c r="D240" s="59">
        <v>1.4</v>
      </c>
      <c r="E240" s="50" t="s">
        <v>907</v>
      </c>
      <c r="F240" s="50" t="s">
        <v>908</v>
      </c>
      <c r="G240" s="473"/>
      <c r="H240" s="51">
        <f t="shared" ref="H240:H256" si="14">+H239+1</f>
        <v>211</v>
      </c>
      <c r="I240" s="56" t="s">
        <v>3508</v>
      </c>
      <c r="J240" s="51">
        <v>40</v>
      </c>
      <c r="K240" s="52" t="s">
        <v>909</v>
      </c>
      <c r="L240" s="10" t="s">
        <v>883</v>
      </c>
      <c r="W240" s="47">
        <v>1</v>
      </c>
    </row>
    <row r="241" spans="2:23" ht="45" customHeight="1" x14ac:dyDescent="0.4">
      <c r="B241" s="17">
        <v>243</v>
      </c>
      <c r="C241" s="8">
        <v>1</v>
      </c>
      <c r="D241" s="59">
        <v>1.4</v>
      </c>
      <c r="E241" s="50" t="s">
        <v>907</v>
      </c>
      <c r="F241" s="50" t="s">
        <v>908</v>
      </c>
      <c r="G241" s="473"/>
      <c r="H241" s="51">
        <f t="shared" si="14"/>
        <v>212</v>
      </c>
      <c r="I241" s="56" t="s">
        <v>3509</v>
      </c>
      <c r="J241" s="51">
        <v>40</v>
      </c>
      <c r="K241" s="52" t="s">
        <v>3510</v>
      </c>
      <c r="L241" s="10" t="s">
        <v>883</v>
      </c>
      <c r="W241" s="47">
        <v>1</v>
      </c>
    </row>
    <row r="242" spans="2:23" ht="45" customHeight="1" x14ac:dyDescent="0.4">
      <c r="B242" s="17">
        <v>244</v>
      </c>
      <c r="C242" s="8">
        <v>1</v>
      </c>
      <c r="D242" s="59">
        <v>1.4</v>
      </c>
      <c r="E242" s="50" t="s">
        <v>907</v>
      </c>
      <c r="F242" s="50" t="s">
        <v>908</v>
      </c>
      <c r="G242" s="473"/>
      <c r="H242" s="51">
        <f t="shared" si="14"/>
        <v>213</v>
      </c>
      <c r="I242" s="56" t="s">
        <v>3511</v>
      </c>
      <c r="J242" s="51">
        <v>8</v>
      </c>
      <c r="K242" s="52" t="s">
        <v>3512</v>
      </c>
      <c r="L242" s="10" t="s">
        <v>883</v>
      </c>
      <c r="W242" s="47">
        <v>1</v>
      </c>
    </row>
    <row r="243" spans="2:23" ht="45" customHeight="1" x14ac:dyDescent="0.4">
      <c r="B243" s="17">
        <v>245</v>
      </c>
      <c r="C243" s="8">
        <v>1</v>
      </c>
      <c r="D243" s="59">
        <v>1.4</v>
      </c>
      <c r="E243" s="50" t="s">
        <v>907</v>
      </c>
      <c r="F243" s="50" t="s">
        <v>908</v>
      </c>
      <c r="G243" s="473"/>
      <c r="H243" s="51">
        <f t="shared" si="14"/>
        <v>214</v>
      </c>
      <c r="I243" s="56" t="s">
        <v>3513</v>
      </c>
      <c r="J243" s="51">
        <v>4</v>
      </c>
      <c r="K243" s="52" t="s">
        <v>3514</v>
      </c>
      <c r="L243" s="10" t="s">
        <v>883</v>
      </c>
      <c r="W243" s="47">
        <v>1</v>
      </c>
    </row>
    <row r="244" spans="2:23" ht="45" customHeight="1" x14ac:dyDescent="0.4">
      <c r="B244" s="17">
        <v>246</v>
      </c>
      <c r="C244" s="8">
        <v>1</v>
      </c>
      <c r="D244" s="59">
        <v>1.4</v>
      </c>
      <c r="E244" s="50" t="s">
        <v>907</v>
      </c>
      <c r="F244" s="50" t="s">
        <v>908</v>
      </c>
      <c r="G244" s="473"/>
      <c r="H244" s="51">
        <f t="shared" si="14"/>
        <v>215</v>
      </c>
      <c r="I244" s="56" t="s">
        <v>3515</v>
      </c>
      <c r="J244" s="51">
        <v>1</v>
      </c>
      <c r="K244" s="52" t="s">
        <v>3516</v>
      </c>
      <c r="L244" s="10" t="s">
        <v>883</v>
      </c>
      <c r="W244" s="47">
        <v>1</v>
      </c>
    </row>
    <row r="245" spans="2:23" ht="45" customHeight="1" x14ac:dyDescent="0.4">
      <c r="B245" s="17">
        <v>247</v>
      </c>
      <c r="C245" s="8">
        <v>1</v>
      </c>
      <c r="D245" s="59">
        <v>1.4</v>
      </c>
      <c r="E245" s="50" t="s">
        <v>907</v>
      </c>
      <c r="F245" s="50" t="s">
        <v>908</v>
      </c>
      <c r="G245" s="473"/>
      <c r="H245" s="51">
        <f t="shared" si="14"/>
        <v>216</v>
      </c>
      <c r="I245" s="56" t="s">
        <v>3517</v>
      </c>
      <c r="J245" s="51">
        <v>20</v>
      </c>
      <c r="K245" s="52" t="s">
        <v>3518</v>
      </c>
      <c r="L245" s="10" t="s">
        <v>883</v>
      </c>
      <c r="W245" s="47">
        <v>1</v>
      </c>
    </row>
    <row r="246" spans="2:23" ht="45" customHeight="1" x14ac:dyDescent="0.4">
      <c r="B246" s="17">
        <v>248</v>
      </c>
      <c r="C246" s="8">
        <v>1</v>
      </c>
      <c r="D246" s="59">
        <v>1.4</v>
      </c>
      <c r="E246" s="50" t="s">
        <v>907</v>
      </c>
      <c r="F246" s="50" t="s">
        <v>908</v>
      </c>
      <c r="G246" s="473"/>
      <c r="H246" s="51">
        <f t="shared" si="14"/>
        <v>217</v>
      </c>
      <c r="I246" s="56" t="s">
        <v>3519</v>
      </c>
      <c r="J246" s="51">
        <v>20</v>
      </c>
      <c r="K246" s="52" t="s">
        <v>910</v>
      </c>
      <c r="L246" s="10" t="s">
        <v>883</v>
      </c>
      <c r="W246" s="47">
        <v>1</v>
      </c>
    </row>
    <row r="247" spans="2:23" ht="45" customHeight="1" x14ac:dyDescent="0.4">
      <c r="B247" s="17">
        <v>249</v>
      </c>
      <c r="C247" s="8">
        <v>1</v>
      </c>
      <c r="D247" s="59">
        <v>1.4</v>
      </c>
      <c r="E247" s="50" t="s">
        <v>907</v>
      </c>
      <c r="F247" s="50" t="s">
        <v>908</v>
      </c>
      <c r="G247" s="473"/>
      <c r="H247" s="51">
        <f t="shared" si="14"/>
        <v>218</v>
      </c>
      <c r="I247" s="56" t="s">
        <v>3520</v>
      </c>
      <c r="J247" s="51">
        <v>20</v>
      </c>
      <c r="K247" s="52" t="s">
        <v>911</v>
      </c>
      <c r="L247" s="10" t="s">
        <v>883</v>
      </c>
      <c r="W247" s="47">
        <v>1</v>
      </c>
    </row>
    <row r="248" spans="2:23" ht="45" customHeight="1" x14ac:dyDescent="0.4">
      <c r="B248" s="17">
        <v>250</v>
      </c>
      <c r="C248" s="8">
        <v>1</v>
      </c>
      <c r="D248" s="59">
        <v>1.4</v>
      </c>
      <c r="E248" s="50" t="s">
        <v>907</v>
      </c>
      <c r="F248" s="50" t="s">
        <v>908</v>
      </c>
      <c r="G248" s="473"/>
      <c r="H248" s="51">
        <f t="shared" si="14"/>
        <v>219</v>
      </c>
      <c r="I248" s="56" t="s">
        <v>3521</v>
      </c>
      <c r="J248" s="51">
        <v>20</v>
      </c>
      <c r="K248" s="52" t="s">
        <v>912</v>
      </c>
      <c r="L248" s="10" t="s">
        <v>883</v>
      </c>
      <c r="W248" s="47">
        <v>1</v>
      </c>
    </row>
    <row r="249" spans="2:23" ht="45" customHeight="1" x14ac:dyDescent="0.4">
      <c r="B249" s="17">
        <v>251</v>
      </c>
      <c r="C249" s="8">
        <v>1</v>
      </c>
      <c r="D249" s="59">
        <v>1.4</v>
      </c>
      <c r="E249" s="50" t="s">
        <v>907</v>
      </c>
      <c r="F249" s="50" t="s">
        <v>908</v>
      </c>
      <c r="G249" s="474"/>
      <c r="H249" s="51">
        <f t="shared" si="14"/>
        <v>220</v>
      </c>
      <c r="I249" s="56" t="s">
        <v>3522</v>
      </c>
      <c r="J249" s="51">
        <v>40</v>
      </c>
      <c r="K249" s="52" t="s">
        <v>3523</v>
      </c>
      <c r="L249" s="10" t="s">
        <v>883</v>
      </c>
      <c r="W249" s="47">
        <v>1</v>
      </c>
    </row>
    <row r="250" spans="2:23" ht="79.900000000000006" customHeight="1" x14ac:dyDescent="0.4">
      <c r="B250" s="17">
        <v>252</v>
      </c>
      <c r="C250" s="8">
        <v>1</v>
      </c>
      <c r="D250" s="59">
        <v>1.4</v>
      </c>
      <c r="E250" s="50" t="s">
        <v>907</v>
      </c>
      <c r="F250" s="61" t="s">
        <v>913</v>
      </c>
      <c r="G250" s="469" t="s">
        <v>3524</v>
      </c>
      <c r="H250" s="48">
        <f t="shared" si="14"/>
        <v>221</v>
      </c>
      <c r="I250" s="56" t="s">
        <v>3525</v>
      </c>
      <c r="J250" s="48">
        <v>20</v>
      </c>
      <c r="K250" s="49" t="s">
        <v>3526</v>
      </c>
      <c r="L250" s="10" t="s">
        <v>883</v>
      </c>
      <c r="W250" s="47">
        <v>1</v>
      </c>
    </row>
    <row r="251" spans="2:23" ht="79.900000000000006" customHeight="1" x14ac:dyDescent="0.4">
      <c r="B251" s="17">
        <v>253</v>
      </c>
      <c r="C251" s="8">
        <v>1</v>
      </c>
      <c r="D251" s="59">
        <v>1.4</v>
      </c>
      <c r="E251" s="50" t="s">
        <v>907</v>
      </c>
      <c r="F251" s="61" t="s">
        <v>913</v>
      </c>
      <c r="G251" s="471"/>
      <c r="H251" s="48">
        <f t="shared" si="14"/>
        <v>222</v>
      </c>
      <c r="I251" s="56" t="s">
        <v>3527</v>
      </c>
      <c r="J251" s="48">
        <v>20</v>
      </c>
      <c r="K251" s="49" t="s">
        <v>3528</v>
      </c>
      <c r="L251" s="10" t="s">
        <v>883</v>
      </c>
      <c r="W251" s="47">
        <v>1</v>
      </c>
    </row>
    <row r="252" spans="2:23" ht="79.900000000000006" customHeight="1" x14ac:dyDescent="0.4">
      <c r="B252" s="17">
        <v>254</v>
      </c>
      <c r="C252" s="8">
        <v>1</v>
      </c>
      <c r="D252" s="59">
        <v>1.4</v>
      </c>
      <c r="E252" s="50" t="s">
        <v>907</v>
      </c>
      <c r="F252" s="61" t="s">
        <v>913</v>
      </c>
      <c r="G252" s="471"/>
      <c r="H252" s="48">
        <f t="shared" si="14"/>
        <v>223</v>
      </c>
      <c r="I252" s="56" t="s">
        <v>3529</v>
      </c>
      <c r="J252" s="48">
        <v>20</v>
      </c>
      <c r="K252" s="49" t="s">
        <v>3530</v>
      </c>
      <c r="L252" s="10" t="s">
        <v>883</v>
      </c>
      <c r="W252" s="47">
        <v>1</v>
      </c>
    </row>
    <row r="253" spans="2:23" ht="79.900000000000006" customHeight="1" x14ac:dyDescent="0.4">
      <c r="B253" s="17">
        <v>255</v>
      </c>
      <c r="C253" s="8">
        <v>1</v>
      </c>
      <c r="D253" s="59">
        <v>1.4</v>
      </c>
      <c r="E253" s="50" t="s">
        <v>907</v>
      </c>
      <c r="F253" s="61" t="s">
        <v>913</v>
      </c>
      <c r="G253" s="471"/>
      <c r="H253" s="48">
        <f t="shared" si="14"/>
        <v>224</v>
      </c>
      <c r="I253" s="56" t="s">
        <v>3531</v>
      </c>
      <c r="J253" s="48">
        <v>20</v>
      </c>
      <c r="K253" s="49" t="s">
        <v>3532</v>
      </c>
      <c r="L253" s="10" t="s">
        <v>883</v>
      </c>
      <c r="W253" s="47">
        <v>1</v>
      </c>
    </row>
    <row r="254" spans="2:23" ht="79.900000000000006" customHeight="1" x14ac:dyDescent="0.4">
      <c r="B254" s="17">
        <v>256</v>
      </c>
      <c r="C254" s="8">
        <v>1</v>
      </c>
      <c r="D254" s="59">
        <v>1.4</v>
      </c>
      <c r="E254" s="50" t="s">
        <v>907</v>
      </c>
      <c r="F254" s="61" t="s">
        <v>913</v>
      </c>
      <c r="G254" s="471"/>
      <c r="H254" s="48">
        <f t="shared" si="14"/>
        <v>225</v>
      </c>
      <c r="I254" s="56" t="s">
        <v>3533</v>
      </c>
      <c r="J254" s="48">
        <v>20</v>
      </c>
      <c r="K254" s="49" t="s">
        <v>3534</v>
      </c>
      <c r="L254" s="10" t="s">
        <v>883</v>
      </c>
      <c r="W254" s="47">
        <v>1</v>
      </c>
    </row>
    <row r="255" spans="2:23" ht="79.900000000000006" customHeight="1" x14ac:dyDescent="0.4">
      <c r="B255" s="17">
        <v>257</v>
      </c>
      <c r="C255" s="8">
        <v>1</v>
      </c>
      <c r="D255" s="59">
        <v>1.4</v>
      </c>
      <c r="E255" s="50" t="s">
        <v>907</v>
      </c>
      <c r="F255" s="61" t="s">
        <v>913</v>
      </c>
      <c r="G255" s="471"/>
      <c r="H255" s="48">
        <f t="shared" si="14"/>
        <v>226</v>
      </c>
      <c r="I255" s="56" t="s">
        <v>3535</v>
      </c>
      <c r="J255" s="48">
        <v>20</v>
      </c>
      <c r="K255" s="49" t="s">
        <v>3536</v>
      </c>
      <c r="L255" s="10" t="s">
        <v>883</v>
      </c>
      <c r="W255" s="47">
        <v>1</v>
      </c>
    </row>
    <row r="256" spans="2:23" ht="79.900000000000006" customHeight="1" x14ac:dyDescent="0.4">
      <c r="B256" s="17">
        <v>258</v>
      </c>
      <c r="C256" s="8">
        <v>1</v>
      </c>
      <c r="D256" s="59">
        <v>1.4</v>
      </c>
      <c r="E256" s="50" t="s">
        <v>907</v>
      </c>
      <c r="F256" s="61" t="s">
        <v>913</v>
      </c>
      <c r="G256" s="470"/>
      <c r="H256" s="48">
        <f t="shared" si="14"/>
        <v>227</v>
      </c>
      <c r="I256" s="56" t="s">
        <v>3537</v>
      </c>
      <c r="J256" s="48">
        <v>80</v>
      </c>
      <c r="K256" s="49" t="s">
        <v>3538</v>
      </c>
      <c r="L256" s="10" t="s">
        <v>883</v>
      </c>
      <c r="W256" s="47">
        <v>1</v>
      </c>
    </row>
    <row r="257" spans="2:24" ht="45" customHeight="1" x14ac:dyDescent="0.4">
      <c r="B257" s="17">
        <v>259</v>
      </c>
      <c r="G257" s="33" t="s">
        <v>3539</v>
      </c>
      <c r="H257" s="34"/>
      <c r="I257" s="34"/>
      <c r="J257" s="33"/>
      <c r="K257" s="33"/>
      <c r="M257" s="35"/>
      <c r="N257" s="35"/>
      <c r="O257" s="35"/>
      <c r="P257" s="35"/>
      <c r="Q257" s="36"/>
      <c r="R257" s="37"/>
      <c r="S257" s="38">
        <v>4</v>
      </c>
      <c r="T257" s="37" t="s">
        <v>657</v>
      </c>
      <c r="U257" s="38"/>
      <c r="V257" s="37"/>
      <c r="W257" s="39">
        <f>SUM(W258:W271)</f>
        <v>14</v>
      </c>
      <c r="X257" s="37" t="s">
        <v>659</v>
      </c>
    </row>
    <row r="258" spans="2:24" ht="45" customHeight="1" x14ac:dyDescent="0.4">
      <c r="B258" s="17">
        <v>260</v>
      </c>
      <c r="C258" s="8">
        <v>1</v>
      </c>
      <c r="D258" s="59">
        <v>1.4</v>
      </c>
      <c r="E258" s="41" t="s">
        <v>914</v>
      </c>
      <c r="F258" s="41" t="s">
        <v>915</v>
      </c>
      <c r="G258" s="466" t="s">
        <v>3540</v>
      </c>
      <c r="H258" s="42">
        <f>+H256+1</f>
        <v>228</v>
      </c>
      <c r="I258" s="56" t="s">
        <v>3541</v>
      </c>
      <c r="J258" s="42">
        <v>40</v>
      </c>
      <c r="K258" s="44" t="s">
        <v>3542</v>
      </c>
      <c r="L258" s="10" t="s">
        <v>883</v>
      </c>
      <c r="W258" s="47">
        <v>1</v>
      </c>
    </row>
    <row r="259" spans="2:24" ht="45" customHeight="1" x14ac:dyDescent="0.4">
      <c r="B259" s="17">
        <v>261</v>
      </c>
      <c r="C259" s="8">
        <v>1</v>
      </c>
      <c r="D259" s="59">
        <v>1.4</v>
      </c>
      <c r="E259" s="41" t="s">
        <v>914</v>
      </c>
      <c r="F259" s="41" t="s">
        <v>915</v>
      </c>
      <c r="G259" s="467"/>
      <c r="H259" s="42">
        <f t="shared" ref="H259:H271" si="15">+H258+1</f>
        <v>229</v>
      </c>
      <c r="I259" s="56" t="s">
        <v>3543</v>
      </c>
      <c r="J259" s="42">
        <v>40</v>
      </c>
      <c r="K259" s="44" t="s">
        <v>3544</v>
      </c>
      <c r="L259" s="10" t="s">
        <v>883</v>
      </c>
      <c r="W259" s="47">
        <v>1</v>
      </c>
    </row>
    <row r="260" spans="2:24" ht="45" customHeight="1" x14ac:dyDescent="0.4">
      <c r="B260" s="17">
        <v>262</v>
      </c>
      <c r="C260" s="8">
        <v>1</v>
      </c>
      <c r="D260" s="59">
        <v>1.4</v>
      </c>
      <c r="E260" s="41" t="s">
        <v>914</v>
      </c>
      <c r="F260" s="41" t="s">
        <v>915</v>
      </c>
      <c r="G260" s="468"/>
      <c r="H260" s="42">
        <f t="shared" si="15"/>
        <v>230</v>
      </c>
      <c r="I260" s="56" t="s">
        <v>3545</v>
      </c>
      <c r="J260" s="42">
        <v>40</v>
      </c>
      <c r="K260" s="44" t="s">
        <v>3546</v>
      </c>
      <c r="L260" s="10" t="s">
        <v>883</v>
      </c>
      <c r="W260" s="47">
        <v>1</v>
      </c>
    </row>
    <row r="261" spans="2:24" ht="45" customHeight="1" x14ac:dyDescent="0.4">
      <c r="B261" s="17">
        <v>263</v>
      </c>
      <c r="C261" s="8">
        <v>1</v>
      </c>
      <c r="D261" s="59">
        <v>1.4</v>
      </c>
      <c r="E261" s="41" t="s">
        <v>914</v>
      </c>
      <c r="F261" s="61" t="s">
        <v>916</v>
      </c>
      <c r="G261" s="469" t="s">
        <v>3547</v>
      </c>
      <c r="H261" s="48">
        <f t="shared" si="15"/>
        <v>231</v>
      </c>
      <c r="I261" s="56" t="s">
        <v>3548</v>
      </c>
      <c r="J261" s="66">
        <v>48</v>
      </c>
      <c r="K261" s="54" t="s">
        <v>3549</v>
      </c>
      <c r="L261" s="10" t="s">
        <v>883</v>
      </c>
      <c r="W261" s="47">
        <v>1</v>
      </c>
    </row>
    <row r="262" spans="2:24" ht="45" customHeight="1" x14ac:dyDescent="0.4">
      <c r="B262" s="17">
        <v>264</v>
      </c>
      <c r="C262" s="8">
        <v>1</v>
      </c>
      <c r="D262" s="59">
        <v>1.4</v>
      </c>
      <c r="E262" s="41" t="s">
        <v>914</v>
      </c>
      <c r="F262" s="61" t="s">
        <v>916</v>
      </c>
      <c r="G262" s="471"/>
      <c r="H262" s="48">
        <f t="shared" si="15"/>
        <v>232</v>
      </c>
      <c r="I262" s="56" t="s">
        <v>3550</v>
      </c>
      <c r="J262" s="66">
        <v>20</v>
      </c>
      <c r="K262" s="54" t="s">
        <v>3551</v>
      </c>
      <c r="L262" s="10" t="s">
        <v>883</v>
      </c>
      <c r="W262" s="47">
        <v>1</v>
      </c>
    </row>
    <row r="263" spans="2:24" ht="45" customHeight="1" x14ac:dyDescent="0.4">
      <c r="B263" s="17">
        <v>265</v>
      </c>
      <c r="C263" s="8">
        <v>1</v>
      </c>
      <c r="D263" s="59">
        <v>1.4</v>
      </c>
      <c r="E263" s="41" t="s">
        <v>914</v>
      </c>
      <c r="F263" s="61" t="s">
        <v>916</v>
      </c>
      <c r="G263" s="471"/>
      <c r="H263" s="48">
        <f t="shared" si="15"/>
        <v>233</v>
      </c>
      <c r="I263" s="56" t="s">
        <v>3552</v>
      </c>
      <c r="J263" s="66">
        <v>4</v>
      </c>
      <c r="K263" s="54" t="s">
        <v>3553</v>
      </c>
      <c r="L263" s="10" t="s">
        <v>883</v>
      </c>
      <c r="W263" s="47">
        <v>1</v>
      </c>
    </row>
    <row r="264" spans="2:24" ht="45" customHeight="1" x14ac:dyDescent="0.4">
      <c r="B264" s="17">
        <v>266</v>
      </c>
      <c r="C264" s="8">
        <v>1</v>
      </c>
      <c r="D264" s="59">
        <v>1.4</v>
      </c>
      <c r="E264" s="41" t="s">
        <v>914</v>
      </c>
      <c r="F264" s="61" t="s">
        <v>916</v>
      </c>
      <c r="G264" s="471"/>
      <c r="H264" s="48">
        <f t="shared" si="15"/>
        <v>234</v>
      </c>
      <c r="I264" s="56" t="s">
        <v>3554</v>
      </c>
      <c r="J264" s="66">
        <v>24</v>
      </c>
      <c r="K264" s="54" t="s">
        <v>3555</v>
      </c>
      <c r="L264" s="10" t="s">
        <v>883</v>
      </c>
      <c r="W264" s="47">
        <v>1</v>
      </c>
    </row>
    <row r="265" spans="2:24" ht="45" customHeight="1" x14ac:dyDescent="0.4">
      <c r="B265" s="17">
        <v>267</v>
      </c>
      <c r="C265" s="8">
        <v>1</v>
      </c>
      <c r="D265" s="59">
        <v>1.4</v>
      </c>
      <c r="E265" s="41" t="s">
        <v>914</v>
      </c>
      <c r="F265" s="61" t="s">
        <v>916</v>
      </c>
      <c r="G265" s="471"/>
      <c r="H265" s="48">
        <f t="shared" si="15"/>
        <v>235</v>
      </c>
      <c r="I265" s="56" t="s">
        <v>3556</v>
      </c>
      <c r="J265" s="66">
        <v>8</v>
      </c>
      <c r="K265" s="54" t="s">
        <v>3557</v>
      </c>
      <c r="L265" s="10" t="s">
        <v>883</v>
      </c>
      <c r="W265" s="47">
        <v>1</v>
      </c>
    </row>
    <row r="266" spans="2:24" ht="45" customHeight="1" x14ac:dyDescent="0.4">
      <c r="B266" s="17">
        <v>268</v>
      </c>
      <c r="C266" s="8">
        <v>1</v>
      </c>
      <c r="D266" s="59">
        <v>1.4</v>
      </c>
      <c r="E266" s="41" t="s">
        <v>914</v>
      </c>
      <c r="F266" s="61" t="s">
        <v>916</v>
      </c>
      <c r="G266" s="471"/>
      <c r="H266" s="48">
        <f t="shared" si="15"/>
        <v>236</v>
      </c>
      <c r="I266" s="56" t="s">
        <v>3558</v>
      </c>
      <c r="J266" s="66">
        <v>4</v>
      </c>
      <c r="K266" s="54" t="s">
        <v>917</v>
      </c>
      <c r="L266" s="10" t="s">
        <v>883</v>
      </c>
      <c r="W266" s="47">
        <v>1</v>
      </c>
    </row>
    <row r="267" spans="2:24" ht="64.900000000000006" customHeight="1" x14ac:dyDescent="0.4">
      <c r="B267" s="17">
        <v>269</v>
      </c>
      <c r="C267" s="8">
        <v>1</v>
      </c>
      <c r="D267" s="59">
        <v>1.4</v>
      </c>
      <c r="E267" s="41" t="s">
        <v>914</v>
      </c>
      <c r="F267" s="61" t="s">
        <v>916</v>
      </c>
      <c r="G267" s="471"/>
      <c r="H267" s="48">
        <f t="shared" si="15"/>
        <v>237</v>
      </c>
      <c r="I267" s="56" t="s">
        <v>3559</v>
      </c>
      <c r="J267" s="66">
        <v>20</v>
      </c>
      <c r="K267" s="54" t="s">
        <v>3560</v>
      </c>
      <c r="L267" s="10" t="s">
        <v>883</v>
      </c>
      <c r="W267" s="47">
        <v>1</v>
      </c>
    </row>
    <row r="268" spans="2:24" ht="45" customHeight="1" x14ac:dyDescent="0.4">
      <c r="B268" s="17">
        <v>270</v>
      </c>
      <c r="C268" s="8">
        <v>1</v>
      </c>
      <c r="D268" s="59">
        <v>1.4</v>
      </c>
      <c r="E268" s="41" t="s">
        <v>914</v>
      </c>
      <c r="F268" s="61" t="s">
        <v>916</v>
      </c>
      <c r="G268" s="470"/>
      <c r="H268" s="48">
        <f t="shared" si="15"/>
        <v>238</v>
      </c>
      <c r="I268" s="56" t="s">
        <v>3561</v>
      </c>
      <c r="J268" s="66">
        <v>4</v>
      </c>
      <c r="K268" s="54" t="s">
        <v>3562</v>
      </c>
      <c r="L268" s="10" t="s">
        <v>883</v>
      </c>
      <c r="W268" s="47">
        <v>1</v>
      </c>
    </row>
    <row r="269" spans="2:24" ht="45" customHeight="1" x14ac:dyDescent="0.4">
      <c r="B269" s="17">
        <v>271</v>
      </c>
      <c r="C269" s="8">
        <v>1</v>
      </c>
      <c r="D269" s="59">
        <v>1.4</v>
      </c>
      <c r="E269" s="41" t="s">
        <v>914</v>
      </c>
      <c r="F269" s="41" t="s">
        <v>918</v>
      </c>
      <c r="G269" s="466" t="s">
        <v>3563</v>
      </c>
      <c r="H269" s="42">
        <f t="shared" si="15"/>
        <v>239</v>
      </c>
      <c r="I269" s="56" t="s">
        <v>3564</v>
      </c>
      <c r="J269" s="42">
        <v>4</v>
      </c>
      <c r="K269" s="44" t="s">
        <v>3565</v>
      </c>
      <c r="L269" s="10" t="s">
        <v>883</v>
      </c>
      <c r="W269" s="47">
        <v>1</v>
      </c>
    </row>
    <row r="270" spans="2:24" ht="45" customHeight="1" x14ac:dyDescent="0.4">
      <c r="B270" s="17">
        <v>272</v>
      </c>
      <c r="C270" s="8">
        <v>1</v>
      </c>
      <c r="D270" s="59">
        <v>1.4</v>
      </c>
      <c r="E270" s="41" t="s">
        <v>914</v>
      </c>
      <c r="F270" s="41" t="s">
        <v>918</v>
      </c>
      <c r="G270" s="468"/>
      <c r="H270" s="42">
        <f t="shared" si="15"/>
        <v>240</v>
      </c>
      <c r="I270" s="56" t="s">
        <v>3566</v>
      </c>
      <c r="J270" s="42">
        <v>4</v>
      </c>
      <c r="K270" s="44" t="s">
        <v>3567</v>
      </c>
      <c r="L270" s="10" t="s">
        <v>883</v>
      </c>
      <c r="W270" s="47">
        <v>1</v>
      </c>
    </row>
    <row r="271" spans="2:24" ht="45" customHeight="1" x14ac:dyDescent="0.4">
      <c r="B271" s="17">
        <v>273</v>
      </c>
      <c r="C271" s="8">
        <v>1</v>
      </c>
      <c r="D271" s="59">
        <v>1.4</v>
      </c>
      <c r="E271" s="41" t="s">
        <v>914</v>
      </c>
      <c r="F271" s="61" t="s">
        <v>919</v>
      </c>
      <c r="G271" s="393" t="s">
        <v>3568</v>
      </c>
      <c r="H271" s="48">
        <f t="shared" si="15"/>
        <v>241</v>
      </c>
      <c r="I271" s="56" t="s">
        <v>3569</v>
      </c>
      <c r="J271" s="48">
        <v>4</v>
      </c>
      <c r="K271" s="49" t="s">
        <v>3570</v>
      </c>
      <c r="L271" s="10" t="s">
        <v>883</v>
      </c>
      <c r="W271" s="47">
        <v>1</v>
      </c>
    </row>
    <row r="272" spans="2:24" ht="45" customHeight="1" x14ac:dyDescent="0.4">
      <c r="B272" s="17">
        <v>274</v>
      </c>
      <c r="G272" s="33" t="s">
        <v>3571</v>
      </c>
      <c r="H272" s="34"/>
      <c r="I272" s="34"/>
      <c r="J272" s="33"/>
      <c r="K272" s="33"/>
      <c r="M272" s="35"/>
      <c r="N272" s="35"/>
      <c r="O272" s="35"/>
      <c r="P272" s="35"/>
      <c r="Q272" s="36"/>
      <c r="R272" s="37"/>
      <c r="S272" s="38">
        <v>2</v>
      </c>
      <c r="T272" s="37" t="s">
        <v>657</v>
      </c>
      <c r="U272" s="38"/>
      <c r="V272" s="37"/>
      <c r="W272" s="39">
        <f>SUM(W273:W279)</f>
        <v>7</v>
      </c>
      <c r="X272" s="37" t="s">
        <v>659</v>
      </c>
    </row>
    <row r="273" spans="1:24" ht="45" customHeight="1" x14ac:dyDescent="0.4">
      <c r="B273" s="17">
        <v>275</v>
      </c>
      <c r="C273" s="8">
        <v>1</v>
      </c>
      <c r="D273" s="59">
        <v>1.4</v>
      </c>
      <c r="E273" s="50" t="s">
        <v>920</v>
      </c>
      <c r="F273" s="50" t="s">
        <v>921</v>
      </c>
      <c r="G273" s="472" t="s">
        <v>3572</v>
      </c>
      <c r="H273" s="51">
        <f>+H271+1</f>
        <v>242</v>
      </c>
      <c r="I273" s="56" t="s">
        <v>3573</v>
      </c>
      <c r="J273" s="51">
        <v>160</v>
      </c>
      <c r="K273" s="52" t="s">
        <v>3574</v>
      </c>
      <c r="L273" s="10" t="s">
        <v>883</v>
      </c>
      <c r="W273" s="47">
        <v>1</v>
      </c>
    </row>
    <row r="274" spans="1:24" ht="45" customHeight="1" x14ac:dyDescent="0.4">
      <c r="B274" s="17">
        <v>276</v>
      </c>
      <c r="C274" s="8">
        <v>1</v>
      </c>
      <c r="D274" s="59">
        <v>1.4</v>
      </c>
      <c r="E274" s="50" t="s">
        <v>920</v>
      </c>
      <c r="F274" s="50" t="s">
        <v>921</v>
      </c>
      <c r="G274" s="473"/>
      <c r="H274" s="51">
        <f t="shared" ref="H274:H279" si="16">+H273+1</f>
        <v>243</v>
      </c>
      <c r="I274" s="56" t="s">
        <v>3575</v>
      </c>
      <c r="J274" s="51">
        <v>4</v>
      </c>
      <c r="K274" s="52" t="s">
        <v>3576</v>
      </c>
      <c r="L274" s="10" t="s">
        <v>883</v>
      </c>
      <c r="W274" s="47">
        <v>1</v>
      </c>
    </row>
    <row r="275" spans="1:24" ht="45" customHeight="1" x14ac:dyDescent="0.4">
      <c r="B275" s="17">
        <v>277</v>
      </c>
      <c r="C275" s="8">
        <v>1</v>
      </c>
      <c r="D275" s="59">
        <v>1.4</v>
      </c>
      <c r="E275" s="50" t="s">
        <v>920</v>
      </c>
      <c r="F275" s="50" t="s">
        <v>921</v>
      </c>
      <c r="G275" s="473"/>
      <c r="H275" s="51">
        <f t="shared" si="16"/>
        <v>244</v>
      </c>
      <c r="I275" s="56" t="s">
        <v>3577</v>
      </c>
      <c r="J275" s="51">
        <v>96</v>
      </c>
      <c r="K275" s="52" t="s">
        <v>3578</v>
      </c>
      <c r="L275" s="10" t="s">
        <v>883</v>
      </c>
      <c r="W275" s="47">
        <v>1</v>
      </c>
    </row>
    <row r="276" spans="1:24" ht="45" customHeight="1" x14ac:dyDescent="0.4">
      <c r="B276" s="17">
        <v>278</v>
      </c>
      <c r="C276" s="8">
        <v>1</v>
      </c>
      <c r="D276" s="59">
        <v>1.4</v>
      </c>
      <c r="E276" s="50" t="s">
        <v>920</v>
      </c>
      <c r="F276" s="50" t="s">
        <v>921</v>
      </c>
      <c r="G276" s="474"/>
      <c r="H276" s="51">
        <f t="shared" si="16"/>
        <v>245</v>
      </c>
      <c r="I276" s="56" t="s">
        <v>3579</v>
      </c>
      <c r="J276" s="51">
        <v>8</v>
      </c>
      <c r="K276" s="52" t="s">
        <v>3580</v>
      </c>
      <c r="L276" s="10" t="s">
        <v>883</v>
      </c>
      <c r="W276" s="47">
        <v>1</v>
      </c>
    </row>
    <row r="277" spans="1:24" ht="45" customHeight="1" x14ac:dyDescent="0.4">
      <c r="B277" s="17">
        <v>279</v>
      </c>
      <c r="C277" s="8">
        <v>1</v>
      </c>
      <c r="D277" s="59">
        <v>1.4</v>
      </c>
      <c r="E277" s="50" t="s">
        <v>920</v>
      </c>
      <c r="F277" s="61" t="s">
        <v>922</v>
      </c>
      <c r="G277" s="469" t="s">
        <v>3581</v>
      </c>
      <c r="H277" s="48">
        <f t="shared" si="16"/>
        <v>246</v>
      </c>
      <c r="I277" s="56" t="s">
        <v>3582</v>
      </c>
      <c r="J277" s="48">
        <v>8</v>
      </c>
      <c r="K277" s="49" t="s">
        <v>3583</v>
      </c>
      <c r="L277" s="10" t="s">
        <v>883</v>
      </c>
      <c r="W277" s="47">
        <v>1</v>
      </c>
    </row>
    <row r="278" spans="1:24" ht="45" customHeight="1" x14ac:dyDescent="0.4">
      <c r="B278" s="17">
        <v>280</v>
      </c>
      <c r="C278" s="8">
        <v>1</v>
      </c>
      <c r="D278" s="59">
        <v>1.4</v>
      </c>
      <c r="E278" s="50" t="s">
        <v>920</v>
      </c>
      <c r="F278" s="61" t="s">
        <v>922</v>
      </c>
      <c r="G278" s="471"/>
      <c r="H278" s="48">
        <f t="shared" si="16"/>
        <v>247</v>
      </c>
      <c r="I278" s="56" t="s">
        <v>3584</v>
      </c>
      <c r="J278" s="48">
        <v>4</v>
      </c>
      <c r="K278" s="49" t="s">
        <v>3585</v>
      </c>
      <c r="L278" s="10" t="s">
        <v>883</v>
      </c>
      <c r="W278" s="47">
        <v>1</v>
      </c>
    </row>
    <row r="279" spans="1:24" ht="45" customHeight="1" x14ac:dyDescent="0.4">
      <c r="B279" s="17">
        <v>281</v>
      </c>
      <c r="C279" s="8">
        <v>1</v>
      </c>
      <c r="D279" s="59">
        <v>1.4</v>
      </c>
      <c r="E279" s="50" t="s">
        <v>920</v>
      </c>
      <c r="F279" s="61" t="s">
        <v>922</v>
      </c>
      <c r="G279" s="470"/>
      <c r="H279" s="48">
        <f t="shared" si="16"/>
        <v>248</v>
      </c>
      <c r="I279" s="56" t="s">
        <v>3586</v>
      </c>
      <c r="J279" s="48">
        <v>4</v>
      </c>
      <c r="K279" s="49" t="s">
        <v>3587</v>
      </c>
      <c r="L279" s="10" t="s">
        <v>883</v>
      </c>
      <c r="W279" s="47">
        <v>1</v>
      </c>
    </row>
    <row r="280" spans="1:24" ht="45" customHeight="1" x14ac:dyDescent="0.4">
      <c r="B280" s="17">
        <v>282</v>
      </c>
      <c r="G280" s="25" t="s">
        <v>3588</v>
      </c>
      <c r="H280" s="26"/>
      <c r="I280" s="26"/>
      <c r="J280" s="26"/>
      <c r="K280" s="68"/>
      <c r="M280" s="29"/>
      <c r="N280" s="29"/>
      <c r="O280" s="29"/>
      <c r="P280" s="29"/>
      <c r="Q280" s="30">
        <v>3</v>
      </c>
      <c r="R280" s="31" t="s">
        <v>656</v>
      </c>
      <c r="S280" s="32">
        <f>SUM(S281:S297)</f>
        <v>8</v>
      </c>
      <c r="T280" s="31" t="s">
        <v>657</v>
      </c>
      <c r="U280" s="32">
        <v>3</v>
      </c>
      <c r="V280" s="31" t="s">
        <v>658</v>
      </c>
      <c r="W280" s="32">
        <f>SUM(W281:W297)/2</f>
        <v>14</v>
      </c>
      <c r="X280" s="31" t="s">
        <v>659</v>
      </c>
    </row>
    <row r="281" spans="1:24" ht="45" customHeight="1" x14ac:dyDescent="0.4">
      <c r="B281" s="17">
        <v>283</v>
      </c>
      <c r="G281" s="33" t="s">
        <v>3589</v>
      </c>
      <c r="H281" s="34"/>
      <c r="I281" s="34"/>
      <c r="J281" s="33"/>
      <c r="K281" s="33"/>
      <c r="M281" s="35"/>
      <c r="N281" s="35"/>
      <c r="O281" s="35"/>
      <c r="P281" s="35"/>
      <c r="Q281" s="36"/>
      <c r="R281" s="37"/>
      <c r="S281" s="38">
        <v>4</v>
      </c>
      <c r="T281" s="37" t="s">
        <v>657</v>
      </c>
      <c r="U281" s="38"/>
      <c r="V281" s="37"/>
      <c r="W281" s="39">
        <f>SUM(W282:W287)</f>
        <v>6</v>
      </c>
      <c r="X281" s="37" t="s">
        <v>659</v>
      </c>
    </row>
    <row r="282" spans="1:24" ht="45" customHeight="1" x14ac:dyDescent="0.4">
      <c r="B282" s="17">
        <v>284</v>
      </c>
      <c r="C282" s="8">
        <v>1</v>
      </c>
      <c r="D282" s="40">
        <v>1.5</v>
      </c>
      <c r="E282" s="41" t="s">
        <v>36</v>
      </c>
      <c r="F282" s="41" t="s">
        <v>37</v>
      </c>
      <c r="G282" s="466" t="s">
        <v>3590</v>
      </c>
      <c r="H282" s="42">
        <f>+H279+1</f>
        <v>249</v>
      </c>
      <c r="I282" s="56" t="s">
        <v>923</v>
      </c>
      <c r="J282" s="42">
        <v>10</v>
      </c>
      <c r="K282" s="44" t="s">
        <v>3591</v>
      </c>
      <c r="L282" s="10" t="s">
        <v>924</v>
      </c>
      <c r="W282" s="47">
        <v>1</v>
      </c>
    </row>
    <row r="283" spans="1:24" ht="45" customHeight="1" x14ac:dyDescent="0.4">
      <c r="A283" s="64"/>
      <c r="B283" s="17"/>
      <c r="C283" s="8">
        <v>1</v>
      </c>
      <c r="D283" s="40">
        <v>1.5</v>
      </c>
      <c r="E283" s="41" t="s">
        <v>36</v>
      </c>
      <c r="F283" s="41" t="s">
        <v>37</v>
      </c>
      <c r="G283" s="467"/>
      <c r="H283" s="42">
        <f>+H282+1</f>
        <v>250</v>
      </c>
      <c r="I283" s="56" t="s">
        <v>925</v>
      </c>
      <c r="J283" s="42">
        <v>19</v>
      </c>
      <c r="K283" s="44" t="s">
        <v>926</v>
      </c>
      <c r="L283" s="10" t="s">
        <v>924</v>
      </c>
      <c r="W283" s="47">
        <v>1</v>
      </c>
    </row>
    <row r="284" spans="1:24" ht="45" customHeight="1" x14ac:dyDescent="0.4">
      <c r="B284" s="17">
        <v>285</v>
      </c>
      <c r="C284" s="8">
        <v>1</v>
      </c>
      <c r="D284" s="40">
        <v>1.5</v>
      </c>
      <c r="E284" s="41" t="s">
        <v>36</v>
      </c>
      <c r="F284" s="41" t="s">
        <v>37</v>
      </c>
      <c r="G284" s="468"/>
      <c r="H284" s="42">
        <f>+H283+1</f>
        <v>251</v>
      </c>
      <c r="I284" s="56" t="s">
        <v>927</v>
      </c>
      <c r="J284" s="42">
        <v>80</v>
      </c>
      <c r="K284" s="44" t="s">
        <v>928</v>
      </c>
      <c r="L284" s="10" t="s">
        <v>924</v>
      </c>
      <c r="W284" s="47">
        <v>1</v>
      </c>
    </row>
    <row r="285" spans="1:24" ht="45" customHeight="1" x14ac:dyDescent="0.4">
      <c r="B285" s="17">
        <v>286</v>
      </c>
      <c r="C285" s="8">
        <v>1</v>
      </c>
      <c r="D285" s="40">
        <v>1.5</v>
      </c>
      <c r="E285" s="41" t="s">
        <v>36</v>
      </c>
      <c r="F285" s="61" t="s">
        <v>38</v>
      </c>
      <c r="G285" s="393" t="s">
        <v>3592</v>
      </c>
      <c r="H285" s="48">
        <f>+H284+1</f>
        <v>252</v>
      </c>
      <c r="I285" s="56" t="s">
        <v>929</v>
      </c>
      <c r="J285" s="48">
        <v>300</v>
      </c>
      <c r="K285" s="49" t="s">
        <v>930</v>
      </c>
      <c r="L285" s="10" t="s">
        <v>924</v>
      </c>
      <c r="W285" s="47">
        <v>1</v>
      </c>
    </row>
    <row r="286" spans="1:24" ht="45" customHeight="1" x14ac:dyDescent="0.4">
      <c r="B286" s="17">
        <v>287</v>
      </c>
      <c r="C286" s="8">
        <v>1</v>
      </c>
      <c r="D286" s="40">
        <v>1.5</v>
      </c>
      <c r="E286" s="41" t="s">
        <v>36</v>
      </c>
      <c r="F286" s="41" t="s">
        <v>39</v>
      </c>
      <c r="G286" s="58" t="s">
        <v>3593</v>
      </c>
      <c r="H286" s="42">
        <f>+H285+1</f>
        <v>253</v>
      </c>
      <c r="I286" s="56" t="s">
        <v>931</v>
      </c>
      <c r="J286" s="42">
        <v>30</v>
      </c>
      <c r="K286" s="44" t="s">
        <v>932</v>
      </c>
      <c r="L286" s="10" t="s">
        <v>924</v>
      </c>
      <c r="W286" s="47">
        <v>1</v>
      </c>
    </row>
    <row r="287" spans="1:24" ht="45" customHeight="1" x14ac:dyDescent="0.4">
      <c r="B287" s="17">
        <v>288</v>
      </c>
      <c r="C287" s="8">
        <v>1</v>
      </c>
      <c r="D287" s="40">
        <v>1.5</v>
      </c>
      <c r="E287" s="41" t="s">
        <v>36</v>
      </c>
      <c r="F287" s="61" t="s">
        <v>40</v>
      </c>
      <c r="G287" s="393" t="s">
        <v>3594</v>
      </c>
      <c r="H287" s="48">
        <f>+H286+1</f>
        <v>254</v>
      </c>
      <c r="I287" s="56" t="s">
        <v>933</v>
      </c>
      <c r="J287" s="48">
        <v>2</v>
      </c>
      <c r="K287" s="49" t="s">
        <v>3595</v>
      </c>
      <c r="L287" s="10" t="s">
        <v>924</v>
      </c>
      <c r="W287" s="47">
        <v>1</v>
      </c>
    </row>
    <row r="288" spans="1:24" ht="45" customHeight="1" x14ac:dyDescent="0.4">
      <c r="B288" s="17">
        <v>289</v>
      </c>
      <c r="G288" s="33" t="s">
        <v>3596</v>
      </c>
      <c r="H288" s="34"/>
      <c r="I288" s="34"/>
      <c r="J288" s="33"/>
      <c r="K288" s="33"/>
      <c r="M288" s="35"/>
      <c r="N288" s="35"/>
      <c r="O288" s="35"/>
      <c r="P288" s="35"/>
      <c r="Q288" s="36"/>
      <c r="R288" s="37"/>
      <c r="S288" s="38">
        <v>2</v>
      </c>
      <c r="T288" s="37" t="s">
        <v>657</v>
      </c>
      <c r="U288" s="38"/>
      <c r="V288" s="37"/>
      <c r="W288" s="39">
        <f>SUM(W289:W293)</f>
        <v>5</v>
      </c>
      <c r="X288" s="37" t="s">
        <v>659</v>
      </c>
    </row>
    <row r="289" spans="2:24" ht="45" customHeight="1" x14ac:dyDescent="0.4">
      <c r="B289" s="17">
        <v>290</v>
      </c>
      <c r="C289" s="8">
        <v>1</v>
      </c>
      <c r="D289" s="40">
        <v>1.5</v>
      </c>
      <c r="E289" s="50" t="s">
        <v>42</v>
      </c>
      <c r="F289" s="50" t="s">
        <v>43</v>
      </c>
      <c r="G289" s="472" t="s">
        <v>3597</v>
      </c>
      <c r="H289" s="51">
        <f>+H287+1</f>
        <v>255</v>
      </c>
      <c r="I289" s="56" t="s">
        <v>934</v>
      </c>
      <c r="J289" s="51">
        <v>1</v>
      </c>
      <c r="K289" s="52" t="s">
        <v>3598</v>
      </c>
      <c r="L289" s="10" t="s">
        <v>924</v>
      </c>
      <c r="W289" s="47">
        <v>1</v>
      </c>
    </row>
    <row r="290" spans="2:24" ht="45" customHeight="1" x14ac:dyDescent="0.4">
      <c r="B290" s="17">
        <v>291</v>
      </c>
      <c r="C290" s="8">
        <v>1</v>
      </c>
      <c r="D290" s="40">
        <v>1.5</v>
      </c>
      <c r="E290" s="50" t="s">
        <v>42</v>
      </c>
      <c r="F290" s="50" t="s">
        <v>43</v>
      </c>
      <c r="G290" s="473"/>
      <c r="H290" s="51">
        <f>+H289+1</f>
        <v>256</v>
      </c>
      <c r="I290" s="56" t="s">
        <v>935</v>
      </c>
      <c r="J290" s="51">
        <v>1</v>
      </c>
      <c r="K290" s="52" t="s">
        <v>936</v>
      </c>
      <c r="L290" s="10" t="s">
        <v>924</v>
      </c>
      <c r="W290" s="47">
        <v>1</v>
      </c>
    </row>
    <row r="291" spans="2:24" ht="45" customHeight="1" x14ac:dyDescent="0.4">
      <c r="B291" s="17">
        <v>292</v>
      </c>
      <c r="C291" s="8">
        <v>1</v>
      </c>
      <c r="D291" s="40">
        <v>1.5</v>
      </c>
      <c r="E291" s="50" t="s">
        <v>42</v>
      </c>
      <c r="F291" s="50" t="s">
        <v>43</v>
      </c>
      <c r="G291" s="474"/>
      <c r="H291" s="51">
        <f>+H290+1</f>
        <v>257</v>
      </c>
      <c r="I291" s="56" t="s">
        <v>937</v>
      </c>
      <c r="J291" s="51">
        <v>8</v>
      </c>
      <c r="K291" s="52" t="s">
        <v>938</v>
      </c>
      <c r="L291" s="10" t="s">
        <v>924</v>
      </c>
      <c r="W291" s="47">
        <v>1</v>
      </c>
    </row>
    <row r="292" spans="2:24" ht="45" customHeight="1" x14ac:dyDescent="0.4">
      <c r="B292" s="17">
        <v>293</v>
      </c>
      <c r="C292" s="8">
        <v>1</v>
      </c>
      <c r="D292" s="40">
        <v>1.5</v>
      </c>
      <c r="E292" s="50" t="s">
        <v>42</v>
      </c>
      <c r="F292" s="61" t="s">
        <v>44</v>
      </c>
      <c r="G292" s="475" t="s">
        <v>3599</v>
      </c>
      <c r="H292" s="48">
        <f>+H291+1</f>
        <v>258</v>
      </c>
      <c r="I292" s="56" t="s">
        <v>939</v>
      </c>
      <c r="J292" s="66">
        <v>3</v>
      </c>
      <c r="K292" s="54" t="s">
        <v>940</v>
      </c>
      <c r="L292" s="10" t="s">
        <v>924</v>
      </c>
      <c r="W292" s="47">
        <v>1</v>
      </c>
    </row>
    <row r="293" spans="2:24" ht="45" customHeight="1" x14ac:dyDescent="0.4">
      <c r="B293" s="17">
        <v>294</v>
      </c>
      <c r="C293" s="8">
        <v>1</v>
      </c>
      <c r="D293" s="40">
        <v>1.5</v>
      </c>
      <c r="E293" s="50" t="s">
        <v>42</v>
      </c>
      <c r="F293" s="61" t="s">
        <v>44</v>
      </c>
      <c r="G293" s="475"/>
      <c r="H293" s="48">
        <f>+H292+1</f>
        <v>259</v>
      </c>
      <c r="I293" s="56" t="s">
        <v>941</v>
      </c>
      <c r="J293" s="66">
        <v>2</v>
      </c>
      <c r="K293" s="54" t="s">
        <v>942</v>
      </c>
      <c r="L293" s="10" t="s">
        <v>924</v>
      </c>
      <c r="W293" s="47">
        <v>1</v>
      </c>
    </row>
    <row r="294" spans="2:24" ht="45" customHeight="1" x14ac:dyDescent="0.4">
      <c r="B294" s="17">
        <v>295</v>
      </c>
      <c r="G294" s="33" t="s">
        <v>3600</v>
      </c>
      <c r="H294" s="34"/>
      <c r="I294" s="34"/>
      <c r="J294" s="33"/>
      <c r="K294" s="33"/>
      <c r="M294" s="35"/>
      <c r="N294" s="35"/>
      <c r="O294" s="35"/>
      <c r="P294" s="35"/>
      <c r="Q294" s="36"/>
      <c r="R294" s="37"/>
      <c r="S294" s="38">
        <v>2</v>
      </c>
      <c r="T294" s="37" t="s">
        <v>657</v>
      </c>
      <c r="U294" s="38"/>
      <c r="V294" s="37"/>
      <c r="W294" s="39">
        <f>SUM(W295:W297)</f>
        <v>3</v>
      </c>
      <c r="X294" s="37" t="s">
        <v>659</v>
      </c>
    </row>
    <row r="295" spans="2:24" ht="45" customHeight="1" x14ac:dyDescent="0.4">
      <c r="B295" s="17">
        <v>296</v>
      </c>
      <c r="C295" s="8">
        <v>1</v>
      </c>
      <c r="D295" s="40">
        <v>1.5</v>
      </c>
      <c r="E295" s="41" t="s">
        <v>45</v>
      </c>
      <c r="F295" s="41" t="s">
        <v>46</v>
      </c>
      <c r="G295" s="58" t="s">
        <v>3601</v>
      </c>
      <c r="H295" s="42">
        <f>+H293+1</f>
        <v>260</v>
      </c>
      <c r="I295" s="56" t="s">
        <v>943</v>
      </c>
      <c r="J295" s="42">
        <v>2</v>
      </c>
      <c r="K295" s="44" t="s">
        <v>3602</v>
      </c>
      <c r="L295" s="10" t="s">
        <v>924</v>
      </c>
      <c r="W295" s="47">
        <v>1</v>
      </c>
    </row>
    <row r="296" spans="2:24" ht="45" customHeight="1" x14ac:dyDescent="0.4">
      <c r="B296" s="17">
        <v>297</v>
      </c>
      <c r="C296" s="8">
        <v>1</v>
      </c>
      <c r="D296" s="40">
        <v>1.5</v>
      </c>
      <c r="E296" s="41" t="s">
        <v>45</v>
      </c>
      <c r="F296" s="8" t="s">
        <v>47</v>
      </c>
      <c r="G296" s="469" t="s">
        <v>3603</v>
      </c>
      <c r="H296" s="48">
        <f>+H295+1</f>
        <v>261</v>
      </c>
      <c r="I296" s="56" t="s">
        <v>944</v>
      </c>
      <c r="J296" s="66">
        <v>3</v>
      </c>
      <c r="K296" s="54" t="s">
        <v>945</v>
      </c>
      <c r="L296" s="10" t="s">
        <v>924</v>
      </c>
      <c r="W296" s="47">
        <v>1</v>
      </c>
    </row>
    <row r="297" spans="2:24" ht="45" customHeight="1" x14ac:dyDescent="0.4">
      <c r="B297" s="17">
        <v>298</v>
      </c>
      <c r="C297" s="8">
        <v>1</v>
      </c>
      <c r="D297" s="40">
        <v>1.5</v>
      </c>
      <c r="E297" s="41" t="s">
        <v>45</v>
      </c>
      <c r="F297" s="8" t="s">
        <v>47</v>
      </c>
      <c r="G297" s="470"/>
      <c r="H297" s="48">
        <f>+H296+1</f>
        <v>262</v>
      </c>
      <c r="I297" s="56" t="s">
        <v>946</v>
      </c>
      <c r="J297" s="66">
        <v>2</v>
      </c>
      <c r="K297" s="54" t="s">
        <v>947</v>
      </c>
      <c r="L297" s="10" t="s">
        <v>924</v>
      </c>
      <c r="W297" s="47">
        <v>1</v>
      </c>
    </row>
    <row r="298" spans="2:24" ht="45" customHeight="1" x14ac:dyDescent="0.4">
      <c r="B298" s="17">
        <v>299</v>
      </c>
      <c r="G298" s="25" t="s">
        <v>3604</v>
      </c>
      <c r="H298" s="26"/>
      <c r="I298" s="26"/>
      <c r="J298" s="26"/>
      <c r="K298" s="68"/>
      <c r="M298" s="29"/>
      <c r="N298" s="29"/>
      <c r="O298" s="29"/>
      <c r="P298" s="29"/>
      <c r="Q298" s="30">
        <v>3</v>
      </c>
      <c r="R298" s="31" t="s">
        <v>656</v>
      </c>
      <c r="S298" s="32">
        <f>SUM(S299:S322)</f>
        <v>9</v>
      </c>
      <c r="T298" s="31" t="s">
        <v>657</v>
      </c>
      <c r="U298" s="32">
        <v>4</v>
      </c>
      <c r="V298" s="31" t="s">
        <v>658</v>
      </c>
      <c r="W298" s="32">
        <f>SUM(W299:W322)/2</f>
        <v>21</v>
      </c>
      <c r="X298" s="31" t="s">
        <v>659</v>
      </c>
    </row>
    <row r="299" spans="2:24" ht="45" customHeight="1" x14ac:dyDescent="0.4">
      <c r="B299" s="17">
        <v>300</v>
      </c>
      <c r="G299" s="33" t="s">
        <v>3605</v>
      </c>
      <c r="H299" s="34"/>
      <c r="I299" s="34"/>
      <c r="J299" s="33"/>
      <c r="K299" s="33"/>
      <c r="M299" s="35"/>
      <c r="N299" s="35"/>
      <c r="O299" s="35"/>
      <c r="P299" s="35"/>
      <c r="Q299" s="36"/>
      <c r="R299" s="37"/>
      <c r="S299" s="38">
        <v>3</v>
      </c>
      <c r="T299" s="37" t="s">
        <v>657</v>
      </c>
      <c r="U299" s="38"/>
      <c r="V299" s="37"/>
      <c r="W299" s="39">
        <f>SUM(W300:W304)</f>
        <v>5</v>
      </c>
      <c r="X299" s="37" t="s">
        <v>659</v>
      </c>
    </row>
    <row r="300" spans="2:24" ht="45" customHeight="1" x14ac:dyDescent="0.4">
      <c r="B300" s="17">
        <v>301</v>
      </c>
      <c r="C300" s="8">
        <v>1</v>
      </c>
      <c r="D300" s="59">
        <v>1.6</v>
      </c>
      <c r="E300" s="41" t="s">
        <v>85</v>
      </c>
      <c r="F300" s="41" t="s">
        <v>86</v>
      </c>
      <c r="G300" s="58" t="s">
        <v>3606</v>
      </c>
      <c r="H300" s="42">
        <v>263</v>
      </c>
      <c r="I300" s="56" t="s">
        <v>948</v>
      </c>
      <c r="J300" s="57">
        <v>1</v>
      </c>
      <c r="K300" s="44" t="s">
        <v>949</v>
      </c>
      <c r="L300" s="10" t="s">
        <v>924</v>
      </c>
      <c r="W300" s="47">
        <v>1</v>
      </c>
    </row>
    <row r="301" spans="2:24" ht="45" customHeight="1" x14ac:dyDescent="0.4">
      <c r="B301" s="17">
        <v>302</v>
      </c>
      <c r="C301" s="8">
        <v>1</v>
      </c>
      <c r="D301" s="59">
        <v>1.6</v>
      </c>
      <c r="E301" s="41" t="s">
        <v>85</v>
      </c>
      <c r="F301" s="8" t="s">
        <v>87</v>
      </c>
      <c r="G301" s="469" t="s">
        <v>3607</v>
      </c>
      <c r="H301" s="48">
        <v>264</v>
      </c>
      <c r="I301" s="56" t="s">
        <v>950</v>
      </c>
      <c r="J301" s="69">
        <v>1000</v>
      </c>
      <c r="K301" s="54" t="s">
        <v>951</v>
      </c>
      <c r="L301" s="10" t="s">
        <v>924</v>
      </c>
      <c r="W301" s="47">
        <v>1</v>
      </c>
    </row>
    <row r="302" spans="2:24" ht="45" customHeight="1" x14ac:dyDescent="0.4">
      <c r="B302" s="17">
        <v>303</v>
      </c>
      <c r="C302" s="8">
        <v>1</v>
      </c>
      <c r="D302" s="59">
        <v>1.6</v>
      </c>
      <c r="E302" s="41" t="s">
        <v>85</v>
      </c>
      <c r="F302" s="8" t="s">
        <v>87</v>
      </c>
      <c r="G302" s="470"/>
      <c r="H302" s="48">
        <v>265</v>
      </c>
      <c r="I302" s="56" t="s">
        <v>952</v>
      </c>
      <c r="J302" s="69">
        <v>300</v>
      </c>
      <c r="K302" s="54" t="s">
        <v>3608</v>
      </c>
      <c r="L302" s="10" t="s">
        <v>924</v>
      </c>
      <c r="W302" s="47">
        <v>1</v>
      </c>
    </row>
    <row r="303" spans="2:24" ht="45" customHeight="1" x14ac:dyDescent="0.4">
      <c r="B303" s="17">
        <v>304</v>
      </c>
      <c r="C303" s="8">
        <v>1</v>
      </c>
      <c r="D303" s="59">
        <v>1.6</v>
      </c>
      <c r="E303" s="41" t="s">
        <v>85</v>
      </c>
      <c r="F303" s="41" t="s">
        <v>88</v>
      </c>
      <c r="G303" s="466" t="s">
        <v>3609</v>
      </c>
      <c r="H303" s="42">
        <v>266</v>
      </c>
      <c r="I303" s="56" t="s">
        <v>953</v>
      </c>
      <c r="J303" s="57">
        <v>40</v>
      </c>
      <c r="K303" s="44" t="s">
        <v>3610</v>
      </c>
      <c r="L303" s="10" t="s">
        <v>924</v>
      </c>
      <c r="W303" s="47">
        <v>1</v>
      </c>
    </row>
    <row r="304" spans="2:24" ht="45" customHeight="1" x14ac:dyDescent="0.4">
      <c r="B304" s="17">
        <v>305</v>
      </c>
      <c r="C304" s="8">
        <v>1</v>
      </c>
      <c r="D304" s="59">
        <v>1.6</v>
      </c>
      <c r="E304" s="41" t="s">
        <v>85</v>
      </c>
      <c r="F304" s="41" t="s">
        <v>88</v>
      </c>
      <c r="G304" s="468"/>
      <c r="H304" s="42">
        <v>267</v>
      </c>
      <c r="I304" s="56" t="s">
        <v>954</v>
      </c>
      <c r="J304" s="57">
        <v>4</v>
      </c>
      <c r="K304" s="44" t="s">
        <v>955</v>
      </c>
      <c r="L304" s="10" t="s">
        <v>924</v>
      </c>
      <c r="W304" s="47">
        <v>1</v>
      </c>
    </row>
    <row r="305" spans="1:24" ht="45" customHeight="1" x14ac:dyDescent="0.4">
      <c r="B305" s="17">
        <v>306</v>
      </c>
      <c r="G305" s="33" t="s">
        <v>3611</v>
      </c>
      <c r="H305" s="34"/>
      <c r="I305" s="34"/>
      <c r="J305" s="33"/>
      <c r="K305" s="33"/>
      <c r="M305" s="35"/>
      <c r="N305" s="35"/>
      <c r="O305" s="35"/>
      <c r="P305" s="35"/>
      <c r="Q305" s="36"/>
      <c r="R305" s="37"/>
      <c r="S305" s="38">
        <v>3</v>
      </c>
      <c r="T305" s="37" t="s">
        <v>657</v>
      </c>
      <c r="U305" s="38"/>
      <c r="V305" s="37"/>
      <c r="W305" s="39">
        <f>SUM(W306:W310)</f>
        <v>5</v>
      </c>
      <c r="X305" s="37" t="s">
        <v>659</v>
      </c>
    </row>
    <row r="306" spans="1:24" ht="45" customHeight="1" x14ac:dyDescent="0.4">
      <c r="B306" s="17">
        <v>307</v>
      </c>
      <c r="C306" s="8">
        <v>1</v>
      </c>
      <c r="D306" s="59">
        <v>1.6</v>
      </c>
      <c r="E306" s="50" t="s">
        <v>89</v>
      </c>
      <c r="F306" s="50" t="s">
        <v>90</v>
      </c>
      <c r="G306" s="60" t="s">
        <v>3612</v>
      </c>
      <c r="H306" s="51">
        <v>268</v>
      </c>
      <c r="I306" s="56" t="s">
        <v>956</v>
      </c>
      <c r="J306" s="51">
        <v>1</v>
      </c>
      <c r="K306" s="52" t="s">
        <v>3613</v>
      </c>
      <c r="L306" s="10" t="s">
        <v>924</v>
      </c>
      <c r="W306" s="47">
        <v>1</v>
      </c>
    </row>
    <row r="307" spans="1:24" ht="45" customHeight="1" x14ac:dyDescent="0.4">
      <c r="B307" s="17">
        <v>308</v>
      </c>
      <c r="C307" s="8">
        <v>1</v>
      </c>
      <c r="D307" s="59">
        <v>1.6</v>
      </c>
      <c r="E307" s="50" t="s">
        <v>89</v>
      </c>
      <c r="F307" s="8" t="s">
        <v>91</v>
      </c>
      <c r="G307" s="469" t="s">
        <v>3614</v>
      </c>
      <c r="H307" s="48">
        <v>269</v>
      </c>
      <c r="I307" s="56" t="s">
        <v>957</v>
      </c>
      <c r="J307" s="66">
        <v>4</v>
      </c>
      <c r="K307" s="54" t="s">
        <v>958</v>
      </c>
      <c r="L307" s="10" t="s">
        <v>924</v>
      </c>
      <c r="W307" s="47">
        <v>1</v>
      </c>
    </row>
    <row r="308" spans="1:24" ht="45" customHeight="1" x14ac:dyDescent="0.4">
      <c r="B308" s="17">
        <v>309</v>
      </c>
      <c r="C308" s="8">
        <v>1</v>
      </c>
      <c r="D308" s="59">
        <v>1.6</v>
      </c>
      <c r="E308" s="50" t="s">
        <v>89</v>
      </c>
      <c r="F308" s="8" t="s">
        <v>91</v>
      </c>
      <c r="G308" s="470"/>
      <c r="H308" s="48">
        <v>270</v>
      </c>
      <c r="I308" s="56" t="s">
        <v>959</v>
      </c>
      <c r="J308" s="66">
        <v>400</v>
      </c>
      <c r="K308" s="54" t="s">
        <v>3615</v>
      </c>
      <c r="L308" s="10" t="s">
        <v>924</v>
      </c>
      <c r="W308" s="47">
        <v>1</v>
      </c>
    </row>
    <row r="309" spans="1:24" ht="45" customHeight="1" x14ac:dyDescent="0.4">
      <c r="B309" s="17">
        <v>311</v>
      </c>
      <c r="C309" s="8">
        <v>1</v>
      </c>
      <c r="D309" s="59">
        <v>1.6</v>
      </c>
      <c r="E309" s="50" t="s">
        <v>89</v>
      </c>
      <c r="F309" s="50" t="s">
        <v>92</v>
      </c>
      <c r="G309" s="472" t="s">
        <v>3616</v>
      </c>
      <c r="H309" s="51">
        <v>271</v>
      </c>
      <c r="I309" s="56" t="s">
        <v>960</v>
      </c>
      <c r="J309" s="51">
        <v>40</v>
      </c>
      <c r="K309" s="52" t="s">
        <v>3617</v>
      </c>
      <c r="L309" s="10" t="s">
        <v>924</v>
      </c>
      <c r="W309" s="47">
        <v>1</v>
      </c>
    </row>
    <row r="310" spans="1:24" ht="45" customHeight="1" x14ac:dyDescent="0.4">
      <c r="B310" s="17">
        <v>312</v>
      </c>
      <c r="C310" s="8">
        <v>1</v>
      </c>
      <c r="D310" s="59">
        <v>1.6</v>
      </c>
      <c r="E310" s="50" t="s">
        <v>89</v>
      </c>
      <c r="F310" s="50" t="s">
        <v>92</v>
      </c>
      <c r="G310" s="474"/>
      <c r="H310" s="51">
        <v>272</v>
      </c>
      <c r="I310" s="56" t="s">
        <v>961</v>
      </c>
      <c r="J310" s="51">
        <v>3</v>
      </c>
      <c r="K310" s="52" t="s">
        <v>962</v>
      </c>
      <c r="L310" s="10" t="s">
        <v>924</v>
      </c>
      <c r="W310" s="47">
        <v>1</v>
      </c>
    </row>
    <row r="311" spans="1:24" ht="45" customHeight="1" x14ac:dyDescent="0.4">
      <c r="B311" s="17">
        <v>313</v>
      </c>
      <c r="G311" s="33" t="s">
        <v>3618</v>
      </c>
      <c r="H311" s="34"/>
      <c r="I311" s="34"/>
      <c r="J311" s="33"/>
      <c r="K311" s="33"/>
      <c r="M311" s="35"/>
      <c r="N311" s="35"/>
      <c r="O311" s="35"/>
      <c r="P311" s="35"/>
      <c r="Q311" s="36"/>
      <c r="R311" s="37"/>
      <c r="S311" s="38">
        <v>3</v>
      </c>
      <c r="T311" s="37" t="s">
        <v>657</v>
      </c>
      <c r="U311" s="38"/>
      <c r="V311" s="37"/>
      <c r="W311" s="39">
        <f>SUM(W312:W322)</f>
        <v>11</v>
      </c>
      <c r="X311" s="37" t="s">
        <v>659</v>
      </c>
    </row>
    <row r="312" spans="1:24" ht="64.900000000000006" customHeight="1" x14ac:dyDescent="0.4">
      <c r="B312" s="17">
        <v>314</v>
      </c>
      <c r="C312" s="8">
        <v>1</v>
      </c>
      <c r="D312" s="59">
        <v>1.6</v>
      </c>
      <c r="E312" s="41" t="s">
        <v>93</v>
      </c>
      <c r="F312" s="41" t="s">
        <v>94</v>
      </c>
      <c r="G312" s="466" t="s">
        <v>3619</v>
      </c>
      <c r="H312" s="42">
        <v>273</v>
      </c>
      <c r="I312" s="56" t="s">
        <v>963</v>
      </c>
      <c r="J312" s="42">
        <v>1</v>
      </c>
      <c r="K312" s="44" t="s">
        <v>3620</v>
      </c>
      <c r="L312" s="10" t="s">
        <v>924</v>
      </c>
      <c r="W312" s="47">
        <v>1</v>
      </c>
    </row>
    <row r="313" spans="1:24" ht="64.900000000000006" customHeight="1" x14ac:dyDescent="0.4">
      <c r="B313" s="17">
        <v>315</v>
      </c>
      <c r="C313" s="8">
        <v>1</v>
      </c>
      <c r="D313" s="59">
        <v>1.6</v>
      </c>
      <c r="E313" s="41" t="s">
        <v>93</v>
      </c>
      <c r="F313" s="41" t="s">
        <v>94</v>
      </c>
      <c r="G313" s="467"/>
      <c r="H313" s="42">
        <v>274</v>
      </c>
      <c r="I313" s="56" t="s">
        <v>964</v>
      </c>
      <c r="J313" s="42">
        <v>1</v>
      </c>
      <c r="K313" s="44" t="s">
        <v>3621</v>
      </c>
      <c r="L313" s="10" t="s">
        <v>924</v>
      </c>
      <c r="W313" s="47">
        <v>1</v>
      </c>
    </row>
    <row r="314" spans="1:24" ht="64.900000000000006" customHeight="1" x14ac:dyDescent="0.4">
      <c r="B314" s="17">
        <v>316</v>
      </c>
      <c r="C314" s="8">
        <v>1</v>
      </c>
      <c r="D314" s="59">
        <v>1.6</v>
      </c>
      <c r="E314" s="41" t="s">
        <v>93</v>
      </c>
      <c r="F314" s="41" t="s">
        <v>94</v>
      </c>
      <c r="G314" s="468"/>
      <c r="H314" s="42">
        <v>275</v>
      </c>
      <c r="I314" s="56" t="s">
        <v>965</v>
      </c>
      <c r="J314" s="42">
        <v>3</v>
      </c>
      <c r="K314" s="44" t="s">
        <v>966</v>
      </c>
      <c r="L314" s="10" t="s">
        <v>924</v>
      </c>
      <c r="W314" s="47">
        <v>1</v>
      </c>
    </row>
    <row r="315" spans="1:24" ht="45" customHeight="1" x14ac:dyDescent="0.4">
      <c r="B315" s="17">
        <v>317</v>
      </c>
      <c r="C315" s="8">
        <v>1</v>
      </c>
      <c r="D315" s="59">
        <v>1.6</v>
      </c>
      <c r="E315" s="41" t="s">
        <v>93</v>
      </c>
      <c r="F315" s="61" t="s">
        <v>95</v>
      </c>
      <c r="G315" s="469" t="s">
        <v>3622</v>
      </c>
      <c r="H315" s="48">
        <v>276</v>
      </c>
      <c r="I315" s="56" t="s">
        <v>967</v>
      </c>
      <c r="J315" s="66">
        <v>40</v>
      </c>
      <c r="K315" s="54" t="s">
        <v>968</v>
      </c>
      <c r="L315" s="10" t="s">
        <v>924</v>
      </c>
      <c r="W315" s="47">
        <v>1</v>
      </c>
    </row>
    <row r="316" spans="1:24" ht="45" customHeight="1" x14ac:dyDescent="0.4">
      <c r="B316" s="17">
        <v>319</v>
      </c>
      <c r="C316" s="8">
        <v>1</v>
      </c>
      <c r="D316" s="59">
        <v>1.6</v>
      </c>
      <c r="E316" s="41" t="s">
        <v>93</v>
      </c>
      <c r="F316" s="61" t="s">
        <v>95</v>
      </c>
      <c r="G316" s="471"/>
      <c r="H316" s="48">
        <v>277</v>
      </c>
      <c r="I316" s="56" t="s">
        <v>969</v>
      </c>
      <c r="J316" s="66">
        <v>15000</v>
      </c>
      <c r="K316" s="54" t="s">
        <v>3623</v>
      </c>
      <c r="L316" s="10" t="s">
        <v>924</v>
      </c>
      <c r="W316" s="47">
        <v>1</v>
      </c>
    </row>
    <row r="317" spans="1:24" ht="45" customHeight="1" x14ac:dyDescent="0.4">
      <c r="A317" s="64"/>
      <c r="B317" s="17"/>
      <c r="C317" s="8">
        <v>1</v>
      </c>
      <c r="D317" s="59">
        <v>1.6</v>
      </c>
      <c r="E317" s="41" t="s">
        <v>93</v>
      </c>
      <c r="F317" s="61" t="s">
        <v>95</v>
      </c>
      <c r="G317" s="471"/>
      <c r="H317" s="48">
        <v>278</v>
      </c>
      <c r="I317" s="56" t="s">
        <v>970</v>
      </c>
      <c r="J317" s="66">
        <v>400</v>
      </c>
      <c r="K317" s="54" t="s">
        <v>3624</v>
      </c>
      <c r="L317" s="10" t="s">
        <v>924</v>
      </c>
      <c r="W317" s="47">
        <v>1</v>
      </c>
    </row>
    <row r="318" spans="1:24" ht="45" customHeight="1" x14ac:dyDescent="0.4">
      <c r="A318" s="64"/>
      <c r="B318" s="17"/>
      <c r="C318" s="8">
        <v>1</v>
      </c>
      <c r="D318" s="59">
        <v>1.6</v>
      </c>
      <c r="E318" s="41" t="s">
        <v>93</v>
      </c>
      <c r="F318" s="61" t="s">
        <v>95</v>
      </c>
      <c r="G318" s="471"/>
      <c r="H318" s="48">
        <v>279</v>
      </c>
      <c r="I318" s="56" t="s">
        <v>971</v>
      </c>
      <c r="J318" s="66">
        <v>200</v>
      </c>
      <c r="K318" s="54" t="s">
        <v>972</v>
      </c>
      <c r="L318" s="10" t="s">
        <v>924</v>
      </c>
      <c r="W318" s="47">
        <v>1</v>
      </c>
    </row>
    <row r="319" spans="1:24" ht="45" customHeight="1" x14ac:dyDescent="0.4">
      <c r="B319" s="17">
        <v>320</v>
      </c>
      <c r="C319" s="8">
        <v>1</v>
      </c>
      <c r="D319" s="59">
        <v>1.6</v>
      </c>
      <c r="E319" s="41" t="s">
        <v>93</v>
      </c>
      <c r="F319" s="61" t="s">
        <v>95</v>
      </c>
      <c r="G319" s="471"/>
      <c r="H319" s="48">
        <v>280</v>
      </c>
      <c r="I319" s="56" t="s">
        <v>973</v>
      </c>
      <c r="J319" s="66">
        <v>40</v>
      </c>
      <c r="K319" s="54" t="s">
        <v>974</v>
      </c>
      <c r="L319" s="10" t="s">
        <v>924</v>
      </c>
      <c r="W319" s="47">
        <v>1</v>
      </c>
    </row>
    <row r="320" spans="1:24" ht="45" customHeight="1" x14ac:dyDescent="0.4">
      <c r="B320" s="17">
        <v>321</v>
      </c>
      <c r="C320" s="8">
        <v>1</v>
      </c>
      <c r="D320" s="59">
        <v>1.6</v>
      </c>
      <c r="E320" s="41" t="s">
        <v>93</v>
      </c>
      <c r="F320" s="61" t="s">
        <v>95</v>
      </c>
      <c r="G320" s="471"/>
      <c r="H320" s="48">
        <v>281</v>
      </c>
      <c r="I320" s="56" t="s">
        <v>975</v>
      </c>
      <c r="J320" s="66">
        <v>3</v>
      </c>
      <c r="K320" s="54" t="s">
        <v>976</v>
      </c>
      <c r="L320" s="10" t="s">
        <v>924</v>
      </c>
      <c r="W320" s="47">
        <v>1</v>
      </c>
    </row>
    <row r="321" spans="1:24" ht="45" customHeight="1" x14ac:dyDescent="0.4">
      <c r="B321" s="17">
        <v>323</v>
      </c>
      <c r="C321" s="8">
        <v>1</v>
      </c>
      <c r="D321" s="59">
        <v>1.6</v>
      </c>
      <c r="E321" s="41" t="s">
        <v>93</v>
      </c>
      <c r="F321" s="61" t="s">
        <v>95</v>
      </c>
      <c r="G321" s="470"/>
      <c r="H321" s="48">
        <v>282</v>
      </c>
      <c r="I321" s="56" t="s">
        <v>977</v>
      </c>
      <c r="J321" s="66">
        <v>40</v>
      </c>
      <c r="K321" s="54" t="s">
        <v>3625</v>
      </c>
      <c r="L321" s="10" t="s">
        <v>924</v>
      </c>
      <c r="W321" s="47">
        <v>1</v>
      </c>
    </row>
    <row r="322" spans="1:24" ht="45" customHeight="1" x14ac:dyDescent="0.4">
      <c r="B322" s="17">
        <v>324</v>
      </c>
      <c r="C322" s="8">
        <v>1</v>
      </c>
      <c r="D322" s="59">
        <v>1.6</v>
      </c>
      <c r="E322" s="41" t="s">
        <v>93</v>
      </c>
      <c r="F322" s="41" t="s">
        <v>96</v>
      </c>
      <c r="G322" s="58" t="s">
        <v>3626</v>
      </c>
      <c r="H322" s="42">
        <v>283</v>
      </c>
      <c r="I322" s="56" t="s">
        <v>978</v>
      </c>
      <c r="J322" s="42">
        <v>40</v>
      </c>
      <c r="K322" s="44" t="s">
        <v>979</v>
      </c>
      <c r="L322" s="10" t="s">
        <v>924</v>
      </c>
      <c r="W322" s="47">
        <v>1</v>
      </c>
    </row>
    <row r="323" spans="1:24" ht="45" customHeight="1" x14ac:dyDescent="0.4">
      <c r="B323" s="17">
        <v>325</v>
      </c>
      <c r="G323" s="25" t="s">
        <v>391</v>
      </c>
      <c r="H323" s="26"/>
      <c r="I323" s="26"/>
      <c r="J323" s="26"/>
      <c r="K323" s="68"/>
      <c r="M323" s="29"/>
      <c r="N323" s="29"/>
      <c r="O323" s="29"/>
      <c r="P323" s="29"/>
      <c r="Q323" s="30">
        <v>3</v>
      </c>
      <c r="R323" s="31" t="s">
        <v>656</v>
      </c>
      <c r="S323" s="32">
        <f>SUM(S324:S341)</f>
        <v>5</v>
      </c>
      <c r="T323" s="31" t="s">
        <v>657</v>
      </c>
      <c r="U323" s="32">
        <v>1</v>
      </c>
      <c r="V323" s="31" t="s">
        <v>658</v>
      </c>
      <c r="W323" s="32">
        <f>SUM(W324:W341)/2</f>
        <v>15</v>
      </c>
      <c r="X323" s="31" t="s">
        <v>659</v>
      </c>
    </row>
    <row r="324" spans="1:24" ht="45" customHeight="1" x14ac:dyDescent="0.4">
      <c r="B324" s="17">
        <v>326</v>
      </c>
      <c r="G324" s="33" t="s">
        <v>3627</v>
      </c>
      <c r="H324" s="34"/>
      <c r="I324" s="34"/>
      <c r="J324" s="33"/>
      <c r="K324" s="33"/>
      <c r="M324" s="35"/>
      <c r="N324" s="35"/>
      <c r="O324" s="35"/>
      <c r="P324" s="35"/>
      <c r="Q324" s="36"/>
      <c r="R324" s="37"/>
      <c r="S324" s="38">
        <v>2</v>
      </c>
      <c r="T324" s="37" t="s">
        <v>657</v>
      </c>
      <c r="U324" s="38"/>
      <c r="V324" s="37"/>
      <c r="W324" s="39">
        <f>SUM(W325:W331)</f>
        <v>7</v>
      </c>
      <c r="X324" s="37" t="s">
        <v>659</v>
      </c>
    </row>
    <row r="325" spans="1:24" ht="45" customHeight="1" x14ac:dyDescent="0.4">
      <c r="B325" s="17">
        <v>327</v>
      </c>
      <c r="C325" s="8">
        <v>1</v>
      </c>
      <c r="D325" s="40">
        <v>1.7</v>
      </c>
      <c r="E325" s="41" t="s">
        <v>117</v>
      </c>
      <c r="F325" s="41" t="s">
        <v>118</v>
      </c>
      <c r="G325" s="466" t="s">
        <v>3628</v>
      </c>
      <c r="H325" s="42">
        <v>284</v>
      </c>
      <c r="I325" s="56" t="s">
        <v>980</v>
      </c>
      <c r="J325" s="42">
        <v>40</v>
      </c>
      <c r="K325" s="44" t="s">
        <v>3629</v>
      </c>
      <c r="L325" s="10" t="s">
        <v>924</v>
      </c>
      <c r="W325" s="47">
        <v>1</v>
      </c>
    </row>
    <row r="326" spans="1:24" ht="45" customHeight="1" x14ac:dyDescent="0.4">
      <c r="B326" s="17">
        <v>328</v>
      </c>
      <c r="C326" s="8">
        <v>1</v>
      </c>
      <c r="D326" s="40">
        <v>1.7</v>
      </c>
      <c r="E326" s="41" t="s">
        <v>117</v>
      </c>
      <c r="F326" s="41" t="s">
        <v>118</v>
      </c>
      <c r="G326" s="467"/>
      <c r="H326" s="42">
        <v>285</v>
      </c>
      <c r="I326" s="56" t="s">
        <v>981</v>
      </c>
      <c r="J326" s="42">
        <v>40</v>
      </c>
      <c r="K326" s="44" t="s">
        <v>3630</v>
      </c>
      <c r="L326" s="10" t="s">
        <v>924</v>
      </c>
      <c r="W326" s="47">
        <v>1</v>
      </c>
    </row>
    <row r="327" spans="1:24" ht="45" customHeight="1" x14ac:dyDescent="0.4">
      <c r="B327" s="17">
        <v>329</v>
      </c>
      <c r="C327" s="8">
        <v>1</v>
      </c>
      <c r="D327" s="40">
        <v>1.7</v>
      </c>
      <c r="E327" s="41" t="s">
        <v>117</v>
      </c>
      <c r="F327" s="41" t="s">
        <v>118</v>
      </c>
      <c r="G327" s="467"/>
      <c r="H327" s="42">
        <v>286</v>
      </c>
      <c r="I327" s="56" t="s">
        <v>982</v>
      </c>
      <c r="J327" s="42">
        <v>1</v>
      </c>
      <c r="K327" s="44" t="s">
        <v>3631</v>
      </c>
      <c r="L327" s="10" t="s">
        <v>924</v>
      </c>
      <c r="W327" s="47">
        <v>1</v>
      </c>
    </row>
    <row r="328" spans="1:24" ht="45" customHeight="1" x14ac:dyDescent="0.4">
      <c r="B328" s="17">
        <v>330</v>
      </c>
      <c r="C328" s="8">
        <v>1</v>
      </c>
      <c r="D328" s="40">
        <v>1.7</v>
      </c>
      <c r="E328" s="41" t="s">
        <v>117</v>
      </c>
      <c r="F328" s="41" t="s">
        <v>118</v>
      </c>
      <c r="G328" s="467"/>
      <c r="H328" s="42">
        <v>287</v>
      </c>
      <c r="I328" s="56" t="s">
        <v>983</v>
      </c>
      <c r="J328" s="42">
        <v>1</v>
      </c>
      <c r="K328" s="44" t="s">
        <v>984</v>
      </c>
      <c r="L328" s="10" t="s">
        <v>924</v>
      </c>
      <c r="W328" s="47">
        <v>1</v>
      </c>
    </row>
    <row r="329" spans="1:24" ht="45" customHeight="1" x14ac:dyDescent="0.4">
      <c r="A329" s="64"/>
      <c r="B329" s="17"/>
      <c r="C329" s="8">
        <v>1</v>
      </c>
      <c r="D329" s="40">
        <v>1.7</v>
      </c>
      <c r="E329" s="41" t="s">
        <v>117</v>
      </c>
      <c r="F329" s="41" t="s">
        <v>118</v>
      </c>
      <c r="G329" s="467"/>
      <c r="H329" s="42">
        <v>288</v>
      </c>
      <c r="I329" s="56" t="s">
        <v>985</v>
      </c>
      <c r="J329" s="42">
        <v>3</v>
      </c>
      <c r="K329" s="44" t="s">
        <v>986</v>
      </c>
      <c r="L329" s="10" t="s">
        <v>924</v>
      </c>
      <c r="W329" s="47">
        <v>1</v>
      </c>
    </row>
    <row r="330" spans="1:24" ht="45" customHeight="1" x14ac:dyDescent="0.4">
      <c r="B330" s="17">
        <v>331</v>
      </c>
      <c r="C330" s="8">
        <v>1</v>
      </c>
      <c r="D330" s="40">
        <v>1.7</v>
      </c>
      <c r="E330" s="41" t="s">
        <v>117</v>
      </c>
      <c r="F330" s="41" t="s">
        <v>118</v>
      </c>
      <c r="G330" s="468"/>
      <c r="H330" s="42">
        <v>289</v>
      </c>
      <c r="I330" s="56" t="s">
        <v>987</v>
      </c>
      <c r="J330" s="42">
        <v>3</v>
      </c>
      <c r="K330" s="44" t="s">
        <v>988</v>
      </c>
      <c r="L330" s="10" t="s">
        <v>924</v>
      </c>
      <c r="W330" s="47">
        <v>1</v>
      </c>
    </row>
    <row r="331" spans="1:24" ht="45" customHeight="1" x14ac:dyDescent="0.4">
      <c r="B331" s="17">
        <v>332</v>
      </c>
      <c r="C331" s="8">
        <v>1</v>
      </c>
      <c r="D331" s="40">
        <v>1.7</v>
      </c>
      <c r="E331" s="41" t="s">
        <v>117</v>
      </c>
      <c r="F331" s="8" t="s">
        <v>119</v>
      </c>
      <c r="G331" s="393" t="s">
        <v>3632</v>
      </c>
      <c r="H331" s="48">
        <v>290</v>
      </c>
      <c r="I331" s="56" t="s">
        <v>989</v>
      </c>
      <c r="J331" s="48">
        <v>40</v>
      </c>
      <c r="K331" s="49" t="s">
        <v>990</v>
      </c>
      <c r="L331" s="10" t="s">
        <v>924</v>
      </c>
      <c r="W331" s="47">
        <v>1</v>
      </c>
    </row>
    <row r="332" spans="1:24" ht="45" customHeight="1" x14ac:dyDescent="0.4">
      <c r="B332" s="17">
        <v>334</v>
      </c>
      <c r="G332" s="33" t="s">
        <v>3633</v>
      </c>
      <c r="H332" s="34"/>
      <c r="I332" s="34"/>
      <c r="J332" s="33"/>
      <c r="K332" s="33"/>
      <c r="M332" s="35"/>
      <c r="N332" s="35"/>
      <c r="O332" s="35"/>
      <c r="P332" s="35"/>
      <c r="Q332" s="36"/>
      <c r="R332" s="37"/>
      <c r="S332" s="38">
        <v>1</v>
      </c>
      <c r="T332" s="37" t="s">
        <v>657</v>
      </c>
      <c r="U332" s="38"/>
      <c r="V332" s="37"/>
      <c r="W332" s="39">
        <f>SUM(W333:W336)</f>
        <v>4</v>
      </c>
      <c r="X332" s="37" t="s">
        <v>659</v>
      </c>
    </row>
    <row r="333" spans="1:24" ht="45" customHeight="1" x14ac:dyDescent="0.4">
      <c r="B333" s="17">
        <v>335</v>
      </c>
      <c r="C333" s="8">
        <v>1</v>
      </c>
      <c r="D333" s="40">
        <v>1.7</v>
      </c>
      <c r="E333" s="50" t="s">
        <v>120</v>
      </c>
      <c r="F333" s="50" t="s">
        <v>121</v>
      </c>
      <c r="G333" s="472" t="s">
        <v>3634</v>
      </c>
      <c r="H333" s="51">
        <v>291</v>
      </c>
      <c r="I333" s="56" t="s">
        <v>991</v>
      </c>
      <c r="J333" s="51">
        <v>40</v>
      </c>
      <c r="K333" s="52" t="s">
        <v>3635</v>
      </c>
      <c r="L333" s="10" t="s">
        <v>924</v>
      </c>
      <c r="W333" s="47">
        <v>1</v>
      </c>
    </row>
    <row r="334" spans="1:24" ht="45" customHeight="1" x14ac:dyDescent="0.4">
      <c r="B334" s="17">
        <v>336</v>
      </c>
      <c r="C334" s="8">
        <v>1</v>
      </c>
      <c r="D334" s="40">
        <v>1.7</v>
      </c>
      <c r="E334" s="50" t="s">
        <v>120</v>
      </c>
      <c r="F334" s="50" t="s">
        <v>121</v>
      </c>
      <c r="G334" s="473"/>
      <c r="H334" s="51">
        <v>292</v>
      </c>
      <c r="I334" s="56" t="s">
        <v>992</v>
      </c>
      <c r="J334" s="51">
        <v>40</v>
      </c>
      <c r="K334" s="52" t="s">
        <v>3636</v>
      </c>
      <c r="L334" s="10" t="s">
        <v>924</v>
      </c>
      <c r="W334" s="47">
        <v>1</v>
      </c>
    </row>
    <row r="335" spans="1:24" ht="45" customHeight="1" x14ac:dyDescent="0.4">
      <c r="A335" s="64"/>
      <c r="B335" s="17"/>
      <c r="C335" s="8">
        <v>1</v>
      </c>
      <c r="D335" s="40">
        <v>1.7</v>
      </c>
      <c r="E335" s="50" t="s">
        <v>120</v>
      </c>
      <c r="F335" s="50" t="s">
        <v>121</v>
      </c>
      <c r="G335" s="473"/>
      <c r="H335" s="51">
        <v>293</v>
      </c>
      <c r="I335" s="56" t="s">
        <v>993</v>
      </c>
      <c r="J335" s="51">
        <v>40</v>
      </c>
      <c r="K335" s="52" t="s">
        <v>994</v>
      </c>
      <c r="L335" s="10" t="s">
        <v>924</v>
      </c>
      <c r="W335" s="47">
        <v>1</v>
      </c>
    </row>
    <row r="336" spans="1:24" ht="45" customHeight="1" x14ac:dyDescent="0.4">
      <c r="B336" s="17">
        <v>337</v>
      </c>
      <c r="C336" s="8">
        <v>1</v>
      </c>
      <c r="D336" s="40">
        <v>1.7</v>
      </c>
      <c r="E336" s="50" t="s">
        <v>120</v>
      </c>
      <c r="F336" s="50" t="s">
        <v>121</v>
      </c>
      <c r="G336" s="474"/>
      <c r="H336" s="51">
        <v>294</v>
      </c>
      <c r="I336" s="56" t="s">
        <v>995</v>
      </c>
      <c r="J336" s="51">
        <v>500</v>
      </c>
      <c r="K336" s="52" t="s">
        <v>996</v>
      </c>
      <c r="L336" s="10" t="s">
        <v>924</v>
      </c>
      <c r="W336" s="47">
        <v>1</v>
      </c>
    </row>
    <row r="337" spans="1:24" ht="45" customHeight="1" x14ac:dyDescent="0.4">
      <c r="B337" s="17">
        <v>338</v>
      </c>
      <c r="G337" s="33" t="s">
        <v>3637</v>
      </c>
      <c r="H337" s="34"/>
      <c r="I337" s="34"/>
      <c r="J337" s="33"/>
      <c r="K337" s="33"/>
      <c r="M337" s="35"/>
      <c r="N337" s="35"/>
      <c r="O337" s="35"/>
      <c r="P337" s="35"/>
      <c r="Q337" s="36"/>
      <c r="R337" s="37"/>
      <c r="S337" s="38">
        <v>2</v>
      </c>
      <c r="T337" s="37" t="s">
        <v>657</v>
      </c>
      <c r="U337" s="38"/>
      <c r="V337" s="37"/>
      <c r="W337" s="39">
        <f>SUM(W338:W341)</f>
        <v>4</v>
      </c>
      <c r="X337" s="37" t="s">
        <v>659</v>
      </c>
    </row>
    <row r="338" spans="1:24" ht="45" customHeight="1" x14ac:dyDescent="0.4">
      <c r="B338" s="17">
        <v>339</v>
      </c>
      <c r="C338" s="8">
        <v>1</v>
      </c>
      <c r="D338" s="40">
        <v>1.7</v>
      </c>
      <c r="E338" s="41" t="s">
        <v>997</v>
      </c>
      <c r="F338" s="41" t="s">
        <v>998</v>
      </c>
      <c r="G338" s="466" t="s">
        <v>3638</v>
      </c>
      <c r="H338" s="42">
        <v>295</v>
      </c>
      <c r="I338" s="56" t="s">
        <v>999</v>
      </c>
      <c r="J338" s="42">
        <v>40</v>
      </c>
      <c r="K338" s="44" t="s">
        <v>1000</v>
      </c>
      <c r="L338" s="10" t="s">
        <v>924</v>
      </c>
      <c r="W338" s="47">
        <v>1</v>
      </c>
    </row>
    <row r="339" spans="1:24" ht="45" customHeight="1" x14ac:dyDescent="0.4">
      <c r="B339" s="17">
        <v>340</v>
      </c>
      <c r="C339" s="8">
        <v>1</v>
      </c>
      <c r="D339" s="40">
        <v>1.7</v>
      </c>
      <c r="E339" s="41" t="s">
        <v>997</v>
      </c>
      <c r="F339" s="41" t="s">
        <v>998</v>
      </c>
      <c r="G339" s="467"/>
      <c r="H339" s="42">
        <v>296</v>
      </c>
      <c r="I339" s="56" t="s">
        <v>1001</v>
      </c>
      <c r="J339" s="42">
        <v>40</v>
      </c>
      <c r="K339" s="44" t="s">
        <v>1002</v>
      </c>
      <c r="L339" s="10" t="s">
        <v>924</v>
      </c>
      <c r="W339" s="47">
        <v>1</v>
      </c>
    </row>
    <row r="340" spans="1:24" ht="45" customHeight="1" x14ac:dyDescent="0.4">
      <c r="B340" s="17">
        <v>341</v>
      </c>
      <c r="C340" s="8">
        <v>1</v>
      </c>
      <c r="D340" s="40">
        <v>1.7</v>
      </c>
      <c r="E340" s="41" t="s">
        <v>997</v>
      </c>
      <c r="F340" s="41" t="s">
        <v>998</v>
      </c>
      <c r="G340" s="468"/>
      <c r="H340" s="42">
        <v>297</v>
      </c>
      <c r="I340" s="56" t="s">
        <v>1003</v>
      </c>
      <c r="J340" s="42">
        <v>400</v>
      </c>
      <c r="K340" s="44" t="s">
        <v>1004</v>
      </c>
      <c r="L340" s="10" t="s">
        <v>924</v>
      </c>
      <c r="W340" s="47">
        <v>1</v>
      </c>
    </row>
    <row r="341" spans="1:24" ht="45" customHeight="1" x14ac:dyDescent="0.4">
      <c r="B341" s="17">
        <v>342</v>
      </c>
      <c r="C341" s="8">
        <v>1</v>
      </c>
      <c r="D341" s="40">
        <v>1.7</v>
      </c>
      <c r="E341" s="41" t="s">
        <v>997</v>
      </c>
      <c r="F341" s="8" t="s">
        <v>1005</v>
      </c>
      <c r="G341" s="393" t="s">
        <v>3639</v>
      </c>
      <c r="H341" s="48">
        <v>298</v>
      </c>
      <c r="I341" s="56" t="s">
        <v>1006</v>
      </c>
      <c r="J341" s="66">
        <v>10</v>
      </c>
      <c r="K341" s="54" t="s">
        <v>3640</v>
      </c>
      <c r="L341" s="10" t="s">
        <v>924</v>
      </c>
      <c r="W341" s="47">
        <v>1</v>
      </c>
    </row>
    <row r="342" spans="1:24" ht="45" customHeight="1" x14ac:dyDescent="0.4">
      <c r="B342" s="17">
        <v>343</v>
      </c>
      <c r="G342" s="25" t="s">
        <v>3641</v>
      </c>
      <c r="H342" s="26"/>
      <c r="I342" s="26"/>
      <c r="J342" s="26"/>
      <c r="K342" s="68"/>
      <c r="M342" s="29"/>
      <c r="N342" s="29"/>
      <c r="O342" s="29"/>
      <c r="P342" s="29"/>
      <c r="Q342" s="30">
        <v>2</v>
      </c>
      <c r="R342" s="31" t="s">
        <v>656</v>
      </c>
      <c r="S342" s="70">
        <f>SUM(S343:S361)</f>
        <v>6</v>
      </c>
      <c r="T342" s="31" t="s">
        <v>657</v>
      </c>
      <c r="U342" s="32">
        <v>2</v>
      </c>
      <c r="V342" s="31" t="s">
        <v>658</v>
      </c>
      <c r="W342" s="70">
        <f>SUM(W343:W361)/2</f>
        <v>17</v>
      </c>
      <c r="X342" s="31" t="s">
        <v>659</v>
      </c>
    </row>
    <row r="343" spans="1:24" ht="45" customHeight="1" x14ac:dyDescent="0.4">
      <c r="B343" s="17">
        <v>344</v>
      </c>
      <c r="G343" s="33" t="s">
        <v>3642</v>
      </c>
      <c r="H343" s="34"/>
      <c r="I343" s="34"/>
      <c r="J343" s="33"/>
      <c r="K343" s="33"/>
      <c r="M343" s="35"/>
      <c r="N343" s="35"/>
      <c r="O343" s="35"/>
      <c r="P343" s="35"/>
      <c r="Q343" s="36"/>
      <c r="R343" s="37"/>
      <c r="S343" s="38">
        <v>5</v>
      </c>
      <c r="T343" s="37" t="s">
        <v>657</v>
      </c>
      <c r="U343" s="38"/>
      <c r="V343" s="37"/>
      <c r="W343" s="39">
        <f>SUM(W344:W357)</f>
        <v>14</v>
      </c>
      <c r="X343" s="37" t="s">
        <v>659</v>
      </c>
    </row>
    <row r="344" spans="1:24" ht="45" customHeight="1" x14ac:dyDescent="0.4">
      <c r="B344" s="17">
        <v>345</v>
      </c>
      <c r="C344" s="8">
        <v>1</v>
      </c>
      <c r="D344" s="59">
        <v>1.8</v>
      </c>
      <c r="E344" s="41" t="s">
        <v>98</v>
      </c>
      <c r="F344" s="41" t="s">
        <v>99</v>
      </c>
      <c r="G344" s="466" t="s">
        <v>3643</v>
      </c>
      <c r="H344" s="42">
        <v>299</v>
      </c>
      <c r="I344" s="56" t="s">
        <v>1007</v>
      </c>
      <c r="J344" s="57">
        <v>40</v>
      </c>
      <c r="K344" s="58" t="s">
        <v>1008</v>
      </c>
      <c r="L344" s="10" t="s">
        <v>924</v>
      </c>
      <c r="W344" s="47">
        <v>1</v>
      </c>
    </row>
    <row r="345" spans="1:24" ht="45" customHeight="1" x14ac:dyDescent="0.4">
      <c r="B345" s="17">
        <v>346</v>
      </c>
      <c r="C345" s="8">
        <v>1</v>
      </c>
      <c r="D345" s="59">
        <v>1.8</v>
      </c>
      <c r="E345" s="41" t="s">
        <v>98</v>
      </c>
      <c r="F345" s="41" t="s">
        <v>99</v>
      </c>
      <c r="G345" s="468"/>
      <c r="H345" s="42">
        <v>300</v>
      </c>
      <c r="I345" s="56" t="s">
        <v>1009</v>
      </c>
      <c r="J345" s="57">
        <v>1</v>
      </c>
      <c r="K345" s="58" t="s">
        <v>1010</v>
      </c>
      <c r="L345" s="10" t="s">
        <v>924</v>
      </c>
      <c r="W345" s="47">
        <v>1</v>
      </c>
    </row>
    <row r="346" spans="1:24" ht="45" customHeight="1" x14ac:dyDescent="0.4">
      <c r="B346" s="17">
        <v>347</v>
      </c>
      <c r="C346" s="8">
        <v>1</v>
      </c>
      <c r="D346" s="59">
        <v>1.8</v>
      </c>
      <c r="E346" s="41" t="s">
        <v>98</v>
      </c>
      <c r="F346" s="61" t="s">
        <v>100</v>
      </c>
      <c r="G346" s="469" t="s">
        <v>3644</v>
      </c>
      <c r="H346" s="48">
        <v>301</v>
      </c>
      <c r="I346" s="56" t="s">
        <v>1011</v>
      </c>
      <c r="J346" s="69">
        <v>10</v>
      </c>
      <c r="K346" s="71" t="s">
        <v>1012</v>
      </c>
      <c r="L346" s="10" t="s">
        <v>924</v>
      </c>
      <c r="W346" s="47">
        <v>1</v>
      </c>
    </row>
    <row r="347" spans="1:24" ht="45" customHeight="1" x14ac:dyDescent="0.4">
      <c r="A347" s="64"/>
      <c r="B347" s="17"/>
      <c r="C347" s="8">
        <v>1</v>
      </c>
      <c r="D347" s="59">
        <v>1.8</v>
      </c>
      <c r="E347" s="41" t="s">
        <v>98</v>
      </c>
      <c r="F347" s="61" t="s">
        <v>100</v>
      </c>
      <c r="G347" s="471"/>
      <c r="H347" s="48">
        <v>302</v>
      </c>
      <c r="I347" s="56" t="s">
        <v>1013</v>
      </c>
      <c r="J347" s="69">
        <v>50</v>
      </c>
      <c r="K347" s="71" t="s">
        <v>1014</v>
      </c>
      <c r="L347" s="10" t="s">
        <v>924</v>
      </c>
      <c r="W347" s="47">
        <v>1</v>
      </c>
    </row>
    <row r="348" spans="1:24" ht="45" customHeight="1" x14ac:dyDescent="0.4">
      <c r="B348" s="17">
        <v>348</v>
      </c>
      <c r="C348" s="8">
        <v>1</v>
      </c>
      <c r="D348" s="59">
        <v>1.8</v>
      </c>
      <c r="E348" s="41" t="s">
        <v>98</v>
      </c>
      <c r="F348" s="61" t="s">
        <v>100</v>
      </c>
      <c r="G348" s="470"/>
      <c r="H348" s="48">
        <v>303</v>
      </c>
      <c r="I348" s="56" t="s">
        <v>1015</v>
      </c>
      <c r="J348" s="69">
        <v>80</v>
      </c>
      <c r="K348" s="71" t="s">
        <v>3645</v>
      </c>
      <c r="L348" s="10" t="s">
        <v>924</v>
      </c>
      <c r="W348" s="47">
        <v>1</v>
      </c>
    </row>
    <row r="349" spans="1:24" ht="45" customHeight="1" x14ac:dyDescent="0.4">
      <c r="B349" s="17">
        <v>349</v>
      </c>
      <c r="C349" s="8">
        <v>1</v>
      </c>
      <c r="D349" s="59">
        <v>1.8</v>
      </c>
      <c r="E349" s="41" t="s">
        <v>98</v>
      </c>
      <c r="F349" s="41" t="s">
        <v>101</v>
      </c>
      <c r="G349" s="466" t="s">
        <v>3646</v>
      </c>
      <c r="H349" s="42">
        <v>304</v>
      </c>
      <c r="I349" s="56" t="s">
        <v>1016</v>
      </c>
      <c r="J349" s="57">
        <v>10000</v>
      </c>
      <c r="K349" s="58" t="s">
        <v>1017</v>
      </c>
      <c r="L349" s="10" t="s">
        <v>924</v>
      </c>
      <c r="W349" s="47">
        <v>1</v>
      </c>
    </row>
    <row r="350" spans="1:24" ht="45" customHeight="1" x14ac:dyDescent="0.4">
      <c r="B350" s="17">
        <v>350</v>
      </c>
      <c r="C350" s="8">
        <v>1</v>
      </c>
      <c r="D350" s="59">
        <v>1.8</v>
      </c>
      <c r="E350" s="41" t="s">
        <v>98</v>
      </c>
      <c r="F350" s="41" t="s">
        <v>101</v>
      </c>
      <c r="G350" s="467"/>
      <c r="H350" s="42">
        <v>305</v>
      </c>
      <c r="I350" s="56" t="s">
        <v>1018</v>
      </c>
      <c r="J350" s="57">
        <v>600</v>
      </c>
      <c r="K350" s="58" t="s">
        <v>1019</v>
      </c>
      <c r="L350" s="10" t="s">
        <v>924</v>
      </c>
      <c r="W350" s="47">
        <v>1</v>
      </c>
    </row>
    <row r="351" spans="1:24" ht="45" customHeight="1" x14ac:dyDescent="0.4">
      <c r="B351" s="17">
        <v>351</v>
      </c>
      <c r="C351" s="8">
        <v>1</v>
      </c>
      <c r="D351" s="59">
        <v>1.8</v>
      </c>
      <c r="E351" s="41" t="s">
        <v>98</v>
      </c>
      <c r="F351" s="41" t="s">
        <v>101</v>
      </c>
      <c r="G351" s="468"/>
      <c r="H351" s="42">
        <v>306</v>
      </c>
      <c r="I351" s="56" t="s">
        <v>1020</v>
      </c>
      <c r="J351" s="57">
        <v>3</v>
      </c>
      <c r="K351" s="58" t="s">
        <v>1021</v>
      </c>
      <c r="L351" s="10" t="s">
        <v>924</v>
      </c>
      <c r="W351" s="47">
        <v>1</v>
      </c>
    </row>
    <row r="352" spans="1:24" ht="45" customHeight="1" x14ac:dyDescent="0.4">
      <c r="B352" s="17">
        <v>352</v>
      </c>
      <c r="C352" s="8">
        <v>1</v>
      </c>
      <c r="D352" s="59">
        <v>1.8</v>
      </c>
      <c r="E352" s="41" t="s">
        <v>98</v>
      </c>
      <c r="F352" s="61" t="s">
        <v>1022</v>
      </c>
      <c r="G352" s="469" t="s">
        <v>3647</v>
      </c>
      <c r="H352" s="48">
        <v>307</v>
      </c>
      <c r="I352" s="56" t="s">
        <v>1023</v>
      </c>
      <c r="J352" s="53">
        <v>40</v>
      </c>
      <c r="K352" s="393" t="s">
        <v>1024</v>
      </c>
      <c r="L352" s="10" t="s">
        <v>924</v>
      </c>
      <c r="W352" s="47">
        <v>1</v>
      </c>
    </row>
    <row r="353" spans="2:24" ht="45" customHeight="1" x14ac:dyDescent="0.4">
      <c r="B353" s="17">
        <v>353</v>
      </c>
      <c r="C353" s="8">
        <v>1</v>
      </c>
      <c r="D353" s="59">
        <v>1.8</v>
      </c>
      <c r="E353" s="41" t="s">
        <v>98</v>
      </c>
      <c r="F353" s="61" t="s">
        <v>1022</v>
      </c>
      <c r="G353" s="471"/>
      <c r="H353" s="48">
        <v>308</v>
      </c>
      <c r="I353" s="56" t="s">
        <v>1025</v>
      </c>
      <c r="J353" s="53">
        <v>40000</v>
      </c>
      <c r="K353" s="393" t="s">
        <v>1026</v>
      </c>
      <c r="L353" s="10" t="s">
        <v>924</v>
      </c>
      <c r="W353" s="47">
        <v>1</v>
      </c>
    </row>
    <row r="354" spans="2:24" ht="45" customHeight="1" x14ac:dyDescent="0.4">
      <c r="B354" s="17">
        <v>354</v>
      </c>
      <c r="C354" s="8">
        <v>1</v>
      </c>
      <c r="D354" s="59">
        <v>1.8</v>
      </c>
      <c r="E354" s="41" t="s">
        <v>98</v>
      </c>
      <c r="F354" s="61" t="s">
        <v>1022</v>
      </c>
      <c r="G354" s="471"/>
      <c r="H354" s="48">
        <v>309</v>
      </c>
      <c r="I354" s="56" t="s">
        <v>1027</v>
      </c>
      <c r="J354" s="53">
        <v>2000</v>
      </c>
      <c r="K354" s="393" t="s">
        <v>3648</v>
      </c>
      <c r="L354" s="10" t="s">
        <v>924</v>
      </c>
      <c r="W354" s="47">
        <v>1</v>
      </c>
    </row>
    <row r="355" spans="2:24" ht="45" customHeight="1" x14ac:dyDescent="0.4">
      <c r="B355" s="17">
        <v>355</v>
      </c>
      <c r="C355" s="8">
        <v>1</v>
      </c>
      <c r="D355" s="59">
        <v>1.8</v>
      </c>
      <c r="E355" s="41" t="s">
        <v>98</v>
      </c>
      <c r="F355" s="61" t="s">
        <v>1022</v>
      </c>
      <c r="G355" s="471"/>
      <c r="H355" s="48">
        <v>310</v>
      </c>
      <c r="I355" s="56" t="s">
        <v>1028</v>
      </c>
      <c r="J355" s="53">
        <v>5000</v>
      </c>
      <c r="K355" s="393" t="s">
        <v>1029</v>
      </c>
      <c r="L355" s="10" t="s">
        <v>924</v>
      </c>
      <c r="W355" s="47">
        <v>1</v>
      </c>
    </row>
    <row r="356" spans="2:24" ht="45" customHeight="1" x14ac:dyDescent="0.4">
      <c r="B356" s="17">
        <v>356</v>
      </c>
      <c r="C356" s="8">
        <v>1</v>
      </c>
      <c r="D356" s="59">
        <v>1.8</v>
      </c>
      <c r="E356" s="41" t="s">
        <v>98</v>
      </c>
      <c r="F356" s="61" t="s">
        <v>1022</v>
      </c>
      <c r="G356" s="470"/>
      <c r="H356" s="48">
        <v>311</v>
      </c>
      <c r="I356" s="56" t="s">
        <v>1030</v>
      </c>
      <c r="J356" s="53">
        <v>5000</v>
      </c>
      <c r="K356" s="393" t="s">
        <v>1031</v>
      </c>
      <c r="L356" s="10" t="s">
        <v>924</v>
      </c>
      <c r="W356" s="47">
        <v>1</v>
      </c>
    </row>
    <row r="357" spans="2:24" ht="45" customHeight="1" x14ac:dyDescent="0.4">
      <c r="B357" s="17">
        <v>357</v>
      </c>
      <c r="C357" s="8">
        <v>1</v>
      </c>
      <c r="D357" s="59">
        <v>1.8</v>
      </c>
      <c r="E357" s="41" t="s">
        <v>98</v>
      </c>
      <c r="F357" s="41" t="s">
        <v>1032</v>
      </c>
      <c r="G357" s="58" t="s">
        <v>3649</v>
      </c>
      <c r="H357" s="42">
        <v>312</v>
      </c>
      <c r="I357" s="56" t="s">
        <v>1033</v>
      </c>
      <c r="J357" s="57">
        <v>40</v>
      </c>
      <c r="K357" s="58" t="s">
        <v>3650</v>
      </c>
      <c r="L357" s="10" t="s">
        <v>924</v>
      </c>
      <c r="W357" s="47">
        <v>1</v>
      </c>
    </row>
    <row r="358" spans="2:24" ht="45" customHeight="1" x14ac:dyDescent="0.4">
      <c r="B358" s="17">
        <v>358</v>
      </c>
      <c r="G358" s="33" t="s">
        <v>3651</v>
      </c>
      <c r="H358" s="34"/>
      <c r="I358" s="34"/>
      <c r="J358" s="33"/>
      <c r="K358" s="33"/>
      <c r="M358" s="35"/>
      <c r="N358" s="35"/>
      <c r="O358" s="35"/>
      <c r="P358" s="35"/>
      <c r="Q358" s="36"/>
      <c r="R358" s="37"/>
      <c r="S358" s="38">
        <v>1</v>
      </c>
      <c r="T358" s="37" t="s">
        <v>657</v>
      </c>
      <c r="U358" s="38"/>
      <c r="V358" s="37"/>
      <c r="W358" s="39">
        <f>SUM(W359:W361)</f>
        <v>3</v>
      </c>
      <c r="X358" s="37" t="s">
        <v>659</v>
      </c>
    </row>
    <row r="359" spans="2:24" ht="45" customHeight="1" x14ac:dyDescent="0.4">
      <c r="B359" s="17">
        <v>359</v>
      </c>
      <c r="C359" s="8">
        <v>1</v>
      </c>
      <c r="D359" s="59">
        <v>1.8</v>
      </c>
      <c r="E359" s="50" t="s">
        <v>1034</v>
      </c>
      <c r="F359" s="50" t="s">
        <v>1035</v>
      </c>
      <c r="G359" s="472" t="s">
        <v>3652</v>
      </c>
      <c r="H359" s="51">
        <v>313</v>
      </c>
      <c r="I359" s="56" t="s">
        <v>1036</v>
      </c>
      <c r="J359" s="55">
        <v>2000</v>
      </c>
      <c r="K359" s="60" t="s">
        <v>1037</v>
      </c>
      <c r="L359" s="10" t="s">
        <v>924</v>
      </c>
      <c r="W359" s="47">
        <v>1</v>
      </c>
    </row>
    <row r="360" spans="2:24" ht="45" customHeight="1" x14ac:dyDescent="0.4">
      <c r="B360" s="17">
        <v>360</v>
      </c>
      <c r="C360" s="8">
        <v>1</v>
      </c>
      <c r="D360" s="59">
        <v>1.8</v>
      </c>
      <c r="E360" s="50" t="s">
        <v>1034</v>
      </c>
      <c r="F360" s="50" t="s">
        <v>1035</v>
      </c>
      <c r="G360" s="473"/>
      <c r="H360" s="51">
        <v>314</v>
      </c>
      <c r="I360" s="56" t="s">
        <v>1038</v>
      </c>
      <c r="J360" s="55">
        <v>40</v>
      </c>
      <c r="K360" s="60" t="s">
        <v>1039</v>
      </c>
      <c r="L360" s="10" t="s">
        <v>924</v>
      </c>
      <c r="W360" s="47">
        <v>1</v>
      </c>
    </row>
    <row r="361" spans="2:24" ht="45" customHeight="1" x14ac:dyDescent="0.4">
      <c r="B361" s="17">
        <v>361</v>
      </c>
      <c r="C361" s="8">
        <v>1</v>
      </c>
      <c r="D361" s="59">
        <v>1.8</v>
      </c>
      <c r="E361" s="50" t="s">
        <v>1034</v>
      </c>
      <c r="F361" s="50" t="s">
        <v>1035</v>
      </c>
      <c r="G361" s="474"/>
      <c r="H361" s="51">
        <v>315</v>
      </c>
      <c r="I361" s="56" t="s">
        <v>1040</v>
      </c>
      <c r="J361" s="55">
        <v>3</v>
      </c>
      <c r="K361" s="60" t="s">
        <v>3653</v>
      </c>
      <c r="L361" s="10" t="s">
        <v>924</v>
      </c>
      <c r="W361" s="47">
        <v>1</v>
      </c>
    </row>
    <row r="362" spans="2:24" ht="45" customHeight="1" x14ac:dyDescent="0.4">
      <c r="B362" s="17">
        <v>362</v>
      </c>
      <c r="G362" s="25" t="s">
        <v>3654</v>
      </c>
      <c r="H362" s="26"/>
      <c r="I362" s="26"/>
      <c r="J362" s="26"/>
      <c r="K362" s="68"/>
      <c r="M362" s="72"/>
      <c r="N362" s="72"/>
      <c r="O362" s="72"/>
      <c r="P362" s="72"/>
      <c r="Q362" s="73">
        <v>4</v>
      </c>
      <c r="R362" s="74" t="s">
        <v>656</v>
      </c>
      <c r="S362" s="75">
        <f>SUM(S363:S399)</f>
        <v>13</v>
      </c>
      <c r="T362" s="74" t="s">
        <v>657</v>
      </c>
      <c r="U362" s="75">
        <v>4</v>
      </c>
      <c r="V362" s="74" t="s">
        <v>658</v>
      </c>
      <c r="W362" s="75">
        <f>SUM(W363:W399)/2</f>
        <v>33</v>
      </c>
      <c r="X362" s="74" t="s">
        <v>659</v>
      </c>
    </row>
    <row r="363" spans="2:24" ht="45" customHeight="1" x14ac:dyDescent="0.4">
      <c r="B363" s="17">
        <v>363</v>
      </c>
      <c r="G363" s="33" t="s">
        <v>3655</v>
      </c>
      <c r="H363" s="34"/>
      <c r="I363" s="34"/>
      <c r="J363" s="33"/>
      <c r="K363" s="33"/>
      <c r="M363" s="35"/>
      <c r="N363" s="35"/>
      <c r="O363" s="35"/>
      <c r="P363" s="35"/>
      <c r="Q363" s="36"/>
      <c r="R363" s="37"/>
      <c r="S363" s="38">
        <v>4</v>
      </c>
      <c r="T363" s="37" t="s">
        <v>657</v>
      </c>
      <c r="U363" s="38"/>
      <c r="V363" s="37"/>
      <c r="W363" s="39">
        <f>SUM(W364:W377)</f>
        <v>14</v>
      </c>
      <c r="X363" s="37" t="s">
        <v>659</v>
      </c>
    </row>
    <row r="364" spans="2:24" ht="45" customHeight="1" x14ac:dyDescent="0.4">
      <c r="B364" s="17">
        <v>364</v>
      </c>
      <c r="C364" s="8">
        <v>1</v>
      </c>
      <c r="D364" s="40">
        <v>1.9</v>
      </c>
      <c r="E364" s="41" t="s">
        <v>1041</v>
      </c>
      <c r="F364" s="41" t="s">
        <v>1042</v>
      </c>
      <c r="G364" s="466" t="s">
        <v>3656</v>
      </c>
      <c r="H364" s="42">
        <v>316</v>
      </c>
      <c r="I364" s="56" t="s">
        <v>1043</v>
      </c>
      <c r="J364" s="57">
        <v>8</v>
      </c>
      <c r="K364" s="58" t="s">
        <v>3657</v>
      </c>
      <c r="L364" s="10" t="s">
        <v>1044</v>
      </c>
      <c r="W364" s="47">
        <v>1</v>
      </c>
    </row>
    <row r="365" spans="2:24" ht="45" customHeight="1" x14ac:dyDescent="0.4">
      <c r="B365" s="17">
        <v>365</v>
      </c>
      <c r="C365" s="8">
        <v>1</v>
      </c>
      <c r="D365" s="40">
        <v>1.9</v>
      </c>
      <c r="E365" s="41" t="s">
        <v>1041</v>
      </c>
      <c r="F365" s="41" t="s">
        <v>1042</v>
      </c>
      <c r="G365" s="467"/>
      <c r="H365" s="42">
        <v>317</v>
      </c>
      <c r="I365" s="56" t="s">
        <v>1045</v>
      </c>
      <c r="J365" s="57">
        <v>3000</v>
      </c>
      <c r="K365" s="58" t="s">
        <v>1046</v>
      </c>
      <c r="L365" s="10" t="s">
        <v>1044</v>
      </c>
      <c r="W365" s="47">
        <v>1</v>
      </c>
    </row>
    <row r="366" spans="2:24" ht="45" customHeight="1" x14ac:dyDescent="0.4">
      <c r="B366" s="17">
        <v>366</v>
      </c>
      <c r="C366" s="8">
        <v>1</v>
      </c>
      <c r="D366" s="40">
        <v>1.9</v>
      </c>
      <c r="E366" s="41" t="s">
        <v>1041</v>
      </c>
      <c r="F366" s="41" t="s">
        <v>1042</v>
      </c>
      <c r="G366" s="467"/>
      <c r="H366" s="42">
        <v>318</v>
      </c>
      <c r="I366" s="56" t="s">
        <v>1047</v>
      </c>
      <c r="J366" s="57">
        <v>40</v>
      </c>
      <c r="K366" s="58" t="s">
        <v>3658</v>
      </c>
      <c r="L366" s="10" t="s">
        <v>1044</v>
      </c>
      <c r="W366" s="47">
        <v>1</v>
      </c>
    </row>
    <row r="367" spans="2:24" ht="45" customHeight="1" x14ac:dyDescent="0.4">
      <c r="B367" s="17">
        <v>367</v>
      </c>
      <c r="C367" s="8">
        <v>1</v>
      </c>
      <c r="D367" s="40">
        <v>1.9</v>
      </c>
      <c r="E367" s="41" t="s">
        <v>1041</v>
      </c>
      <c r="F367" s="41" t="s">
        <v>1042</v>
      </c>
      <c r="G367" s="468"/>
      <c r="H367" s="42">
        <v>319</v>
      </c>
      <c r="I367" s="56" t="s">
        <v>1048</v>
      </c>
      <c r="J367" s="57">
        <v>20</v>
      </c>
      <c r="K367" s="58" t="s">
        <v>3659</v>
      </c>
      <c r="L367" s="10" t="s">
        <v>1044</v>
      </c>
      <c r="W367" s="47">
        <v>1</v>
      </c>
    </row>
    <row r="368" spans="2:24" ht="45" customHeight="1" x14ac:dyDescent="0.4">
      <c r="B368" s="17">
        <v>368</v>
      </c>
      <c r="C368" s="8">
        <v>1</v>
      </c>
      <c r="D368" s="40">
        <v>1.9</v>
      </c>
      <c r="E368" s="41" t="s">
        <v>1041</v>
      </c>
      <c r="F368" s="61" t="s">
        <v>1049</v>
      </c>
      <c r="G368" s="476" t="s">
        <v>3660</v>
      </c>
      <c r="H368" s="48">
        <v>320</v>
      </c>
      <c r="I368" s="56" t="s">
        <v>1050</v>
      </c>
      <c r="J368" s="69">
        <v>40</v>
      </c>
      <c r="K368" s="71" t="s">
        <v>3661</v>
      </c>
      <c r="L368" s="10" t="s">
        <v>1044</v>
      </c>
      <c r="W368" s="47">
        <v>1</v>
      </c>
    </row>
    <row r="369" spans="1:24" ht="45" customHeight="1" x14ac:dyDescent="0.4">
      <c r="B369" s="17">
        <v>369</v>
      </c>
      <c r="C369" s="8">
        <v>1</v>
      </c>
      <c r="D369" s="40">
        <v>1.9</v>
      </c>
      <c r="E369" s="41" t="s">
        <v>1041</v>
      </c>
      <c r="F369" s="61" t="s">
        <v>1049</v>
      </c>
      <c r="G369" s="477"/>
      <c r="H369" s="48">
        <v>321</v>
      </c>
      <c r="I369" s="56" t="s">
        <v>1051</v>
      </c>
      <c r="J369" s="69">
        <v>40</v>
      </c>
      <c r="K369" s="71" t="s">
        <v>3662</v>
      </c>
      <c r="L369" s="10" t="s">
        <v>1044</v>
      </c>
      <c r="W369" s="47">
        <v>1</v>
      </c>
    </row>
    <row r="370" spans="1:24" ht="45" customHeight="1" x14ac:dyDescent="0.4">
      <c r="B370" s="17">
        <v>370</v>
      </c>
      <c r="C370" s="8">
        <v>1</v>
      </c>
      <c r="D370" s="40">
        <v>1.9</v>
      </c>
      <c r="E370" s="41" t="s">
        <v>1041</v>
      </c>
      <c r="F370" s="61" t="s">
        <v>1049</v>
      </c>
      <c r="G370" s="477"/>
      <c r="H370" s="48">
        <v>322</v>
      </c>
      <c r="I370" s="56" t="s">
        <v>1052</v>
      </c>
      <c r="J370" s="69">
        <v>40</v>
      </c>
      <c r="K370" s="71" t="s">
        <v>1053</v>
      </c>
      <c r="L370" s="10" t="s">
        <v>1044</v>
      </c>
      <c r="W370" s="47">
        <v>1</v>
      </c>
    </row>
    <row r="371" spans="1:24" ht="45" customHeight="1" x14ac:dyDescent="0.4">
      <c r="A371" s="64"/>
      <c r="B371" s="17"/>
      <c r="C371" s="8">
        <v>1</v>
      </c>
      <c r="D371" s="40">
        <v>1.9</v>
      </c>
      <c r="E371" s="41" t="s">
        <v>1041</v>
      </c>
      <c r="F371" s="61" t="s">
        <v>1049</v>
      </c>
      <c r="G371" s="477"/>
      <c r="H371" s="48">
        <v>323</v>
      </c>
      <c r="I371" s="56" t="s">
        <v>1054</v>
      </c>
      <c r="J371" s="69">
        <v>3500</v>
      </c>
      <c r="K371" s="71" t="s">
        <v>1055</v>
      </c>
      <c r="L371" s="10" t="s">
        <v>1044</v>
      </c>
      <c r="W371" s="47">
        <v>1</v>
      </c>
    </row>
    <row r="372" spans="1:24" ht="45" customHeight="1" x14ac:dyDescent="0.4">
      <c r="B372" s="17">
        <v>371</v>
      </c>
      <c r="C372" s="8">
        <v>1</v>
      </c>
      <c r="D372" s="40">
        <v>1.9</v>
      </c>
      <c r="E372" s="41" t="s">
        <v>1041</v>
      </c>
      <c r="F372" s="61" t="s">
        <v>1049</v>
      </c>
      <c r="G372" s="478"/>
      <c r="H372" s="48">
        <v>324</v>
      </c>
      <c r="I372" s="56" t="s">
        <v>1056</v>
      </c>
      <c r="J372" s="69">
        <v>12</v>
      </c>
      <c r="K372" s="71" t="s">
        <v>1057</v>
      </c>
      <c r="L372" s="10" t="s">
        <v>1044</v>
      </c>
      <c r="W372" s="47">
        <v>1</v>
      </c>
    </row>
    <row r="373" spans="1:24" ht="45" customHeight="1" x14ac:dyDescent="0.4">
      <c r="B373" s="17">
        <v>372</v>
      </c>
      <c r="C373" s="8">
        <v>1</v>
      </c>
      <c r="D373" s="40">
        <v>1.9</v>
      </c>
      <c r="E373" s="41" t="s">
        <v>1041</v>
      </c>
      <c r="F373" s="41" t="s">
        <v>1058</v>
      </c>
      <c r="G373" s="479" t="s">
        <v>3663</v>
      </c>
      <c r="H373" s="42">
        <v>325</v>
      </c>
      <c r="I373" s="56" t="s">
        <v>1059</v>
      </c>
      <c r="J373" s="57">
        <v>4</v>
      </c>
      <c r="K373" s="58" t="s">
        <v>1060</v>
      </c>
      <c r="L373" s="10" t="s">
        <v>1044</v>
      </c>
      <c r="W373" s="47">
        <v>1</v>
      </c>
    </row>
    <row r="374" spans="1:24" ht="45" customHeight="1" x14ac:dyDescent="0.4">
      <c r="B374" s="17">
        <v>373</v>
      </c>
      <c r="C374" s="8">
        <v>1</v>
      </c>
      <c r="D374" s="40">
        <v>1.9</v>
      </c>
      <c r="E374" s="41" t="s">
        <v>1041</v>
      </c>
      <c r="F374" s="41" t="s">
        <v>1058</v>
      </c>
      <c r="G374" s="480"/>
      <c r="H374" s="42">
        <v>326</v>
      </c>
      <c r="I374" s="56" t="s">
        <v>1061</v>
      </c>
      <c r="J374" s="57">
        <v>40</v>
      </c>
      <c r="K374" s="58" t="s">
        <v>1062</v>
      </c>
      <c r="L374" s="10" t="s">
        <v>1044</v>
      </c>
      <c r="W374" s="47">
        <v>1</v>
      </c>
    </row>
    <row r="375" spans="1:24" ht="45" customHeight="1" x14ac:dyDescent="0.4">
      <c r="B375" s="17">
        <v>374</v>
      </c>
      <c r="C375" s="8">
        <v>1</v>
      </c>
      <c r="D375" s="40">
        <v>1.9</v>
      </c>
      <c r="E375" s="41" t="s">
        <v>1041</v>
      </c>
      <c r="F375" s="41" t="s">
        <v>1058</v>
      </c>
      <c r="G375" s="481"/>
      <c r="H375" s="42">
        <v>327</v>
      </c>
      <c r="I375" s="56" t="s">
        <v>1063</v>
      </c>
      <c r="J375" s="57">
        <v>1500</v>
      </c>
      <c r="K375" s="58" t="s">
        <v>1064</v>
      </c>
      <c r="L375" s="10" t="s">
        <v>1044</v>
      </c>
      <c r="W375" s="47">
        <v>1</v>
      </c>
    </row>
    <row r="376" spans="1:24" ht="45" customHeight="1" x14ac:dyDescent="0.4">
      <c r="B376" s="17">
        <v>375</v>
      </c>
      <c r="C376" s="8">
        <v>1</v>
      </c>
      <c r="D376" s="40">
        <v>1.9</v>
      </c>
      <c r="E376" s="41" t="s">
        <v>1041</v>
      </c>
      <c r="F376" s="61" t="s">
        <v>1065</v>
      </c>
      <c r="G376" s="469" t="s">
        <v>3664</v>
      </c>
      <c r="H376" s="48">
        <v>328</v>
      </c>
      <c r="I376" s="56" t="s">
        <v>1066</v>
      </c>
      <c r="J376" s="53">
        <v>39</v>
      </c>
      <c r="K376" s="393" t="s">
        <v>1067</v>
      </c>
      <c r="L376" s="10" t="s">
        <v>1044</v>
      </c>
      <c r="W376" s="47">
        <v>1</v>
      </c>
    </row>
    <row r="377" spans="1:24" ht="45" customHeight="1" x14ac:dyDescent="0.4">
      <c r="B377" s="17">
        <v>376</v>
      </c>
      <c r="C377" s="8">
        <v>1</v>
      </c>
      <c r="D377" s="40">
        <v>1.9</v>
      </c>
      <c r="E377" s="41" t="s">
        <v>1041</v>
      </c>
      <c r="F377" s="61" t="s">
        <v>1065</v>
      </c>
      <c r="G377" s="470"/>
      <c r="H377" s="48">
        <v>329</v>
      </c>
      <c r="I377" s="56" t="s">
        <v>1068</v>
      </c>
      <c r="J377" s="53">
        <v>40</v>
      </c>
      <c r="K377" s="393" t="s">
        <v>1069</v>
      </c>
      <c r="L377" s="10" t="s">
        <v>1044</v>
      </c>
      <c r="W377" s="47">
        <v>1</v>
      </c>
    </row>
    <row r="378" spans="1:24" ht="45" customHeight="1" x14ac:dyDescent="0.4">
      <c r="B378" s="17">
        <v>377</v>
      </c>
      <c r="G378" s="33" t="s">
        <v>3665</v>
      </c>
      <c r="H378" s="34"/>
      <c r="I378" s="34"/>
      <c r="J378" s="33"/>
      <c r="K378" s="33"/>
      <c r="M378" s="35"/>
      <c r="N378" s="35"/>
      <c r="O378" s="35"/>
      <c r="P378" s="35"/>
      <c r="Q378" s="36"/>
      <c r="R378" s="37"/>
      <c r="S378" s="38">
        <v>3</v>
      </c>
      <c r="T378" s="37" t="s">
        <v>657</v>
      </c>
      <c r="U378" s="38"/>
      <c r="V378" s="37"/>
      <c r="W378" s="39">
        <f>SUM(W379:W384)</f>
        <v>6</v>
      </c>
      <c r="X378" s="37" t="s">
        <v>659</v>
      </c>
    </row>
    <row r="379" spans="1:24" ht="45" customHeight="1" x14ac:dyDescent="0.4">
      <c r="B379" s="17">
        <v>378</v>
      </c>
      <c r="C379" s="8">
        <v>1</v>
      </c>
      <c r="D379" s="40">
        <v>1.9</v>
      </c>
      <c r="E379" s="50" t="s">
        <v>1070</v>
      </c>
      <c r="F379" s="50" t="s">
        <v>1071</v>
      </c>
      <c r="G379" s="482" t="s">
        <v>3666</v>
      </c>
      <c r="H379" s="76">
        <v>330</v>
      </c>
      <c r="I379" s="56" t="s">
        <v>1072</v>
      </c>
      <c r="J379" s="51">
        <v>16</v>
      </c>
      <c r="K379" s="60" t="s">
        <v>3667</v>
      </c>
      <c r="L379" s="10" t="s">
        <v>1044</v>
      </c>
      <c r="W379" s="47">
        <v>1</v>
      </c>
    </row>
    <row r="380" spans="1:24" ht="45" customHeight="1" x14ac:dyDescent="0.4">
      <c r="B380" s="17">
        <v>379</v>
      </c>
      <c r="C380" s="8">
        <v>1</v>
      </c>
      <c r="D380" s="40">
        <v>1.9</v>
      </c>
      <c r="E380" s="50" t="s">
        <v>1070</v>
      </c>
      <c r="F380" s="50" t="s">
        <v>1071</v>
      </c>
      <c r="G380" s="483"/>
      <c r="H380" s="76">
        <v>331</v>
      </c>
      <c r="I380" s="56" t="s">
        <v>1073</v>
      </c>
      <c r="J380" s="51">
        <v>4</v>
      </c>
      <c r="K380" s="60" t="s">
        <v>1074</v>
      </c>
      <c r="L380" s="10" t="s">
        <v>1044</v>
      </c>
      <c r="W380" s="47">
        <v>1</v>
      </c>
    </row>
    <row r="381" spans="1:24" ht="45" customHeight="1" x14ac:dyDescent="0.4">
      <c r="B381" s="17">
        <v>380</v>
      </c>
      <c r="C381" s="8">
        <v>1</v>
      </c>
      <c r="D381" s="40">
        <v>1.9</v>
      </c>
      <c r="E381" s="50" t="s">
        <v>1070</v>
      </c>
      <c r="F381" s="61" t="s">
        <v>1075</v>
      </c>
      <c r="G381" s="476" t="s">
        <v>3668</v>
      </c>
      <c r="H381" s="77">
        <v>332</v>
      </c>
      <c r="I381" s="56" t="s">
        <v>1076</v>
      </c>
      <c r="J381" s="48">
        <v>4</v>
      </c>
      <c r="K381" s="393" t="s">
        <v>3669</v>
      </c>
      <c r="L381" s="10" t="s">
        <v>1044</v>
      </c>
      <c r="W381" s="47">
        <v>1</v>
      </c>
    </row>
    <row r="382" spans="1:24" ht="45" customHeight="1" x14ac:dyDescent="0.4">
      <c r="B382" s="17">
        <v>381</v>
      </c>
      <c r="C382" s="8">
        <v>1</v>
      </c>
      <c r="D382" s="40">
        <v>1.9</v>
      </c>
      <c r="E382" s="50" t="s">
        <v>1070</v>
      </c>
      <c r="F382" s="61" t="s">
        <v>1075</v>
      </c>
      <c r="G382" s="478"/>
      <c r="H382" s="77">
        <v>333</v>
      </c>
      <c r="I382" s="56" t="s">
        <v>1077</v>
      </c>
      <c r="J382" s="48">
        <v>80</v>
      </c>
      <c r="K382" s="393" t="s">
        <v>1078</v>
      </c>
      <c r="L382" s="10" t="s">
        <v>1044</v>
      </c>
      <c r="W382" s="47">
        <v>1</v>
      </c>
    </row>
    <row r="383" spans="1:24" ht="45" customHeight="1" x14ac:dyDescent="0.4">
      <c r="B383" s="17">
        <v>382</v>
      </c>
      <c r="C383" s="8">
        <v>1</v>
      </c>
      <c r="D383" s="40">
        <v>1.9</v>
      </c>
      <c r="E383" s="50" t="s">
        <v>1070</v>
      </c>
      <c r="F383" s="50" t="s">
        <v>1079</v>
      </c>
      <c r="G383" s="472" t="s">
        <v>3670</v>
      </c>
      <c r="H383" s="76">
        <v>334</v>
      </c>
      <c r="I383" s="56" t="s">
        <v>1080</v>
      </c>
      <c r="J383" s="51">
        <v>4</v>
      </c>
      <c r="K383" s="60" t="s">
        <v>1081</v>
      </c>
      <c r="L383" s="10" t="s">
        <v>1044</v>
      </c>
      <c r="W383" s="47">
        <v>1</v>
      </c>
    </row>
    <row r="384" spans="1:24" ht="45" customHeight="1" x14ac:dyDescent="0.4">
      <c r="B384" s="17">
        <v>383</v>
      </c>
      <c r="C384" s="8">
        <v>1</v>
      </c>
      <c r="D384" s="40">
        <v>1.9</v>
      </c>
      <c r="E384" s="50" t="s">
        <v>1070</v>
      </c>
      <c r="F384" s="50" t="s">
        <v>1079</v>
      </c>
      <c r="G384" s="474"/>
      <c r="H384" s="76">
        <v>335</v>
      </c>
      <c r="I384" s="56" t="s">
        <v>1082</v>
      </c>
      <c r="J384" s="51">
        <v>15</v>
      </c>
      <c r="K384" s="60" t="s">
        <v>1078</v>
      </c>
      <c r="L384" s="10" t="s">
        <v>1044</v>
      </c>
      <c r="W384" s="47">
        <v>1</v>
      </c>
    </row>
    <row r="385" spans="1:24" ht="45" customHeight="1" x14ac:dyDescent="0.4">
      <c r="B385" s="17">
        <v>384</v>
      </c>
      <c r="G385" s="33" t="s">
        <v>3671</v>
      </c>
      <c r="H385" s="34"/>
      <c r="I385" s="34"/>
      <c r="J385" s="33"/>
      <c r="K385" s="33"/>
      <c r="M385" s="35"/>
      <c r="N385" s="35"/>
      <c r="O385" s="35"/>
      <c r="P385" s="35"/>
      <c r="Q385" s="36"/>
      <c r="R385" s="37"/>
      <c r="S385" s="38">
        <v>3</v>
      </c>
      <c r="T385" s="37" t="s">
        <v>657</v>
      </c>
      <c r="U385" s="38"/>
      <c r="V385" s="37"/>
      <c r="W385" s="39">
        <f>SUM(W386:W393)</f>
        <v>8</v>
      </c>
      <c r="X385" s="37" t="s">
        <v>659</v>
      </c>
    </row>
    <row r="386" spans="1:24" ht="45" customHeight="1" x14ac:dyDescent="0.4">
      <c r="B386" s="17">
        <v>385</v>
      </c>
      <c r="C386" s="8">
        <v>1</v>
      </c>
      <c r="D386" s="40">
        <v>1.9</v>
      </c>
      <c r="E386" s="41" t="s">
        <v>1083</v>
      </c>
      <c r="F386" s="41" t="s">
        <v>1084</v>
      </c>
      <c r="G386" s="479" t="s">
        <v>3672</v>
      </c>
      <c r="H386" s="78">
        <v>336</v>
      </c>
      <c r="I386" s="56" t="s">
        <v>1085</v>
      </c>
      <c r="J386" s="42">
        <v>40</v>
      </c>
      <c r="K386" s="58" t="s">
        <v>1086</v>
      </c>
      <c r="L386" s="10" t="s">
        <v>1044</v>
      </c>
      <c r="W386" s="47">
        <v>1</v>
      </c>
    </row>
    <row r="387" spans="1:24" ht="45" customHeight="1" x14ac:dyDescent="0.4">
      <c r="B387" s="17">
        <v>386</v>
      </c>
      <c r="C387" s="8">
        <v>1</v>
      </c>
      <c r="D387" s="40">
        <v>1.9</v>
      </c>
      <c r="E387" s="41" t="s">
        <v>1083</v>
      </c>
      <c r="F387" s="41" t="s">
        <v>1084</v>
      </c>
      <c r="G387" s="480"/>
      <c r="H387" s="78">
        <v>337</v>
      </c>
      <c r="I387" s="56" t="s">
        <v>1087</v>
      </c>
      <c r="J387" s="42">
        <v>4</v>
      </c>
      <c r="K387" s="58" t="s">
        <v>3673</v>
      </c>
      <c r="L387" s="10" t="s">
        <v>1044</v>
      </c>
      <c r="W387" s="47">
        <v>1</v>
      </c>
    </row>
    <row r="388" spans="1:24" ht="45" customHeight="1" x14ac:dyDescent="0.4">
      <c r="B388" s="17">
        <v>387</v>
      </c>
      <c r="C388" s="8">
        <v>1</v>
      </c>
      <c r="D388" s="40">
        <v>1.9</v>
      </c>
      <c r="E388" s="41" t="s">
        <v>1083</v>
      </c>
      <c r="F388" s="41" t="s">
        <v>1084</v>
      </c>
      <c r="G388" s="481"/>
      <c r="H388" s="78">
        <v>338</v>
      </c>
      <c r="I388" s="56" t="s">
        <v>1088</v>
      </c>
      <c r="J388" s="42">
        <v>4</v>
      </c>
      <c r="K388" s="58" t="s">
        <v>1089</v>
      </c>
      <c r="L388" s="10" t="s">
        <v>1044</v>
      </c>
      <c r="W388" s="47">
        <v>1</v>
      </c>
    </row>
    <row r="389" spans="1:24" ht="45" customHeight="1" x14ac:dyDescent="0.4">
      <c r="B389" s="17">
        <v>388</v>
      </c>
      <c r="C389" s="8">
        <v>1</v>
      </c>
      <c r="D389" s="40">
        <v>1.9</v>
      </c>
      <c r="E389" s="41" t="s">
        <v>1083</v>
      </c>
      <c r="F389" s="61" t="s">
        <v>1090</v>
      </c>
      <c r="G389" s="476" t="s">
        <v>3674</v>
      </c>
      <c r="H389" s="77">
        <v>339</v>
      </c>
      <c r="I389" s="56" t="s">
        <v>1091</v>
      </c>
      <c r="J389" s="48">
        <v>8</v>
      </c>
      <c r="K389" s="393" t="s">
        <v>3675</v>
      </c>
      <c r="L389" s="10" t="s">
        <v>1044</v>
      </c>
      <c r="W389" s="47">
        <v>1</v>
      </c>
    </row>
    <row r="390" spans="1:24" ht="45" customHeight="1" x14ac:dyDescent="0.4">
      <c r="B390" s="17">
        <v>389</v>
      </c>
      <c r="C390" s="8">
        <v>1</v>
      </c>
      <c r="D390" s="40">
        <v>1.9</v>
      </c>
      <c r="E390" s="41" t="s">
        <v>1083</v>
      </c>
      <c r="F390" s="61" t="s">
        <v>1090</v>
      </c>
      <c r="G390" s="478"/>
      <c r="H390" s="77">
        <v>340</v>
      </c>
      <c r="I390" s="56" t="s">
        <v>1092</v>
      </c>
      <c r="J390" s="48">
        <v>8</v>
      </c>
      <c r="K390" s="79" t="s">
        <v>3676</v>
      </c>
      <c r="L390" s="10" t="s">
        <v>1044</v>
      </c>
      <c r="W390" s="47">
        <v>1</v>
      </c>
    </row>
    <row r="391" spans="1:24" ht="45" customHeight="1" x14ac:dyDescent="0.4">
      <c r="B391" s="17">
        <v>390</v>
      </c>
      <c r="C391" s="8">
        <v>1</v>
      </c>
      <c r="D391" s="40">
        <v>1.9</v>
      </c>
      <c r="E391" s="41" t="s">
        <v>1083</v>
      </c>
      <c r="F391" s="41" t="s">
        <v>1093</v>
      </c>
      <c r="G391" s="466" t="s">
        <v>3677</v>
      </c>
      <c r="H391" s="78">
        <v>341</v>
      </c>
      <c r="I391" s="56" t="s">
        <v>1094</v>
      </c>
      <c r="J391" s="42">
        <v>40</v>
      </c>
      <c r="K391" s="80" t="s">
        <v>3678</v>
      </c>
      <c r="L391" s="10" t="s">
        <v>1044</v>
      </c>
      <c r="W391" s="47">
        <v>1</v>
      </c>
    </row>
    <row r="392" spans="1:24" ht="45" customHeight="1" x14ac:dyDescent="0.4">
      <c r="B392" s="17">
        <v>391</v>
      </c>
      <c r="C392" s="8">
        <v>1</v>
      </c>
      <c r="D392" s="40">
        <v>1.9</v>
      </c>
      <c r="E392" s="41" t="s">
        <v>1083</v>
      </c>
      <c r="F392" s="41" t="s">
        <v>1093</v>
      </c>
      <c r="G392" s="467"/>
      <c r="H392" s="78">
        <v>342</v>
      </c>
      <c r="I392" s="56" t="s">
        <v>1095</v>
      </c>
      <c r="J392" s="42">
        <v>40</v>
      </c>
      <c r="K392" s="80" t="s">
        <v>3679</v>
      </c>
      <c r="L392" s="10" t="s">
        <v>1044</v>
      </c>
      <c r="W392" s="47">
        <v>1</v>
      </c>
    </row>
    <row r="393" spans="1:24" ht="45" customHeight="1" x14ac:dyDescent="0.4">
      <c r="B393" s="17">
        <v>392</v>
      </c>
      <c r="C393" s="8">
        <v>1</v>
      </c>
      <c r="D393" s="40">
        <v>1.9</v>
      </c>
      <c r="E393" s="41" t="s">
        <v>1083</v>
      </c>
      <c r="F393" s="41" t="s">
        <v>1093</v>
      </c>
      <c r="G393" s="468"/>
      <c r="H393" s="78">
        <v>343</v>
      </c>
      <c r="I393" s="56" t="s">
        <v>1096</v>
      </c>
      <c r="J393" s="65">
        <v>1</v>
      </c>
      <c r="K393" s="58" t="s">
        <v>3680</v>
      </c>
      <c r="L393" s="10" t="s">
        <v>1044</v>
      </c>
      <c r="W393" s="47">
        <v>1</v>
      </c>
    </row>
    <row r="394" spans="1:24" ht="45" customHeight="1" x14ac:dyDescent="0.4">
      <c r="B394" s="17"/>
      <c r="G394" s="33" t="s">
        <v>3681</v>
      </c>
      <c r="H394" s="34"/>
      <c r="I394" s="34"/>
      <c r="J394" s="33"/>
      <c r="K394" s="33"/>
      <c r="M394" s="35"/>
      <c r="N394" s="35"/>
      <c r="O394" s="35"/>
      <c r="P394" s="35"/>
      <c r="Q394" s="36"/>
      <c r="R394" s="37"/>
      <c r="S394" s="38">
        <v>3</v>
      </c>
      <c r="T394" s="37" t="s">
        <v>657</v>
      </c>
      <c r="U394" s="38"/>
      <c r="V394" s="37"/>
      <c r="W394" s="39">
        <f>SUM(W395:W399)</f>
        <v>5</v>
      </c>
      <c r="X394" s="37" t="s">
        <v>659</v>
      </c>
    </row>
    <row r="395" spans="1:24" ht="45" customHeight="1" x14ac:dyDescent="0.4">
      <c r="A395" s="64"/>
      <c r="B395" s="17"/>
      <c r="C395" s="8" t="s">
        <v>3682</v>
      </c>
      <c r="D395" s="40">
        <v>1.9</v>
      </c>
      <c r="E395" s="50" t="s">
        <v>1098</v>
      </c>
      <c r="F395" s="50" t="s">
        <v>1099</v>
      </c>
      <c r="G395" s="60" t="s">
        <v>3683</v>
      </c>
      <c r="H395" s="76">
        <v>344</v>
      </c>
      <c r="I395" s="56" t="s">
        <v>1100</v>
      </c>
      <c r="J395" s="51">
        <v>1</v>
      </c>
      <c r="K395" s="60" t="s">
        <v>1101</v>
      </c>
      <c r="L395" s="10" t="s">
        <v>1102</v>
      </c>
      <c r="W395" s="47">
        <v>1</v>
      </c>
    </row>
    <row r="396" spans="1:24" ht="45" customHeight="1" x14ac:dyDescent="0.4">
      <c r="B396" s="17"/>
      <c r="C396" s="8">
        <v>1</v>
      </c>
      <c r="D396" s="40">
        <v>1.9</v>
      </c>
      <c r="E396" s="50" t="s">
        <v>1098</v>
      </c>
      <c r="F396" s="61" t="s">
        <v>1103</v>
      </c>
      <c r="G396" s="484" t="s">
        <v>3684</v>
      </c>
      <c r="H396" s="81">
        <v>345</v>
      </c>
      <c r="I396" s="56" t="s">
        <v>1104</v>
      </c>
      <c r="J396" s="66">
        <v>40</v>
      </c>
      <c r="K396" s="71" t="s">
        <v>1105</v>
      </c>
      <c r="L396" s="10" t="s">
        <v>1102</v>
      </c>
      <c r="W396" s="47">
        <v>1</v>
      </c>
    </row>
    <row r="397" spans="1:24" ht="45" customHeight="1" x14ac:dyDescent="0.4">
      <c r="B397" s="17"/>
      <c r="C397" s="8">
        <v>1</v>
      </c>
      <c r="D397" s="40">
        <v>1.9</v>
      </c>
      <c r="E397" s="50" t="s">
        <v>1098</v>
      </c>
      <c r="F397" s="61" t="s">
        <v>1103</v>
      </c>
      <c r="G397" s="485"/>
      <c r="H397" s="81">
        <v>346</v>
      </c>
      <c r="I397" s="56" t="s">
        <v>1106</v>
      </c>
      <c r="J397" s="66">
        <v>576</v>
      </c>
      <c r="K397" s="71" t="s">
        <v>3685</v>
      </c>
      <c r="L397" s="10" t="s">
        <v>1102</v>
      </c>
      <c r="W397" s="47">
        <v>1</v>
      </c>
    </row>
    <row r="398" spans="1:24" ht="45" customHeight="1" x14ac:dyDescent="0.4">
      <c r="B398" s="17"/>
      <c r="C398" s="8">
        <v>1</v>
      </c>
      <c r="D398" s="40">
        <v>1.9</v>
      </c>
      <c r="E398" s="50" t="s">
        <v>1098</v>
      </c>
      <c r="F398" s="61" t="s">
        <v>1103</v>
      </c>
      <c r="G398" s="486"/>
      <c r="H398" s="81">
        <v>347</v>
      </c>
      <c r="I398" s="56" t="s">
        <v>1107</v>
      </c>
      <c r="J398" s="66">
        <v>60</v>
      </c>
      <c r="K398" s="71" t="s">
        <v>3686</v>
      </c>
      <c r="L398" s="10" t="s">
        <v>1102</v>
      </c>
      <c r="W398" s="47">
        <v>1</v>
      </c>
    </row>
    <row r="399" spans="1:24" ht="64.900000000000006" customHeight="1" x14ac:dyDescent="0.4">
      <c r="B399" s="17"/>
      <c r="C399" s="8">
        <v>1</v>
      </c>
      <c r="D399" s="40">
        <v>1.9</v>
      </c>
      <c r="E399" s="50" t="s">
        <v>1098</v>
      </c>
      <c r="F399" s="50" t="s">
        <v>1108</v>
      </c>
      <c r="G399" s="60" t="s">
        <v>3687</v>
      </c>
      <c r="H399" s="76">
        <v>348</v>
      </c>
      <c r="I399" s="56" t="s">
        <v>1109</v>
      </c>
      <c r="J399" s="63">
        <v>0.5</v>
      </c>
      <c r="K399" s="60" t="s">
        <v>1110</v>
      </c>
      <c r="L399" s="10" t="s">
        <v>1102</v>
      </c>
      <c r="W399" s="47">
        <v>1</v>
      </c>
    </row>
    <row r="400" spans="1:24" ht="45" customHeight="1" x14ac:dyDescent="0.4">
      <c r="B400" s="17">
        <v>393</v>
      </c>
      <c r="G400" s="25" t="s">
        <v>3688</v>
      </c>
      <c r="H400" s="26"/>
      <c r="I400" s="26"/>
      <c r="J400" s="26"/>
      <c r="K400" s="68"/>
      <c r="M400" s="29"/>
      <c r="N400" s="29"/>
      <c r="O400" s="29"/>
      <c r="P400" s="29"/>
      <c r="Q400" s="30">
        <v>5</v>
      </c>
      <c r="R400" s="31" t="s">
        <v>656</v>
      </c>
      <c r="S400" s="70">
        <f>SUM(S401:S483)</f>
        <v>30</v>
      </c>
      <c r="T400" s="31" t="s">
        <v>657</v>
      </c>
      <c r="U400" s="32">
        <v>9</v>
      </c>
      <c r="V400" s="31" t="s">
        <v>658</v>
      </c>
      <c r="W400" s="70">
        <f>SUM(W401:W483)/2</f>
        <v>78</v>
      </c>
      <c r="X400" s="31" t="s">
        <v>659</v>
      </c>
    </row>
    <row r="401" spans="2:24" ht="45" customHeight="1" x14ac:dyDescent="0.4">
      <c r="B401" s="17">
        <v>394</v>
      </c>
      <c r="G401" s="33" t="s">
        <v>3689</v>
      </c>
      <c r="H401" s="34"/>
      <c r="I401" s="34"/>
      <c r="J401" s="33"/>
      <c r="K401" s="33"/>
      <c r="M401" s="35"/>
      <c r="N401" s="35"/>
      <c r="O401" s="35"/>
      <c r="P401" s="35"/>
      <c r="Q401" s="36"/>
      <c r="R401" s="37"/>
      <c r="S401" s="38">
        <v>2</v>
      </c>
      <c r="T401" s="37" t="s">
        <v>657</v>
      </c>
      <c r="U401" s="38"/>
      <c r="V401" s="37"/>
      <c r="W401" s="39">
        <f>SUM(W402:W408)</f>
        <v>7</v>
      </c>
      <c r="X401" s="37" t="s">
        <v>659</v>
      </c>
    </row>
    <row r="402" spans="2:24" ht="45" customHeight="1" x14ac:dyDescent="0.4">
      <c r="B402" s="17">
        <v>395</v>
      </c>
      <c r="C402" s="8">
        <v>1</v>
      </c>
      <c r="D402" s="59" t="s">
        <v>1111</v>
      </c>
      <c r="E402" s="41" t="s">
        <v>1112</v>
      </c>
      <c r="F402" s="41" t="s">
        <v>1113</v>
      </c>
      <c r="G402" s="466" t="s">
        <v>3690</v>
      </c>
      <c r="H402" s="42">
        <v>349</v>
      </c>
      <c r="I402" s="56" t="s">
        <v>1114</v>
      </c>
      <c r="J402" s="42">
        <v>40</v>
      </c>
      <c r="K402" s="58" t="s">
        <v>1115</v>
      </c>
      <c r="L402" s="10" t="s">
        <v>1116</v>
      </c>
      <c r="W402" s="47">
        <v>1</v>
      </c>
    </row>
    <row r="403" spans="2:24" ht="45" customHeight="1" x14ac:dyDescent="0.4">
      <c r="B403" s="17">
        <v>396</v>
      </c>
      <c r="C403" s="8">
        <v>1</v>
      </c>
      <c r="D403" s="59" t="s">
        <v>1111</v>
      </c>
      <c r="E403" s="41" t="s">
        <v>1112</v>
      </c>
      <c r="F403" s="41" t="s">
        <v>1113</v>
      </c>
      <c r="G403" s="467"/>
      <c r="H403" s="42">
        <v>350</v>
      </c>
      <c r="I403" s="56" t="s">
        <v>1117</v>
      </c>
      <c r="J403" s="42">
        <v>1</v>
      </c>
      <c r="K403" s="58" t="s">
        <v>1118</v>
      </c>
      <c r="L403" s="10" t="s">
        <v>1116</v>
      </c>
      <c r="W403" s="47">
        <v>1</v>
      </c>
    </row>
    <row r="404" spans="2:24" ht="45" customHeight="1" x14ac:dyDescent="0.4">
      <c r="B404" s="17">
        <v>397</v>
      </c>
      <c r="C404" s="8">
        <v>1</v>
      </c>
      <c r="D404" s="59" t="s">
        <v>1111</v>
      </c>
      <c r="E404" s="41" t="s">
        <v>1112</v>
      </c>
      <c r="F404" s="41" t="s">
        <v>1113</v>
      </c>
      <c r="G404" s="467"/>
      <c r="H404" s="42">
        <v>351</v>
      </c>
      <c r="I404" s="56" t="s">
        <v>1119</v>
      </c>
      <c r="J404" s="42">
        <v>40</v>
      </c>
      <c r="K404" s="58" t="s">
        <v>1120</v>
      </c>
      <c r="L404" s="10" t="s">
        <v>1116</v>
      </c>
      <c r="W404" s="47">
        <v>1</v>
      </c>
    </row>
    <row r="405" spans="2:24" ht="45" customHeight="1" x14ac:dyDescent="0.4">
      <c r="B405" s="17">
        <v>398</v>
      </c>
      <c r="C405" s="8">
        <v>1</v>
      </c>
      <c r="D405" s="59" t="s">
        <v>1111</v>
      </c>
      <c r="E405" s="41" t="s">
        <v>1112</v>
      </c>
      <c r="F405" s="41" t="s">
        <v>1113</v>
      </c>
      <c r="G405" s="467"/>
      <c r="H405" s="42">
        <v>352</v>
      </c>
      <c r="I405" s="56" t="s">
        <v>1121</v>
      </c>
      <c r="J405" s="42">
        <v>1</v>
      </c>
      <c r="K405" s="58" t="s">
        <v>1122</v>
      </c>
      <c r="L405" s="10" t="s">
        <v>1116</v>
      </c>
      <c r="W405" s="47">
        <v>1</v>
      </c>
    </row>
    <row r="406" spans="2:24" ht="45" customHeight="1" x14ac:dyDescent="0.4">
      <c r="B406" s="17">
        <v>399</v>
      </c>
      <c r="C406" s="8">
        <v>1</v>
      </c>
      <c r="D406" s="59" t="s">
        <v>1111</v>
      </c>
      <c r="E406" s="41" t="s">
        <v>1112</v>
      </c>
      <c r="F406" s="41" t="s">
        <v>1113</v>
      </c>
      <c r="G406" s="468"/>
      <c r="H406" s="42">
        <v>353</v>
      </c>
      <c r="I406" s="56" t="s">
        <v>1123</v>
      </c>
      <c r="J406" s="42">
        <v>40</v>
      </c>
      <c r="K406" s="58" t="s">
        <v>1124</v>
      </c>
      <c r="L406" s="10" t="s">
        <v>1116</v>
      </c>
      <c r="W406" s="47">
        <v>1</v>
      </c>
    </row>
    <row r="407" spans="2:24" ht="45" customHeight="1" x14ac:dyDescent="0.4">
      <c r="B407" s="17">
        <v>400</v>
      </c>
      <c r="C407" s="8">
        <v>1</v>
      </c>
      <c r="D407" s="59" t="s">
        <v>1111</v>
      </c>
      <c r="E407" s="41" t="s">
        <v>1112</v>
      </c>
      <c r="F407" s="61" t="s">
        <v>1125</v>
      </c>
      <c r="G407" s="469" t="s">
        <v>3691</v>
      </c>
      <c r="H407" s="48">
        <v>354</v>
      </c>
      <c r="I407" s="56" t="s">
        <v>1126</v>
      </c>
      <c r="J407" s="48">
        <v>20</v>
      </c>
      <c r="K407" s="393" t="s">
        <v>1127</v>
      </c>
      <c r="L407" s="10" t="s">
        <v>1116</v>
      </c>
      <c r="W407" s="47">
        <v>1</v>
      </c>
    </row>
    <row r="408" spans="2:24" ht="45" customHeight="1" x14ac:dyDescent="0.4">
      <c r="B408" s="17">
        <v>401</v>
      </c>
      <c r="C408" s="8">
        <v>1</v>
      </c>
      <c r="D408" s="59" t="s">
        <v>1111</v>
      </c>
      <c r="E408" s="41" t="s">
        <v>1112</v>
      </c>
      <c r="F408" s="61" t="s">
        <v>1125</v>
      </c>
      <c r="G408" s="470"/>
      <c r="H408" s="48">
        <v>355</v>
      </c>
      <c r="I408" s="56" t="s">
        <v>1128</v>
      </c>
      <c r="J408" s="48">
        <v>40</v>
      </c>
      <c r="K408" s="393" t="s">
        <v>1129</v>
      </c>
      <c r="L408" s="10" t="s">
        <v>1116</v>
      </c>
      <c r="W408" s="47">
        <v>1</v>
      </c>
    </row>
    <row r="409" spans="2:24" ht="45" customHeight="1" x14ac:dyDescent="0.4">
      <c r="B409" s="17">
        <v>402</v>
      </c>
      <c r="G409" s="33" t="s">
        <v>3692</v>
      </c>
      <c r="H409" s="34"/>
      <c r="I409" s="34"/>
      <c r="J409" s="33"/>
      <c r="K409" s="33"/>
      <c r="M409" s="35"/>
      <c r="N409" s="35"/>
      <c r="O409" s="35"/>
      <c r="P409" s="35"/>
      <c r="Q409" s="36"/>
      <c r="R409" s="37"/>
      <c r="S409" s="38">
        <v>6</v>
      </c>
      <c r="T409" s="37" t="s">
        <v>657</v>
      </c>
      <c r="U409" s="38"/>
      <c r="V409" s="37"/>
      <c r="W409" s="39">
        <f>SUM(W410:W422)</f>
        <v>13</v>
      </c>
      <c r="X409" s="37" t="s">
        <v>659</v>
      </c>
    </row>
    <row r="410" spans="2:24" ht="45" customHeight="1" x14ac:dyDescent="0.4">
      <c r="B410" s="17">
        <v>403</v>
      </c>
      <c r="C410" s="8">
        <v>1</v>
      </c>
      <c r="D410" s="59" t="s">
        <v>1111</v>
      </c>
      <c r="E410" s="50" t="s">
        <v>1130</v>
      </c>
      <c r="F410" s="50" t="s">
        <v>1131</v>
      </c>
      <c r="G410" s="60" t="s">
        <v>3693</v>
      </c>
      <c r="H410" s="51">
        <v>356</v>
      </c>
      <c r="I410" s="56" t="s">
        <v>1132</v>
      </c>
      <c r="J410" s="55">
        <v>80</v>
      </c>
      <c r="K410" s="60" t="s">
        <v>1133</v>
      </c>
      <c r="L410" s="10" t="s">
        <v>1116</v>
      </c>
      <c r="W410" s="47">
        <v>1</v>
      </c>
    </row>
    <row r="411" spans="2:24" ht="45" customHeight="1" x14ac:dyDescent="0.4">
      <c r="B411" s="17">
        <v>404</v>
      </c>
      <c r="C411" s="8">
        <v>1</v>
      </c>
      <c r="D411" s="59" t="s">
        <v>1111</v>
      </c>
      <c r="E411" s="50" t="s">
        <v>1130</v>
      </c>
      <c r="F411" s="61" t="s">
        <v>1134</v>
      </c>
      <c r="G411" s="393" t="s">
        <v>3694</v>
      </c>
      <c r="H411" s="48">
        <v>357</v>
      </c>
      <c r="I411" s="56" t="s">
        <v>1135</v>
      </c>
      <c r="J411" s="53">
        <v>80</v>
      </c>
      <c r="K411" s="393" t="s">
        <v>1136</v>
      </c>
      <c r="L411" s="10" t="s">
        <v>1116</v>
      </c>
      <c r="W411" s="47">
        <v>1</v>
      </c>
    </row>
    <row r="412" spans="2:24" ht="45" customHeight="1" x14ac:dyDescent="0.4">
      <c r="B412" s="17">
        <v>405</v>
      </c>
      <c r="C412" s="8">
        <v>1</v>
      </c>
      <c r="D412" s="59" t="s">
        <v>1111</v>
      </c>
      <c r="E412" s="50" t="s">
        <v>1130</v>
      </c>
      <c r="F412" s="50" t="s">
        <v>1137</v>
      </c>
      <c r="G412" s="472" t="s">
        <v>3695</v>
      </c>
      <c r="H412" s="51">
        <v>358</v>
      </c>
      <c r="I412" s="56" t="s">
        <v>1138</v>
      </c>
      <c r="J412" s="55">
        <v>80</v>
      </c>
      <c r="K412" s="60" t="s">
        <v>1139</v>
      </c>
      <c r="L412" s="10" t="s">
        <v>1116</v>
      </c>
      <c r="W412" s="47">
        <v>1</v>
      </c>
    </row>
    <row r="413" spans="2:24" ht="45" customHeight="1" x14ac:dyDescent="0.4">
      <c r="B413" s="17">
        <v>406</v>
      </c>
      <c r="C413" s="8">
        <v>1</v>
      </c>
      <c r="D413" s="59" t="s">
        <v>1111</v>
      </c>
      <c r="E413" s="50" t="s">
        <v>1130</v>
      </c>
      <c r="F413" s="50" t="s">
        <v>1137</v>
      </c>
      <c r="G413" s="474"/>
      <c r="H413" s="51">
        <v>359</v>
      </c>
      <c r="I413" s="56" t="s">
        <v>1140</v>
      </c>
      <c r="J413" s="55">
        <v>80</v>
      </c>
      <c r="K413" s="60" t="s">
        <v>1141</v>
      </c>
      <c r="L413" s="10" t="s">
        <v>1116</v>
      </c>
      <c r="W413" s="47">
        <v>1</v>
      </c>
    </row>
    <row r="414" spans="2:24" ht="45" customHeight="1" x14ac:dyDescent="0.4">
      <c r="B414" s="17">
        <v>407</v>
      </c>
      <c r="C414" s="8">
        <v>1</v>
      </c>
      <c r="D414" s="59" t="s">
        <v>1111</v>
      </c>
      <c r="E414" s="50" t="s">
        <v>1130</v>
      </c>
      <c r="F414" s="61" t="s">
        <v>1142</v>
      </c>
      <c r="G414" s="393" t="s">
        <v>3696</v>
      </c>
      <c r="H414" s="48">
        <v>360</v>
      </c>
      <c r="I414" s="56" t="s">
        <v>1143</v>
      </c>
      <c r="J414" s="53">
        <v>5600</v>
      </c>
      <c r="K414" s="393" t="s">
        <v>1144</v>
      </c>
      <c r="L414" s="10" t="s">
        <v>1116</v>
      </c>
      <c r="W414" s="47">
        <v>1</v>
      </c>
    </row>
    <row r="415" spans="2:24" ht="45" customHeight="1" x14ac:dyDescent="0.4">
      <c r="B415" s="17">
        <v>408</v>
      </c>
      <c r="C415" s="8">
        <v>1</v>
      </c>
      <c r="D415" s="59" t="s">
        <v>1111</v>
      </c>
      <c r="E415" s="50" t="s">
        <v>1130</v>
      </c>
      <c r="F415" s="50" t="s">
        <v>1145</v>
      </c>
      <c r="G415" s="472" t="s">
        <v>3697</v>
      </c>
      <c r="H415" s="51">
        <v>361</v>
      </c>
      <c r="I415" s="56" t="s">
        <v>1146</v>
      </c>
      <c r="J415" s="55">
        <v>9000</v>
      </c>
      <c r="K415" s="60" t="s">
        <v>1147</v>
      </c>
      <c r="L415" s="10" t="s">
        <v>1116</v>
      </c>
      <c r="W415" s="47">
        <v>1</v>
      </c>
    </row>
    <row r="416" spans="2:24" ht="45" customHeight="1" x14ac:dyDescent="0.4">
      <c r="B416" s="17">
        <v>409</v>
      </c>
      <c r="C416" s="8">
        <v>1</v>
      </c>
      <c r="D416" s="59" t="s">
        <v>1111</v>
      </c>
      <c r="E416" s="50" t="s">
        <v>1130</v>
      </c>
      <c r="F416" s="50" t="s">
        <v>1145</v>
      </c>
      <c r="G416" s="473"/>
      <c r="H416" s="51">
        <v>362</v>
      </c>
      <c r="I416" s="56" t="s">
        <v>1148</v>
      </c>
      <c r="J416" s="55">
        <v>1000</v>
      </c>
      <c r="K416" s="60" t="s">
        <v>1149</v>
      </c>
      <c r="L416" s="10" t="s">
        <v>1116</v>
      </c>
      <c r="W416" s="47">
        <v>1</v>
      </c>
    </row>
    <row r="417" spans="2:24" ht="45" customHeight="1" x14ac:dyDescent="0.4">
      <c r="B417" s="17">
        <v>410</v>
      </c>
      <c r="C417" s="8">
        <v>1</v>
      </c>
      <c r="D417" s="59" t="s">
        <v>1111</v>
      </c>
      <c r="E417" s="50" t="s">
        <v>1130</v>
      </c>
      <c r="F417" s="50" t="s">
        <v>1145</v>
      </c>
      <c r="G417" s="473"/>
      <c r="H417" s="51">
        <v>363</v>
      </c>
      <c r="I417" s="56" t="s">
        <v>1150</v>
      </c>
      <c r="J417" s="55">
        <v>500</v>
      </c>
      <c r="K417" s="60" t="s">
        <v>1151</v>
      </c>
      <c r="L417" s="10" t="s">
        <v>1116</v>
      </c>
      <c r="W417" s="47">
        <v>1</v>
      </c>
    </row>
    <row r="418" spans="2:24" ht="45" customHeight="1" x14ac:dyDescent="0.4">
      <c r="B418" s="17">
        <v>411</v>
      </c>
      <c r="C418" s="8">
        <v>1</v>
      </c>
      <c r="D418" s="59" t="s">
        <v>1111</v>
      </c>
      <c r="E418" s="50" t="s">
        <v>1130</v>
      </c>
      <c r="F418" s="50" t="s">
        <v>1145</v>
      </c>
      <c r="G418" s="473"/>
      <c r="H418" s="51">
        <v>364</v>
      </c>
      <c r="I418" s="56" t="s">
        <v>1152</v>
      </c>
      <c r="J418" s="55">
        <v>8</v>
      </c>
      <c r="K418" s="60" t="s">
        <v>1153</v>
      </c>
      <c r="L418" s="10" t="s">
        <v>1116</v>
      </c>
      <c r="W418" s="47">
        <v>1</v>
      </c>
    </row>
    <row r="419" spans="2:24" ht="45" customHeight="1" x14ac:dyDescent="0.4">
      <c r="B419" s="17">
        <v>412</v>
      </c>
      <c r="C419" s="8">
        <v>1</v>
      </c>
      <c r="D419" s="59" t="s">
        <v>1111</v>
      </c>
      <c r="E419" s="50" t="s">
        <v>1130</v>
      </c>
      <c r="F419" s="50" t="s">
        <v>1145</v>
      </c>
      <c r="G419" s="473"/>
      <c r="H419" s="51">
        <v>365</v>
      </c>
      <c r="I419" s="56" t="s">
        <v>1154</v>
      </c>
      <c r="J419" s="55">
        <v>10000</v>
      </c>
      <c r="K419" s="60" t="s">
        <v>1155</v>
      </c>
      <c r="L419" s="10" t="s">
        <v>1116</v>
      </c>
      <c r="W419" s="47">
        <v>1</v>
      </c>
    </row>
    <row r="420" spans="2:24" ht="45" customHeight="1" x14ac:dyDescent="0.4">
      <c r="B420" s="17">
        <v>413</v>
      </c>
      <c r="C420" s="8">
        <v>1</v>
      </c>
      <c r="D420" s="59" t="s">
        <v>1111</v>
      </c>
      <c r="E420" s="50" t="s">
        <v>1130</v>
      </c>
      <c r="F420" s="50" t="s">
        <v>1145</v>
      </c>
      <c r="G420" s="473"/>
      <c r="H420" s="51">
        <v>366</v>
      </c>
      <c r="I420" s="56" t="s">
        <v>1156</v>
      </c>
      <c r="J420" s="55">
        <v>1</v>
      </c>
      <c r="K420" s="60" t="s">
        <v>1157</v>
      </c>
      <c r="L420" s="10" t="s">
        <v>1116</v>
      </c>
      <c r="W420" s="47">
        <v>1</v>
      </c>
    </row>
    <row r="421" spans="2:24" ht="45" customHeight="1" x14ac:dyDescent="0.4">
      <c r="B421" s="17">
        <v>414</v>
      </c>
      <c r="C421" s="8">
        <v>1</v>
      </c>
      <c r="D421" s="59" t="s">
        <v>1111</v>
      </c>
      <c r="E421" s="50" t="s">
        <v>1130</v>
      </c>
      <c r="F421" s="50" t="s">
        <v>1145</v>
      </c>
      <c r="G421" s="474"/>
      <c r="H421" s="51">
        <v>367</v>
      </c>
      <c r="I421" s="56" t="s">
        <v>1158</v>
      </c>
      <c r="J421" s="55">
        <v>3600</v>
      </c>
      <c r="K421" s="60" t="s">
        <v>3698</v>
      </c>
      <c r="L421" s="10" t="s">
        <v>1116</v>
      </c>
      <c r="W421" s="47">
        <v>1</v>
      </c>
    </row>
    <row r="422" spans="2:24" ht="45" customHeight="1" x14ac:dyDescent="0.4">
      <c r="B422" s="17">
        <v>415</v>
      </c>
      <c r="C422" s="8">
        <v>1</v>
      </c>
      <c r="D422" s="59" t="s">
        <v>1111</v>
      </c>
      <c r="E422" s="50" t="s">
        <v>1130</v>
      </c>
      <c r="F422" s="61" t="s">
        <v>1159</v>
      </c>
      <c r="G422" s="393" t="s">
        <v>3699</v>
      </c>
      <c r="H422" s="48">
        <v>368</v>
      </c>
      <c r="I422" s="56" t="s">
        <v>1160</v>
      </c>
      <c r="J422" s="53">
        <v>1</v>
      </c>
      <c r="K422" s="393" t="s">
        <v>1161</v>
      </c>
      <c r="L422" s="10" t="s">
        <v>1116</v>
      </c>
      <c r="W422" s="47">
        <v>1</v>
      </c>
    </row>
    <row r="423" spans="2:24" ht="45" customHeight="1" x14ac:dyDescent="0.4">
      <c r="B423" s="17">
        <v>416</v>
      </c>
      <c r="G423" s="33" t="s">
        <v>3700</v>
      </c>
      <c r="H423" s="34"/>
      <c r="I423" s="34"/>
      <c r="J423" s="33"/>
      <c r="K423" s="33"/>
      <c r="M423" s="35"/>
      <c r="N423" s="35"/>
      <c r="O423" s="35"/>
      <c r="P423" s="35"/>
      <c r="Q423" s="36"/>
      <c r="R423" s="37"/>
      <c r="S423" s="38">
        <v>6</v>
      </c>
      <c r="T423" s="37" t="s">
        <v>657</v>
      </c>
      <c r="U423" s="38"/>
      <c r="V423" s="37"/>
      <c r="W423" s="39">
        <f>SUM(W424:W438)</f>
        <v>15</v>
      </c>
      <c r="X423" s="37" t="s">
        <v>659</v>
      </c>
    </row>
    <row r="424" spans="2:24" ht="45" customHeight="1" x14ac:dyDescent="0.4">
      <c r="B424" s="17">
        <v>417</v>
      </c>
      <c r="C424" s="8">
        <v>1</v>
      </c>
      <c r="D424" s="59" t="s">
        <v>1111</v>
      </c>
      <c r="E424" s="41" t="s">
        <v>1162</v>
      </c>
      <c r="F424" s="41" t="s">
        <v>1163</v>
      </c>
      <c r="G424" s="58" t="s">
        <v>3701</v>
      </c>
      <c r="H424" s="42">
        <v>369</v>
      </c>
      <c r="I424" s="56" t="s">
        <v>1164</v>
      </c>
      <c r="J424" s="57">
        <v>50</v>
      </c>
      <c r="K424" s="58" t="s">
        <v>1165</v>
      </c>
      <c r="L424" s="10" t="s">
        <v>1116</v>
      </c>
      <c r="W424" s="47">
        <v>1</v>
      </c>
    </row>
    <row r="425" spans="2:24" ht="45" customHeight="1" x14ac:dyDescent="0.4">
      <c r="B425" s="17">
        <v>418</v>
      </c>
      <c r="C425" s="8">
        <v>1</v>
      </c>
      <c r="D425" s="59" t="s">
        <v>1111</v>
      </c>
      <c r="E425" s="41" t="s">
        <v>1162</v>
      </c>
      <c r="F425" s="61" t="s">
        <v>1166</v>
      </c>
      <c r="G425" s="469" t="s">
        <v>3702</v>
      </c>
      <c r="H425" s="48">
        <v>370</v>
      </c>
      <c r="I425" s="56" t="s">
        <v>1167</v>
      </c>
      <c r="J425" s="53">
        <v>240</v>
      </c>
      <c r="K425" s="393" t="s">
        <v>1168</v>
      </c>
      <c r="L425" s="10" t="s">
        <v>1116</v>
      </c>
      <c r="W425" s="47">
        <v>1</v>
      </c>
    </row>
    <row r="426" spans="2:24" ht="45" customHeight="1" x14ac:dyDescent="0.4">
      <c r="B426" s="17">
        <v>419</v>
      </c>
      <c r="C426" s="8">
        <v>1</v>
      </c>
      <c r="D426" s="59" t="s">
        <v>1111</v>
      </c>
      <c r="E426" s="41" t="s">
        <v>1162</v>
      </c>
      <c r="F426" s="61" t="s">
        <v>1166</v>
      </c>
      <c r="G426" s="471"/>
      <c r="H426" s="48">
        <v>371</v>
      </c>
      <c r="I426" s="56" t="s">
        <v>1169</v>
      </c>
      <c r="J426" s="53">
        <v>60</v>
      </c>
      <c r="K426" s="393" t="s">
        <v>1170</v>
      </c>
      <c r="L426" s="10" t="s">
        <v>1116</v>
      </c>
      <c r="W426" s="47">
        <v>1</v>
      </c>
    </row>
    <row r="427" spans="2:24" ht="45" customHeight="1" x14ac:dyDescent="0.4">
      <c r="B427" s="17">
        <v>420</v>
      </c>
      <c r="C427" s="8">
        <v>1</v>
      </c>
      <c r="D427" s="59" t="s">
        <v>1111</v>
      </c>
      <c r="E427" s="41" t="s">
        <v>1162</v>
      </c>
      <c r="F427" s="61" t="s">
        <v>1166</v>
      </c>
      <c r="G427" s="471"/>
      <c r="H427" s="48">
        <v>372</v>
      </c>
      <c r="I427" s="56" t="s">
        <v>1171</v>
      </c>
      <c r="J427" s="53">
        <v>10000</v>
      </c>
      <c r="K427" s="393" t="s">
        <v>1172</v>
      </c>
      <c r="L427" s="10" t="s">
        <v>1116</v>
      </c>
      <c r="W427" s="47">
        <v>1</v>
      </c>
    </row>
    <row r="428" spans="2:24" ht="45" customHeight="1" x14ac:dyDescent="0.4">
      <c r="B428" s="17">
        <v>421</v>
      </c>
      <c r="C428" s="8">
        <v>1</v>
      </c>
      <c r="D428" s="59" t="s">
        <v>1111</v>
      </c>
      <c r="E428" s="41" t="s">
        <v>1162</v>
      </c>
      <c r="F428" s="61" t="s">
        <v>1166</v>
      </c>
      <c r="G428" s="471"/>
      <c r="H428" s="48">
        <v>373</v>
      </c>
      <c r="I428" s="56" t="s">
        <v>1173</v>
      </c>
      <c r="J428" s="53">
        <v>2000</v>
      </c>
      <c r="K428" s="393" t="s">
        <v>1174</v>
      </c>
      <c r="L428" s="10" t="s">
        <v>1116</v>
      </c>
      <c r="W428" s="47">
        <v>1</v>
      </c>
    </row>
    <row r="429" spans="2:24" ht="45" customHeight="1" x14ac:dyDescent="0.4">
      <c r="B429" s="17">
        <v>422</v>
      </c>
      <c r="C429" s="8">
        <v>1</v>
      </c>
      <c r="D429" s="59" t="s">
        <v>1111</v>
      </c>
      <c r="E429" s="41" t="s">
        <v>1162</v>
      </c>
      <c r="F429" s="61" t="s">
        <v>1166</v>
      </c>
      <c r="G429" s="471"/>
      <c r="H429" s="48">
        <v>374</v>
      </c>
      <c r="I429" s="56" t="s">
        <v>1175</v>
      </c>
      <c r="J429" s="53">
        <v>1000</v>
      </c>
      <c r="K429" s="393" t="s">
        <v>1176</v>
      </c>
      <c r="L429" s="10" t="s">
        <v>1116</v>
      </c>
      <c r="W429" s="47">
        <v>1</v>
      </c>
    </row>
    <row r="430" spans="2:24" ht="45" customHeight="1" x14ac:dyDescent="0.4">
      <c r="B430" s="17">
        <v>423</v>
      </c>
      <c r="C430" s="8">
        <v>1</v>
      </c>
      <c r="D430" s="59" t="s">
        <v>1111</v>
      </c>
      <c r="E430" s="41" t="s">
        <v>1162</v>
      </c>
      <c r="F430" s="61" t="s">
        <v>1166</v>
      </c>
      <c r="G430" s="471"/>
      <c r="H430" s="48">
        <v>375</v>
      </c>
      <c r="I430" s="56" t="s">
        <v>1177</v>
      </c>
      <c r="J430" s="53">
        <v>3</v>
      </c>
      <c r="K430" s="71" t="s">
        <v>3703</v>
      </c>
      <c r="L430" s="10" t="s">
        <v>1116</v>
      </c>
      <c r="W430" s="47">
        <v>1</v>
      </c>
    </row>
    <row r="431" spans="2:24" ht="45" customHeight="1" x14ac:dyDescent="0.4">
      <c r="B431" s="17">
        <v>424</v>
      </c>
      <c r="C431" s="8">
        <v>1</v>
      </c>
      <c r="D431" s="59" t="s">
        <v>1111</v>
      </c>
      <c r="E431" s="41" t="s">
        <v>1162</v>
      </c>
      <c r="F431" s="61" t="s">
        <v>1166</v>
      </c>
      <c r="G431" s="471"/>
      <c r="H431" s="48">
        <v>376</v>
      </c>
      <c r="I431" s="56" t="s">
        <v>1178</v>
      </c>
      <c r="J431" s="53">
        <v>50</v>
      </c>
      <c r="K431" s="393" t="s">
        <v>1179</v>
      </c>
      <c r="L431" s="10" t="s">
        <v>1116</v>
      </c>
      <c r="W431" s="47">
        <v>1</v>
      </c>
    </row>
    <row r="432" spans="2:24" ht="45" customHeight="1" x14ac:dyDescent="0.4">
      <c r="B432" s="17">
        <v>425</v>
      </c>
      <c r="C432" s="8">
        <v>1</v>
      </c>
      <c r="D432" s="59" t="s">
        <v>1111</v>
      </c>
      <c r="E432" s="41" t="s">
        <v>1162</v>
      </c>
      <c r="F432" s="61" t="s">
        <v>1166</v>
      </c>
      <c r="G432" s="470"/>
      <c r="H432" s="48">
        <v>377</v>
      </c>
      <c r="I432" s="56" t="s">
        <v>1180</v>
      </c>
      <c r="J432" s="53">
        <v>10</v>
      </c>
      <c r="K432" s="393" t="s">
        <v>1181</v>
      </c>
      <c r="L432" s="10" t="s">
        <v>1116</v>
      </c>
      <c r="W432" s="47">
        <v>1</v>
      </c>
    </row>
    <row r="433" spans="2:24" ht="45" customHeight="1" x14ac:dyDescent="0.4">
      <c r="B433" s="17">
        <v>426</v>
      </c>
      <c r="C433" s="8">
        <v>1</v>
      </c>
      <c r="D433" s="59" t="s">
        <v>1111</v>
      </c>
      <c r="E433" s="41" t="s">
        <v>1162</v>
      </c>
      <c r="F433" s="41" t="s">
        <v>1182</v>
      </c>
      <c r="G433" s="58" t="s">
        <v>3704</v>
      </c>
      <c r="H433" s="42">
        <v>378</v>
      </c>
      <c r="I433" s="56" t="s">
        <v>1183</v>
      </c>
      <c r="J433" s="57">
        <v>2500</v>
      </c>
      <c r="K433" s="58" t="s">
        <v>1184</v>
      </c>
      <c r="L433" s="10" t="s">
        <v>1116</v>
      </c>
      <c r="W433" s="47">
        <v>1</v>
      </c>
    </row>
    <row r="434" spans="2:24" ht="45" customHeight="1" x14ac:dyDescent="0.4">
      <c r="B434" s="17">
        <v>427</v>
      </c>
      <c r="C434" s="8">
        <v>1</v>
      </c>
      <c r="D434" s="59" t="s">
        <v>1111</v>
      </c>
      <c r="E434" s="41" t="s">
        <v>1162</v>
      </c>
      <c r="F434" s="61" t="s">
        <v>1185</v>
      </c>
      <c r="G434" s="393" t="s">
        <v>3705</v>
      </c>
      <c r="H434" s="48">
        <v>379</v>
      </c>
      <c r="I434" s="56" t="s">
        <v>1186</v>
      </c>
      <c r="J434" s="53">
        <v>70</v>
      </c>
      <c r="K434" s="393" t="s">
        <v>1187</v>
      </c>
      <c r="L434" s="10" t="s">
        <v>1116</v>
      </c>
      <c r="W434" s="47">
        <v>1</v>
      </c>
    </row>
    <row r="435" spans="2:24" ht="45" customHeight="1" x14ac:dyDescent="0.4">
      <c r="B435" s="17">
        <v>428</v>
      </c>
      <c r="C435" s="8">
        <v>1</v>
      </c>
      <c r="D435" s="59" t="s">
        <v>1111</v>
      </c>
      <c r="E435" s="41" t="s">
        <v>1162</v>
      </c>
      <c r="F435" s="41" t="s">
        <v>1188</v>
      </c>
      <c r="G435" s="58" t="s">
        <v>3706</v>
      </c>
      <c r="H435" s="42">
        <v>380</v>
      </c>
      <c r="I435" s="56" t="s">
        <v>1189</v>
      </c>
      <c r="J435" s="57">
        <v>50</v>
      </c>
      <c r="K435" s="58" t="s">
        <v>1190</v>
      </c>
      <c r="L435" s="10" t="s">
        <v>1116</v>
      </c>
      <c r="W435" s="47">
        <v>1</v>
      </c>
    </row>
    <row r="436" spans="2:24" ht="45" customHeight="1" x14ac:dyDescent="0.4">
      <c r="B436" s="17">
        <v>429</v>
      </c>
      <c r="C436" s="8">
        <v>1</v>
      </c>
      <c r="D436" s="59" t="s">
        <v>1111</v>
      </c>
      <c r="E436" s="41" t="s">
        <v>1162</v>
      </c>
      <c r="F436" s="61" t="s">
        <v>1191</v>
      </c>
      <c r="G436" s="469" t="s">
        <v>3707</v>
      </c>
      <c r="H436" s="48">
        <v>381</v>
      </c>
      <c r="I436" s="56" t="s">
        <v>1192</v>
      </c>
      <c r="J436" s="53">
        <v>4</v>
      </c>
      <c r="K436" s="393" t="s">
        <v>1193</v>
      </c>
      <c r="L436" s="10" t="s">
        <v>1116</v>
      </c>
      <c r="W436" s="47">
        <v>1</v>
      </c>
    </row>
    <row r="437" spans="2:24" ht="45" customHeight="1" x14ac:dyDescent="0.4">
      <c r="B437" s="17">
        <v>430</v>
      </c>
      <c r="C437" s="8">
        <v>1</v>
      </c>
      <c r="D437" s="59" t="s">
        <v>1111</v>
      </c>
      <c r="E437" s="41" t="s">
        <v>1162</v>
      </c>
      <c r="F437" s="61" t="s">
        <v>1191</v>
      </c>
      <c r="G437" s="471"/>
      <c r="H437" s="48">
        <v>382</v>
      </c>
      <c r="I437" s="56" t="s">
        <v>1194</v>
      </c>
      <c r="J437" s="53">
        <v>12</v>
      </c>
      <c r="K437" s="393" t="s">
        <v>1195</v>
      </c>
      <c r="L437" s="10" t="s">
        <v>1116</v>
      </c>
      <c r="W437" s="47">
        <v>1</v>
      </c>
    </row>
    <row r="438" spans="2:24" ht="45" customHeight="1" x14ac:dyDescent="0.4">
      <c r="B438" s="17">
        <v>431</v>
      </c>
      <c r="C438" s="8">
        <v>1</v>
      </c>
      <c r="D438" s="59" t="s">
        <v>1111</v>
      </c>
      <c r="E438" s="41" t="s">
        <v>1162</v>
      </c>
      <c r="F438" s="61" t="s">
        <v>1191</v>
      </c>
      <c r="G438" s="470"/>
      <c r="H438" s="48">
        <v>383</v>
      </c>
      <c r="I438" s="56" t="s">
        <v>1196</v>
      </c>
      <c r="J438" s="53">
        <v>40</v>
      </c>
      <c r="K438" s="393" t="s">
        <v>1197</v>
      </c>
      <c r="L438" s="10" t="s">
        <v>1116</v>
      </c>
      <c r="W438" s="47">
        <v>1</v>
      </c>
    </row>
    <row r="439" spans="2:24" ht="45" customHeight="1" x14ac:dyDescent="0.4">
      <c r="B439" s="17">
        <v>432</v>
      </c>
      <c r="G439" s="33" t="s">
        <v>3708</v>
      </c>
      <c r="H439" s="34"/>
      <c r="I439" s="34"/>
      <c r="J439" s="33"/>
      <c r="K439" s="33"/>
      <c r="M439" s="35"/>
      <c r="N439" s="35"/>
      <c r="O439" s="35"/>
      <c r="P439" s="35"/>
      <c r="Q439" s="36"/>
      <c r="R439" s="37"/>
      <c r="S439" s="38">
        <v>10</v>
      </c>
      <c r="T439" s="37" t="s">
        <v>657</v>
      </c>
      <c r="U439" s="38"/>
      <c r="V439" s="37"/>
      <c r="W439" s="39">
        <f>SUM(W440:W469)</f>
        <v>30</v>
      </c>
      <c r="X439" s="37" t="s">
        <v>659</v>
      </c>
    </row>
    <row r="440" spans="2:24" ht="45" customHeight="1" x14ac:dyDescent="0.4">
      <c r="B440" s="17">
        <v>433</v>
      </c>
      <c r="C440" s="8">
        <v>1</v>
      </c>
      <c r="D440" s="59" t="s">
        <v>1111</v>
      </c>
      <c r="E440" s="50" t="s">
        <v>1198</v>
      </c>
      <c r="F440" s="50" t="s">
        <v>1199</v>
      </c>
      <c r="G440" s="60" t="s">
        <v>1200</v>
      </c>
      <c r="H440" s="51">
        <v>384</v>
      </c>
      <c r="I440" s="56" t="s">
        <v>1201</v>
      </c>
      <c r="J440" s="55">
        <v>6</v>
      </c>
      <c r="K440" s="60" t="s">
        <v>1202</v>
      </c>
      <c r="L440" s="10" t="s">
        <v>1116</v>
      </c>
      <c r="W440" s="47">
        <v>1</v>
      </c>
    </row>
    <row r="441" spans="2:24" ht="45" customHeight="1" x14ac:dyDescent="0.4">
      <c r="B441" s="17">
        <v>434</v>
      </c>
      <c r="C441" s="8">
        <v>1</v>
      </c>
      <c r="D441" s="59" t="s">
        <v>1111</v>
      </c>
      <c r="E441" s="50" t="s">
        <v>1198</v>
      </c>
      <c r="F441" s="61" t="s">
        <v>1203</v>
      </c>
      <c r="G441" s="469" t="s">
        <v>3709</v>
      </c>
      <c r="H441" s="48">
        <v>385</v>
      </c>
      <c r="I441" s="56" t="s">
        <v>1204</v>
      </c>
      <c r="J441" s="53">
        <v>500</v>
      </c>
      <c r="K441" s="393" t="s">
        <v>1205</v>
      </c>
      <c r="L441" s="10" t="s">
        <v>1116</v>
      </c>
      <c r="W441" s="47">
        <v>1</v>
      </c>
    </row>
    <row r="442" spans="2:24" ht="45" customHeight="1" x14ac:dyDescent="0.4">
      <c r="B442" s="17">
        <v>435</v>
      </c>
      <c r="C442" s="8">
        <v>1</v>
      </c>
      <c r="D442" s="59" t="s">
        <v>1111</v>
      </c>
      <c r="E442" s="50" t="s">
        <v>1198</v>
      </c>
      <c r="F442" s="61" t="s">
        <v>1203</v>
      </c>
      <c r="G442" s="470"/>
      <c r="H442" s="48">
        <v>386</v>
      </c>
      <c r="I442" s="56" t="s">
        <v>1206</v>
      </c>
      <c r="J442" s="53">
        <v>8</v>
      </c>
      <c r="K442" s="393" t="s">
        <v>1207</v>
      </c>
      <c r="L442" s="10" t="s">
        <v>1116</v>
      </c>
      <c r="W442" s="47">
        <v>1</v>
      </c>
    </row>
    <row r="443" spans="2:24" ht="45" customHeight="1" x14ac:dyDescent="0.4">
      <c r="B443" s="17">
        <v>436</v>
      </c>
      <c r="C443" s="8">
        <v>1</v>
      </c>
      <c r="D443" s="59" t="s">
        <v>1111</v>
      </c>
      <c r="E443" s="50" t="s">
        <v>1198</v>
      </c>
      <c r="F443" s="50" t="s">
        <v>1208</v>
      </c>
      <c r="G443" s="60" t="s">
        <v>3710</v>
      </c>
      <c r="H443" s="51">
        <v>387</v>
      </c>
      <c r="I443" s="56" t="s">
        <v>1209</v>
      </c>
      <c r="J443" s="55">
        <v>50</v>
      </c>
      <c r="K443" s="60" t="s">
        <v>1210</v>
      </c>
      <c r="L443" s="10" t="s">
        <v>1116</v>
      </c>
      <c r="W443" s="47">
        <v>1</v>
      </c>
    </row>
    <row r="444" spans="2:24" ht="45" customHeight="1" x14ac:dyDescent="0.4">
      <c r="B444" s="17">
        <v>437</v>
      </c>
      <c r="C444" s="8">
        <v>1</v>
      </c>
      <c r="D444" s="59" t="s">
        <v>1111</v>
      </c>
      <c r="E444" s="50" t="s">
        <v>1198</v>
      </c>
      <c r="F444" s="61" t="s">
        <v>1211</v>
      </c>
      <c r="G444" s="469" t="s">
        <v>3711</v>
      </c>
      <c r="H444" s="48">
        <v>388</v>
      </c>
      <c r="I444" s="56" t="s">
        <v>1212</v>
      </c>
      <c r="J444" s="53">
        <v>1</v>
      </c>
      <c r="K444" s="393" t="s">
        <v>1213</v>
      </c>
      <c r="L444" s="10" t="s">
        <v>1116</v>
      </c>
      <c r="W444" s="47">
        <v>1</v>
      </c>
    </row>
    <row r="445" spans="2:24" ht="45" customHeight="1" x14ac:dyDescent="0.4">
      <c r="B445" s="17">
        <v>438</v>
      </c>
      <c r="C445" s="8">
        <v>1</v>
      </c>
      <c r="D445" s="59" t="s">
        <v>1111</v>
      </c>
      <c r="E445" s="50" t="s">
        <v>1198</v>
      </c>
      <c r="F445" s="61" t="s">
        <v>1211</v>
      </c>
      <c r="G445" s="470"/>
      <c r="H445" s="48">
        <v>389</v>
      </c>
      <c r="I445" s="56" t="s">
        <v>1214</v>
      </c>
      <c r="J445" s="53">
        <v>1000</v>
      </c>
      <c r="K445" s="393" t="s">
        <v>1215</v>
      </c>
      <c r="L445" s="10" t="s">
        <v>1116</v>
      </c>
      <c r="W445" s="47">
        <v>1</v>
      </c>
    </row>
    <row r="446" spans="2:24" ht="45" customHeight="1" x14ac:dyDescent="0.4">
      <c r="B446" s="17">
        <v>439</v>
      </c>
      <c r="C446" s="8">
        <v>1</v>
      </c>
      <c r="D446" s="59" t="s">
        <v>1111</v>
      </c>
      <c r="E446" s="50" t="s">
        <v>1198</v>
      </c>
      <c r="F446" s="50" t="s">
        <v>1216</v>
      </c>
      <c r="G446" s="472" t="s">
        <v>3712</v>
      </c>
      <c r="H446" s="51">
        <v>390</v>
      </c>
      <c r="I446" s="56" t="s">
        <v>1217</v>
      </c>
      <c r="J446" s="55">
        <v>1</v>
      </c>
      <c r="K446" s="60" t="s">
        <v>1218</v>
      </c>
      <c r="L446" s="10" t="s">
        <v>1116</v>
      </c>
      <c r="W446" s="47">
        <v>1</v>
      </c>
    </row>
    <row r="447" spans="2:24" ht="45" customHeight="1" x14ac:dyDescent="0.4">
      <c r="B447" s="17">
        <v>440</v>
      </c>
      <c r="C447" s="8">
        <v>1</v>
      </c>
      <c r="D447" s="59" t="s">
        <v>1111</v>
      </c>
      <c r="E447" s="50" t="s">
        <v>1198</v>
      </c>
      <c r="F447" s="50" t="s">
        <v>1216</v>
      </c>
      <c r="G447" s="474"/>
      <c r="H447" s="51">
        <v>391</v>
      </c>
      <c r="I447" s="56" t="s">
        <v>1219</v>
      </c>
      <c r="J447" s="55">
        <v>800</v>
      </c>
      <c r="K447" s="60" t="s">
        <v>1220</v>
      </c>
      <c r="L447" s="10" t="s">
        <v>1116</v>
      </c>
      <c r="W447" s="47">
        <v>1</v>
      </c>
    </row>
    <row r="448" spans="2:24" ht="45" customHeight="1" x14ac:dyDescent="0.4">
      <c r="B448" s="17">
        <v>441</v>
      </c>
      <c r="C448" s="8">
        <v>1</v>
      </c>
      <c r="D448" s="59" t="s">
        <v>1111</v>
      </c>
      <c r="E448" s="50" t="s">
        <v>1198</v>
      </c>
      <c r="F448" s="61" t="s">
        <v>1221</v>
      </c>
      <c r="G448" s="469" t="s">
        <v>3713</v>
      </c>
      <c r="H448" s="48">
        <v>392</v>
      </c>
      <c r="I448" s="56" t="s">
        <v>1222</v>
      </c>
      <c r="J448" s="53">
        <v>10000</v>
      </c>
      <c r="K448" s="393" t="s">
        <v>1223</v>
      </c>
      <c r="L448" s="10" t="s">
        <v>1116</v>
      </c>
      <c r="W448" s="47">
        <v>1</v>
      </c>
    </row>
    <row r="449" spans="2:23" ht="45" customHeight="1" x14ac:dyDescent="0.4">
      <c r="B449" s="17">
        <v>442</v>
      </c>
      <c r="C449" s="8">
        <v>1</v>
      </c>
      <c r="D449" s="59" t="s">
        <v>1111</v>
      </c>
      <c r="E449" s="50" t="s">
        <v>1198</v>
      </c>
      <c r="F449" s="61" t="s">
        <v>1221</v>
      </c>
      <c r="G449" s="471"/>
      <c r="H449" s="48">
        <v>393</v>
      </c>
      <c r="I449" s="56" t="s">
        <v>1224</v>
      </c>
      <c r="J449" s="53">
        <v>5000</v>
      </c>
      <c r="K449" s="393" t="s">
        <v>1225</v>
      </c>
      <c r="L449" s="10" t="s">
        <v>1116</v>
      </c>
      <c r="W449" s="47">
        <v>1</v>
      </c>
    </row>
    <row r="450" spans="2:23" ht="45" customHeight="1" x14ac:dyDescent="0.4">
      <c r="B450" s="17">
        <v>443</v>
      </c>
      <c r="C450" s="8">
        <v>1</v>
      </c>
      <c r="D450" s="59" t="s">
        <v>1111</v>
      </c>
      <c r="E450" s="50" t="s">
        <v>1198</v>
      </c>
      <c r="F450" s="61" t="s">
        <v>1221</v>
      </c>
      <c r="G450" s="471"/>
      <c r="H450" s="48">
        <v>394</v>
      </c>
      <c r="I450" s="56" t="s">
        <v>1226</v>
      </c>
      <c r="J450" s="53">
        <v>1000</v>
      </c>
      <c r="K450" s="393" t="s">
        <v>3714</v>
      </c>
      <c r="L450" s="10" t="s">
        <v>1116</v>
      </c>
      <c r="W450" s="47">
        <v>1</v>
      </c>
    </row>
    <row r="451" spans="2:23" ht="45" customHeight="1" x14ac:dyDescent="0.4">
      <c r="B451" s="17">
        <v>444</v>
      </c>
      <c r="C451" s="8">
        <v>1</v>
      </c>
      <c r="D451" s="59" t="s">
        <v>1111</v>
      </c>
      <c r="E451" s="50" t="s">
        <v>1198</v>
      </c>
      <c r="F451" s="61" t="s">
        <v>1221</v>
      </c>
      <c r="G451" s="471"/>
      <c r="H451" s="48">
        <v>395</v>
      </c>
      <c r="I451" s="56" t="s">
        <v>1227</v>
      </c>
      <c r="J451" s="53">
        <v>200</v>
      </c>
      <c r="K451" s="393" t="s">
        <v>1228</v>
      </c>
      <c r="L451" s="10" t="s">
        <v>1116</v>
      </c>
      <c r="W451" s="47">
        <v>1</v>
      </c>
    </row>
    <row r="452" spans="2:23" ht="45" customHeight="1" x14ac:dyDescent="0.4">
      <c r="B452" s="17">
        <v>445</v>
      </c>
      <c r="C452" s="8">
        <v>1</v>
      </c>
      <c r="D452" s="59" t="s">
        <v>1111</v>
      </c>
      <c r="E452" s="50" t="s">
        <v>1198</v>
      </c>
      <c r="F452" s="61" t="s">
        <v>1221</v>
      </c>
      <c r="G452" s="471"/>
      <c r="H452" s="48">
        <v>396</v>
      </c>
      <c r="I452" s="56" t="s">
        <v>1229</v>
      </c>
      <c r="J452" s="53">
        <v>500</v>
      </c>
      <c r="K452" s="393" t="s">
        <v>1230</v>
      </c>
      <c r="L452" s="10" t="s">
        <v>1116</v>
      </c>
      <c r="W452" s="47">
        <v>1</v>
      </c>
    </row>
    <row r="453" spans="2:23" ht="45" customHeight="1" x14ac:dyDescent="0.4">
      <c r="B453" s="17">
        <v>446</v>
      </c>
      <c r="C453" s="8">
        <v>1</v>
      </c>
      <c r="D453" s="59" t="s">
        <v>1111</v>
      </c>
      <c r="E453" s="50" t="s">
        <v>1198</v>
      </c>
      <c r="F453" s="61" t="s">
        <v>1221</v>
      </c>
      <c r="G453" s="471"/>
      <c r="H453" s="48">
        <v>397</v>
      </c>
      <c r="I453" s="56" t="s">
        <v>1231</v>
      </c>
      <c r="J453" s="53">
        <v>4000</v>
      </c>
      <c r="K453" s="393" t="s">
        <v>1232</v>
      </c>
      <c r="L453" s="10" t="s">
        <v>1116</v>
      </c>
      <c r="W453" s="47">
        <v>1</v>
      </c>
    </row>
    <row r="454" spans="2:23" ht="45" customHeight="1" x14ac:dyDescent="0.4">
      <c r="B454" s="17">
        <v>447</v>
      </c>
      <c r="C454" s="8">
        <v>1</v>
      </c>
      <c r="D454" s="59" t="s">
        <v>1111</v>
      </c>
      <c r="E454" s="50" t="s">
        <v>1198</v>
      </c>
      <c r="F454" s="61" t="s">
        <v>1221</v>
      </c>
      <c r="G454" s="471"/>
      <c r="H454" s="48">
        <v>398</v>
      </c>
      <c r="I454" s="56" t="s">
        <v>1233</v>
      </c>
      <c r="J454" s="53">
        <v>300</v>
      </c>
      <c r="K454" s="393" t="s">
        <v>1234</v>
      </c>
      <c r="L454" s="10" t="s">
        <v>1116</v>
      </c>
      <c r="W454" s="47">
        <v>1</v>
      </c>
    </row>
    <row r="455" spans="2:23" ht="45" customHeight="1" x14ac:dyDescent="0.4">
      <c r="B455" s="17">
        <v>448</v>
      </c>
      <c r="C455" s="8">
        <v>1</v>
      </c>
      <c r="D455" s="59" t="s">
        <v>1111</v>
      </c>
      <c r="E455" s="50" t="s">
        <v>1198</v>
      </c>
      <c r="F455" s="61" t="s">
        <v>1221</v>
      </c>
      <c r="G455" s="471"/>
      <c r="H455" s="48">
        <v>399</v>
      </c>
      <c r="I455" s="56" t="s">
        <v>1235</v>
      </c>
      <c r="J455" s="53">
        <v>4</v>
      </c>
      <c r="K455" s="393" t="s">
        <v>3715</v>
      </c>
      <c r="L455" s="10" t="s">
        <v>1116</v>
      </c>
      <c r="W455" s="47">
        <v>1</v>
      </c>
    </row>
    <row r="456" spans="2:23" ht="45" customHeight="1" x14ac:dyDescent="0.4">
      <c r="B456" s="17">
        <v>449</v>
      </c>
      <c r="C456" s="8">
        <v>1</v>
      </c>
      <c r="D456" s="59" t="s">
        <v>1111</v>
      </c>
      <c r="E456" s="50" t="s">
        <v>1198</v>
      </c>
      <c r="F456" s="61" t="s">
        <v>1221</v>
      </c>
      <c r="G456" s="471"/>
      <c r="H456" s="48">
        <v>400</v>
      </c>
      <c r="I456" s="56" t="s">
        <v>1236</v>
      </c>
      <c r="J456" s="53">
        <v>30000</v>
      </c>
      <c r="K456" s="393" t="s">
        <v>1237</v>
      </c>
      <c r="L456" s="10" t="s">
        <v>1116</v>
      </c>
      <c r="W456" s="47">
        <v>1</v>
      </c>
    </row>
    <row r="457" spans="2:23" ht="45" customHeight="1" x14ac:dyDescent="0.4">
      <c r="B457" s="17">
        <v>451</v>
      </c>
      <c r="C457" s="8">
        <v>1</v>
      </c>
      <c r="D457" s="59" t="s">
        <v>1111</v>
      </c>
      <c r="E457" s="50" t="s">
        <v>1198</v>
      </c>
      <c r="F457" s="61" t="s">
        <v>1221</v>
      </c>
      <c r="G457" s="471"/>
      <c r="H457" s="48">
        <v>401</v>
      </c>
      <c r="I457" s="56" t="s">
        <v>1238</v>
      </c>
      <c r="J457" s="53">
        <v>200</v>
      </c>
      <c r="K457" s="393" t="s">
        <v>1239</v>
      </c>
      <c r="L457" s="10" t="s">
        <v>1116</v>
      </c>
      <c r="W457" s="47">
        <v>1</v>
      </c>
    </row>
    <row r="458" spans="2:23" ht="45" customHeight="1" x14ac:dyDescent="0.4">
      <c r="B458" s="17">
        <v>452</v>
      </c>
      <c r="C458" s="8">
        <v>1</v>
      </c>
      <c r="D458" s="59" t="s">
        <v>1111</v>
      </c>
      <c r="E458" s="50" t="s">
        <v>1198</v>
      </c>
      <c r="F458" s="61" t="s">
        <v>1221</v>
      </c>
      <c r="G458" s="470"/>
      <c r="H458" s="48">
        <v>402</v>
      </c>
      <c r="I458" s="56" t="s">
        <v>1240</v>
      </c>
      <c r="J458" s="53">
        <v>4000</v>
      </c>
      <c r="K458" s="393" t="s">
        <v>1241</v>
      </c>
      <c r="L458" s="10" t="s">
        <v>1116</v>
      </c>
      <c r="W458" s="47">
        <v>1</v>
      </c>
    </row>
    <row r="459" spans="2:23" ht="45" customHeight="1" x14ac:dyDescent="0.4">
      <c r="B459" s="17">
        <v>453</v>
      </c>
      <c r="C459" s="8">
        <v>1</v>
      </c>
      <c r="D459" s="59" t="s">
        <v>1111</v>
      </c>
      <c r="E459" s="50" t="s">
        <v>1198</v>
      </c>
      <c r="F459" s="50" t="s">
        <v>1242</v>
      </c>
      <c r="G459" s="472" t="s">
        <v>3716</v>
      </c>
      <c r="H459" s="51">
        <v>403</v>
      </c>
      <c r="I459" s="56" t="s">
        <v>1243</v>
      </c>
      <c r="J459" s="55">
        <v>6</v>
      </c>
      <c r="K459" s="60" t="s">
        <v>1244</v>
      </c>
      <c r="L459" s="10" t="s">
        <v>1116</v>
      </c>
      <c r="W459" s="47">
        <v>1</v>
      </c>
    </row>
    <row r="460" spans="2:23" ht="45" customHeight="1" x14ac:dyDescent="0.4">
      <c r="B460" s="17">
        <v>454</v>
      </c>
      <c r="C460" s="8">
        <v>1</v>
      </c>
      <c r="D460" s="59" t="s">
        <v>1111</v>
      </c>
      <c r="E460" s="50" t="s">
        <v>1198</v>
      </c>
      <c r="F460" s="50" t="s">
        <v>1242</v>
      </c>
      <c r="G460" s="473"/>
      <c r="H460" s="51">
        <v>404</v>
      </c>
      <c r="I460" s="56" t="s">
        <v>1245</v>
      </c>
      <c r="J460" s="55">
        <v>3</v>
      </c>
      <c r="K460" s="60" t="s">
        <v>3717</v>
      </c>
      <c r="L460" s="10" t="s">
        <v>1116</v>
      </c>
      <c r="W460" s="47">
        <v>1</v>
      </c>
    </row>
    <row r="461" spans="2:23" ht="45" customHeight="1" x14ac:dyDescent="0.4">
      <c r="B461" s="17">
        <v>455</v>
      </c>
      <c r="C461" s="8">
        <v>1</v>
      </c>
      <c r="D461" s="59" t="s">
        <v>1111</v>
      </c>
      <c r="E461" s="50" t="s">
        <v>1198</v>
      </c>
      <c r="F461" s="50" t="s">
        <v>1242</v>
      </c>
      <c r="G461" s="474"/>
      <c r="H461" s="51">
        <v>405</v>
      </c>
      <c r="I461" s="56" t="s">
        <v>1246</v>
      </c>
      <c r="J461" s="55">
        <v>4</v>
      </c>
      <c r="K461" s="60" t="s">
        <v>3718</v>
      </c>
      <c r="L461" s="10" t="s">
        <v>1116</v>
      </c>
      <c r="W461" s="47">
        <v>1</v>
      </c>
    </row>
    <row r="462" spans="2:23" ht="45" customHeight="1" x14ac:dyDescent="0.4">
      <c r="B462" s="17">
        <v>456</v>
      </c>
      <c r="C462" s="8">
        <v>1</v>
      </c>
      <c r="D462" s="59" t="s">
        <v>1111</v>
      </c>
      <c r="E462" s="50" t="s">
        <v>1198</v>
      </c>
      <c r="F462" s="61" t="s">
        <v>1247</v>
      </c>
      <c r="G462" s="469" t="s">
        <v>3719</v>
      </c>
      <c r="H462" s="48">
        <v>406</v>
      </c>
      <c r="I462" s="56" t="s">
        <v>1248</v>
      </c>
      <c r="J462" s="53">
        <v>40</v>
      </c>
      <c r="K462" s="82" t="s">
        <v>3720</v>
      </c>
      <c r="L462" s="10" t="s">
        <v>1116</v>
      </c>
      <c r="W462" s="47">
        <v>1</v>
      </c>
    </row>
    <row r="463" spans="2:23" ht="45" customHeight="1" x14ac:dyDescent="0.4">
      <c r="B463" s="17">
        <v>457</v>
      </c>
      <c r="C463" s="8">
        <v>1</v>
      </c>
      <c r="D463" s="59" t="s">
        <v>1111</v>
      </c>
      <c r="E463" s="50" t="s">
        <v>1198</v>
      </c>
      <c r="F463" s="61" t="s">
        <v>1247</v>
      </c>
      <c r="G463" s="471"/>
      <c r="H463" s="48">
        <v>407</v>
      </c>
      <c r="I463" s="56" t="s">
        <v>1249</v>
      </c>
      <c r="J463" s="53">
        <v>100</v>
      </c>
      <c r="K463" s="82" t="s">
        <v>1250</v>
      </c>
      <c r="L463" s="10" t="s">
        <v>1116</v>
      </c>
      <c r="W463" s="47">
        <v>1</v>
      </c>
    </row>
    <row r="464" spans="2:23" ht="45" customHeight="1" x14ac:dyDescent="0.4">
      <c r="B464" s="17">
        <v>458</v>
      </c>
      <c r="C464" s="8">
        <v>1</v>
      </c>
      <c r="D464" s="59" t="s">
        <v>1111</v>
      </c>
      <c r="E464" s="50" t="s">
        <v>1198</v>
      </c>
      <c r="F464" s="61" t="s">
        <v>1247</v>
      </c>
      <c r="G464" s="470"/>
      <c r="H464" s="48">
        <v>408</v>
      </c>
      <c r="I464" s="56" t="s">
        <v>1251</v>
      </c>
      <c r="J464" s="53">
        <v>40</v>
      </c>
      <c r="K464" s="82" t="s">
        <v>3721</v>
      </c>
      <c r="L464" s="10" t="s">
        <v>1116</v>
      </c>
      <c r="W464" s="47">
        <v>1</v>
      </c>
    </row>
    <row r="465" spans="1:24" ht="45" customHeight="1" x14ac:dyDescent="0.4">
      <c r="B465" s="17">
        <v>459</v>
      </c>
      <c r="C465" s="8">
        <v>1</v>
      </c>
      <c r="D465" s="59" t="s">
        <v>1111</v>
      </c>
      <c r="E465" s="50" t="s">
        <v>1198</v>
      </c>
      <c r="F465" s="50" t="s">
        <v>1252</v>
      </c>
      <c r="G465" s="472" t="s">
        <v>3722</v>
      </c>
      <c r="H465" s="51">
        <v>409</v>
      </c>
      <c r="I465" s="56" t="s">
        <v>1253</v>
      </c>
      <c r="J465" s="55">
        <v>40</v>
      </c>
      <c r="K465" s="83" t="s">
        <v>3723</v>
      </c>
      <c r="L465" s="10" t="s">
        <v>1116</v>
      </c>
      <c r="W465" s="47">
        <v>1</v>
      </c>
    </row>
    <row r="466" spans="1:24" ht="45" customHeight="1" x14ac:dyDescent="0.4">
      <c r="B466" s="17">
        <v>460</v>
      </c>
      <c r="C466" s="8">
        <v>1</v>
      </c>
      <c r="D466" s="59" t="s">
        <v>1111</v>
      </c>
      <c r="E466" s="50" t="s">
        <v>1198</v>
      </c>
      <c r="F466" s="50" t="s">
        <v>1252</v>
      </c>
      <c r="G466" s="474"/>
      <c r="H466" s="51">
        <v>410</v>
      </c>
      <c r="I466" s="56" t="s">
        <v>1254</v>
      </c>
      <c r="J466" s="55">
        <v>4</v>
      </c>
      <c r="K466" s="60" t="s">
        <v>1255</v>
      </c>
      <c r="L466" s="10" t="s">
        <v>1116</v>
      </c>
      <c r="W466" s="47">
        <v>1</v>
      </c>
    </row>
    <row r="467" spans="1:24" ht="45" customHeight="1" x14ac:dyDescent="0.4">
      <c r="B467" s="17">
        <v>461</v>
      </c>
      <c r="C467" s="8">
        <v>1</v>
      </c>
      <c r="D467" s="59" t="s">
        <v>1111</v>
      </c>
      <c r="E467" s="50" t="s">
        <v>1198</v>
      </c>
      <c r="F467" s="61" t="s">
        <v>1256</v>
      </c>
      <c r="G467" s="476" t="s">
        <v>3724</v>
      </c>
      <c r="H467" s="48">
        <v>411</v>
      </c>
      <c r="I467" s="56" t="s">
        <v>1257</v>
      </c>
      <c r="J467" s="53">
        <v>1</v>
      </c>
      <c r="K467" s="79" t="s">
        <v>1258</v>
      </c>
      <c r="L467" s="10" t="s">
        <v>1116</v>
      </c>
      <c r="W467" s="47">
        <v>1</v>
      </c>
    </row>
    <row r="468" spans="1:24" ht="45" customHeight="1" x14ac:dyDescent="0.4">
      <c r="B468" s="17">
        <v>462</v>
      </c>
      <c r="C468" s="8">
        <v>1</v>
      </c>
      <c r="D468" s="59" t="s">
        <v>1111</v>
      </c>
      <c r="E468" s="50" t="s">
        <v>1198</v>
      </c>
      <c r="F468" s="61" t="s">
        <v>1256</v>
      </c>
      <c r="G468" s="477"/>
      <c r="H468" s="48">
        <v>412</v>
      </c>
      <c r="I468" s="56" t="s">
        <v>1259</v>
      </c>
      <c r="J468" s="53">
        <v>1</v>
      </c>
      <c r="K468" s="79" t="s">
        <v>1260</v>
      </c>
      <c r="L468" s="10" t="s">
        <v>1116</v>
      </c>
      <c r="W468" s="47">
        <v>1</v>
      </c>
    </row>
    <row r="469" spans="1:24" ht="45" customHeight="1" x14ac:dyDescent="0.4">
      <c r="B469" s="17">
        <v>463</v>
      </c>
      <c r="C469" s="8">
        <v>1</v>
      </c>
      <c r="D469" s="59" t="s">
        <v>1111</v>
      </c>
      <c r="E469" s="50" t="s">
        <v>1198</v>
      </c>
      <c r="F469" s="61" t="s">
        <v>1256</v>
      </c>
      <c r="G469" s="478"/>
      <c r="H469" s="48">
        <v>413</v>
      </c>
      <c r="I469" s="56" t="s">
        <v>1261</v>
      </c>
      <c r="J469" s="53">
        <v>1</v>
      </c>
      <c r="K469" s="79" t="s">
        <v>3725</v>
      </c>
      <c r="L469" s="10" t="s">
        <v>1116</v>
      </c>
      <c r="W469" s="47">
        <v>1</v>
      </c>
    </row>
    <row r="470" spans="1:24" ht="45" customHeight="1" x14ac:dyDescent="0.4">
      <c r="B470" s="84"/>
      <c r="C470" s="61"/>
      <c r="D470" s="61"/>
      <c r="E470" s="61"/>
      <c r="F470" s="61"/>
      <c r="G470" s="33" t="s">
        <v>3726</v>
      </c>
      <c r="H470" s="34"/>
      <c r="I470" s="34"/>
      <c r="J470" s="33"/>
      <c r="K470" s="33"/>
      <c r="M470" s="35"/>
      <c r="N470" s="35"/>
      <c r="O470" s="35"/>
      <c r="P470" s="35"/>
      <c r="Q470" s="36"/>
      <c r="R470" s="37"/>
      <c r="S470" s="38">
        <v>6</v>
      </c>
      <c r="T470" s="37" t="s">
        <v>657</v>
      </c>
      <c r="U470" s="38"/>
      <c r="V470" s="37"/>
      <c r="W470" s="39">
        <f>SUM(W471:W483)</f>
        <v>13</v>
      </c>
      <c r="X470" s="37" t="s">
        <v>659</v>
      </c>
    </row>
    <row r="471" spans="1:24" ht="45" customHeight="1" x14ac:dyDescent="0.4">
      <c r="A471" s="64"/>
      <c r="B471" s="17"/>
      <c r="C471" s="8">
        <v>1</v>
      </c>
      <c r="D471" s="59" t="s">
        <v>1111</v>
      </c>
      <c r="E471" s="41" t="s">
        <v>1262</v>
      </c>
      <c r="F471" s="41" t="s">
        <v>1263</v>
      </c>
      <c r="G471" s="479" t="s">
        <v>3727</v>
      </c>
      <c r="H471" s="42">
        <f>+H469+1</f>
        <v>414</v>
      </c>
      <c r="I471" s="56" t="s">
        <v>1264</v>
      </c>
      <c r="J471" s="42">
        <v>1</v>
      </c>
      <c r="K471" s="80" t="s">
        <v>1265</v>
      </c>
      <c r="L471" s="10" t="s">
        <v>1116</v>
      </c>
      <c r="W471" s="47">
        <v>1</v>
      </c>
    </row>
    <row r="472" spans="1:24" ht="45" customHeight="1" x14ac:dyDescent="0.4">
      <c r="A472" s="64"/>
      <c r="B472" s="17"/>
      <c r="C472" s="8">
        <v>1</v>
      </c>
      <c r="D472" s="59" t="s">
        <v>1111</v>
      </c>
      <c r="E472" s="41" t="s">
        <v>1262</v>
      </c>
      <c r="F472" s="41" t="s">
        <v>1263</v>
      </c>
      <c r="G472" s="481"/>
      <c r="H472" s="42">
        <f>+H471+1</f>
        <v>415</v>
      </c>
      <c r="I472" s="56" t="s">
        <v>1266</v>
      </c>
      <c r="J472" s="42">
        <v>1</v>
      </c>
      <c r="K472" s="80" t="s">
        <v>1267</v>
      </c>
      <c r="L472" s="10" t="s">
        <v>1116</v>
      </c>
      <c r="W472" s="47">
        <v>1</v>
      </c>
    </row>
    <row r="473" spans="1:24" ht="45" customHeight="1" x14ac:dyDescent="0.4">
      <c r="A473" s="64"/>
      <c r="B473" s="17"/>
      <c r="C473" s="8">
        <v>1</v>
      </c>
      <c r="D473" s="59" t="s">
        <v>1111</v>
      </c>
      <c r="E473" s="41" t="s">
        <v>1262</v>
      </c>
      <c r="F473" s="61" t="s">
        <v>1268</v>
      </c>
      <c r="G473" s="487" t="s">
        <v>3728</v>
      </c>
      <c r="H473" s="66">
        <f t="shared" ref="H473:H483" si="17">+H472+1</f>
        <v>416</v>
      </c>
      <c r="I473" s="56" t="s">
        <v>1269</v>
      </c>
      <c r="J473" s="66">
        <v>1</v>
      </c>
      <c r="K473" s="85" t="s">
        <v>1270</v>
      </c>
      <c r="L473" s="10" t="s">
        <v>1116</v>
      </c>
      <c r="W473" s="47">
        <v>1</v>
      </c>
    </row>
    <row r="474" spans="1:24" ht="45" customHeight="1" x14ac:dyDescent="0.4">
      <c r="A474" s="64"/>
      <c r="B474" s="17"/>
      <c r="C474" s="8">
        <v>1</v>
      </c>
      <c r="D474" s="59" t="s">
        <v>1111</v>
      </c>
      <c r="E474" s="41" t="s">
        <v>1262</v>
      </c>
      <c r="F474" s="61" t="s">
        <v>1268</v>
      </c>
      <c r="G474" s="488"/>
      <c r="H474" s="66">
        <f t="shared" si="17"/>
        <v>417</v>
      </c>
      <c r="I474" s="56" t="s">
        <v>1271</v>
      </c>
      <c r="J474" s="66">
        <v>40</v>
      </c>
      <c r="K474" s="85" t="s">
        <v>3729</v>
      </c>
      <c r="L474" s="10" t="s">
        <v>1116</v>
      </c>
      <c r="W474" s="47">
        <v>1</v>
      </c>
    </row>
    <row r="475" spans="1:24" ht="45" customHeight="1" x14ac:dyDescent="0.4">
      <c r="A475" s="64"/>
      <c r="B475" s="17"/>
      <c r="C475" s="8">
        <v>1</v>
      </c>
      <c r="D475" s="59" t="s">
        <v>1111</v>
      </c>
      <c r="E475" s="41" t="s">
        <v>1262</v>
      </c>
      <c r="F475" s="41" t="s">
        <v>1272</v>
      </c>
      <c r="G475" s="80" t="s">
        <v>3730</v>
      </c>
      <c r="H475" s="42">
        <f t="shared" si="17"/>
        <v>418</v>
      </c>
      <c r="I475" s="56" t="s">
        <v>1273</v>
      </c>
      <c r="J475" s="42">
        <v>4</v>
      </c>
      <c r="K475" s="80" t="s">
        <v>1274</v>
      </c>
      <c r="L475" s="10" t="s">
        <v>1116</v>
      </c>
      <c r="W475" s="47">
        <v>1</v>
      </c>
    </row>
    <row r="476" spans="1:24" ht="45" customHeight="1" x14ac:dyDescent="0.4">
      <c r="A476" s="64"/>
      <c r="B476" s="17"/>
      <c r="C476" s="8">
        <v>1</v>
      </c>
      <c r="D476" s="59" t="s">
        <v>1111</v>
      </c>
      <c r="E476" s="41" t="s">
        <v>1262</v>
      </c>
      <c r="F476" s="61" t="s">
        <v>1275</v>
      </c>
      <c r="G476" s="487" t="s">
        <v>3731</v>
      </c>
      <c r="H476" s="66">
        <f t="shared" si="17"/>
        <v>419</v>
      </c>
      <c r="I476" s="56" t="s">
        <v>1276</v>
      </c>
      <c r="J476" s="66">
        <v>4</v>
      </c>
      <c r="K476" s="85" t="s">
        <v>1277</v>
      </c>
      <c r="L476" s="10" t="s">
        <v>1116</v>
      </c>
      <c r="W476" s="47">
        <v>1</v>
      </c>
    </row>
    <row r="477" spans="1:24" ht="45" customHeight="1" x14ac:dyDescent="0.4">
      <c r="A477" s="64"/>
      <c r="B477" s="17"/>
      <c r="C477" s="8">
        <v>1</v>
      </c>
      <c r="D477" s="59" t="s">
        <v>1111</v>
      </c>
      <c r="E477" s="41" t="s">
        <v>1262</v>
      </c>
      <c r="F477" s="61" t="s">
        <v>1275</v>
      </c>
      <c r="G477" s="488"/>
      <c r="H477" s="66">
        <f t="shared" si="17"/>
        <v>420</v>
      </c>
      <c r="I477" s="56" t="s">
        <v>1278</v>
      </c>
      <c r="J477" s="66">
        <v>4</v>
      </c>
      <c r="K477" s="85" t="s">
        <v>1279</v>
      </c>
      <c r="L477" s="10" t="s">
        <v>1116</v>
      </c>
      <c r="W477" s="47">
        <v>1</v>
      </c>
    </row>
    <row r="478" spans="1:24" ht="45" customHeight="1" x14ac:dyDescent="0.4">
      <c r="A478" s="64"/>
      <c r="B478" s="17"/>
      <c r="C478" s="8">
        <v>1</v>
      </c>
      <c r="D478" s="59" t="s">
        <v>1111</v>
      </c>
      <c r="E478" s="41" t="s">
        <v>1262</v>
      </c>
      <c r="F478" s="41" t="s">
        <v>1280</v>
      </c>
      <c r="G478" s="80" t="s">
        <v>3732</v>
      </c>
      <c r="H478" s="42">
        <f t="shared" si="17"/>
        <v>421</v>
      </c>
      <c r="I478" s="56" t="s">
        <v>1281</v>
      </c>
      <c r="J478" s="42">
        <v>1</v>
      </c>
      <c r="K478" s="80" t="s">
        <v>1282</v>
      </c>
      <c r="L478" s="10" t="s">
        <v>1116</v>
      </c>
      <c r="W478" s="47">
        <v>1</v>
      </c>
    </row>
    <row r="479" spans="1:24" ht="45" customHeight="1" x14ac:dyDescent="0.4">
      <c r="A479" s="64"/>
      <c r="B479" s="17"/>
      <c r="C479" s="8">
        <v>1</v>
      </c>
      <c r="D479" s="59" t="s">
        <v>1111</v>
      </c>
      <c r="E479" s="41" t="s">
        <v>1262</v>
      </c>
      <c r="F479" s="61" t="s">
        <v>1283</v>
      </c>
      <c r="G479" s="487" t="s">
        <v>3733</v>
      </c>
      <c r="H479" s="66">
        <f t="shared" si="17"/>
        <v>422</v>
      </c>
      <c r="I479" s="56" t="s">
        <v>1284</v>
      </c>
      <c r="J479" s="66">
        <v>1</v>
      </c>
      <c r="K479" s="85" t="s">
        <v>1285</v>
      </c>
      <c r="L479" s="10" t="s">
        <v>1116</v>
      </c>
      <c r="W479" s="47">
        <v>1</v>
      </c>
    </row>
    <row r="480" spans="1:24" ht="45" customHeight="1" x14ac:dyDescent="0.4">
      <c r="A480" s="64"/>
      <c r="B480" s="17"/>
      <c r="C480" s="8">
        <v>1</v>
      </c>
      <c r="D480" s="59" t="s">
        <v>1111</v>
      </c>
      <c r="E480" s="41" t="s">
        <v>1262</v>
      </c>
      <c r="F480" s="61" t="s">
        <v>1283</v>
      </c>
      <c r="G480" s="489"/>
      <c r="H480" s="66">
        <f t="shared" si="17"/>
        <v>423</v>
      </c>
      <c r="I480" s="56" t="s">
        <v>1286</v>
      </c>
      <c r="J480" s="66">
        <v>1</v>
      </c>
      <c r="K480" s="85" t="s">
        <v>1287</v>
      </c>
      <c r="L480" s="10" t="s">
        <v>1116</v>
      </c>
      <c r="W480" s="47">
        <v>1</v>
      </c>
    </row>
    <row r="481" spans="1:24" ht="45" customHeight="1" x14ac:dyDescent="0.4">
      <c r="A481" s="64"/>
      <c r="B481" s="17"/>
      <c r="C481" s="8">
        <v>1</v>
      </c>
      <c r="D481" s="59" t="s">
        <v>1111</v>
      </c>
      <c r="E481" s="41" t="s">
        <v>1262</v>
      </c>
      <c r="F481" s="61" t="s">
        <v>1283</v>
      </c>
      <c r="G481" s="489"/>
      <c r="H481" s="66">
        <f t="shared" si="17"/>
        <v>424</v>
      </c>
      <c r="I481" s="56" t="s">
        <v>1288</v>
      </c>
      <c r="J481" s="66">
        <v>10</v>
      </c>
      <c r="K481" s="85" t="s">
        <v>1289</v>
      </c>
      <c r="L481" s="10" t="s">
        <v>1116</v>
      </c>
      <c r="W481" s="47">
        <v>1</v>
      </c>
    </row>
    <row r="482" spans="1:24" ht="45" customHeight="1" x14ac:dyDescent="0.4">
      <c r="A482" s="64"/>
      <c r="B482" s="17"/>
      <c r="C482" s="8">
        <v>1</v>
      </c>
      <c r="D482" s="59" t="s">
        <v>1111</v>
      </c>
      <c r="E482" s="41" t="s">
        <v>1262</v>
      </c>
      <c r="F482" s="61" t="s">
        <v>1283</v>
      </c>
      <c r="G482" s="489"/>
      <c r="H482" s="66">
        <f t="shared" si="17"/>
        <v>425</v>
      </c>
      <c r="I482" s="56" t="s">
        <v>1290</v>
      </c>
      <c r="J482" s="66">
        <v>4</v>
      </c>
      <c r="K482" s="85" t="s">
        <v>1291</v>
      </c>
      <c r="L482" s="10" t="s">
        <v>1116</v>
      </c>
      <c r="W482" s="47">
        <v>1</v>
      </c>
    </row>
    <row r="483" spans="1:24" ht="45" customHeight="1" x14ac:dyDescent="0.4">
      <c r="A483" s="64"/>
      <c r="B483" s="17"/>
      <c r="C483" s="8">
        <v>1</v>
      </c>
      <c r="D483" s="59" t="s">
        <v>1111</v>
      </c>
      <c r="E483" s="41" t="s">
        <v>1262</v>
      </c>
      <c r="F483" s="61" t="s">
        <v>1283</v>
      </c>
      <c r="G483" s="488"/>
      <c r="H483" s="66">
        <f t="shared" si="17"/>
        <v>426</v>
      </c>
      <c r="I483" s="56" t="s">
        <v>1292</v>
      </c>
      <c r="J483" s="66">
        <v>10</v>
      </c>
      <c r="K483" s="85" t="s">
        <v>1293</v>
      </c>
      <c r="L483" s="10" t="s">
        <v>1116</v>
      </c>
      <c r="W483" s="47">
        <v>1</v>
      </c>
    </row>
    <row r="484" spans="1:24" ht="45" customHeight="1" x14ac:dyDescent="0.4">
      <c r="B484" s="17">
        <v>464</v>
      </c>
      <c r="G484" s="18" t="s">
        <v>3734</v>
      </c>
      <c r="H484" s="19"/>
      <c r="I484" s="86"/>
      <c r="J484" s="87"/>
      <c r="K484" s="87"/>
      <c r="M484" s="22"/>
      <c r="N484" s="22"/>
      <c r="O484" s="22">
        <v>4</v>
      </c>
      <c r="P484" s="22" t="s">
        <v>1294</v>
      </c>
      <c r="Q484" s="88">
        <f>SUM(Q485:Q644)</f>
        <v>15</v>
      </c>
      <c r="R484" s="24" t="s">
        <v>656</v>
      </c>
      <c r="S484" s="88">
        <f>SUM(S485:S644)/2</f>
        <v>34</v>
      </c>
      <c r="T484" s="24" t="s">
        <v>657</v>
      </c>
      <c r="U484" s="88">
        <f>SUM(U485:U644)</f>
        <v>22</v>
      </c>
      <c r="V484" s="24" t="s">
        <v>658</v>
      </c>
      <c r="W484" s="88">
        <f>SUM(W485:W644)/3</f>
        <v>141</v>
      </c>
      <c r="X484" s="24" t="s">
        <v>659</v>
      </c>
    </row>
    <row r="485" spans="1:24" ht="45" customHeight="1" x14ac:dyDescent="0.4">
      <c r="B485" s="17">
        <v>465</v>
      </c>
      <c r="G485" s="25" t="s">
        <v>3735</v>
      </c>
      <c r="H485" s="26"/>
      <c r="I485" s="26"/>
      <c r="J485" s="26"/>
      <c r="K485" s="68"/>
      <c r="M485" s="72"/>
      <c r="N485" s="72"/>
      <c r="O485" s="72"/>
      <c r="P485" s="72"/>
      <c r="Q485" s="73">
        <v>4</v>
      </c>
      <c r="R485" s="74" t="s">
        <v>656</v>
      </c>
      <c r="S485" s="75">
        <f>SUM(S486:S535)</f>
        <v>11</v>
      </c>
      <c r="T485" s="74" t="s">
        <v>657</v>
      </c>
      <c r="U485" s="75">
        <v>4</v>
      </c>
      <c r="V485" s="74" t="s">
        <v>658</v>
      </c>
      <c r="W485" s="75">
        <f>SUM(W486:W535)/2</f>
        <v>46</v>
      </c>
      <c r="X485" s="74" t="s">
        <v>659</v>
      </c>
    </row>
    <row r="486" spans="1:24" ht="45" customHeight="1" x14ac:dyDescent="0.4">
      <c r="B486" s="17">
        <v>466</v>
      </c>
      <c r="G486" s="33" t="s">
        <v>3736</v>
      </c>
      <c r="H486" s="34"/>
      <c r="I486" s="34"/>
      <c r="J486" s="33"/>
      <c r="K486" s="33"/>
      <c r="M486" s="35"/>
      <c r="N486" s="35"/>
      <c r="O486" s="35"/>
      <c r="P486" s="35"/>
      <c r="Q486" s="36"/>
      <c r="R486" s="37"/>
      <c r="S486" s="38">
        <v>3</v>
      </c>
      <c r="T486" s="37" t="s">
        <v>657</v>
      </c>
      <c r="U486" s="38"/>
      <c r="V486" s="37"/>
      <c r="W486" s="39">
        <f>SUM(W487:W497)</f>
        <v>11</v>
      </c>
      <c r="X486" s="37" t="s">
        <v>659</v>
      </c>
    </row>
    <row r="487" spans="1:24" ht="45" customHeight="1" x14ac:dyDescent="0.4">
      <c r="A487" s="6">
        <v>1</v>
      </c>
      <c r="B487" s="17">
        <v>467</v>
      </c>
      <c r="C487" s="89">
        <v>2</v>
      </c>
      <c r="D487" s="40">
        <v>2.1</v>
      </c>
      <c r="E487" s="41" t="s">
        <v>122</v>
      </c>
      <c r="F487" s="41" t="s">
        <v>123</v>
      </c>
      <c r="G487" s="490" t="s">
        <v>3737</v>
      </c>
      <c r="H487" s="42">
        <f>+H483+1</f>
        <v>427</v>
      </c>
      <c r="I487" s="56" t="s">
        <v>3738</v>
      </c>
      <c r="J487" s="42">
        <v>1</v>
      </c>
      <c r="K487" s="44" t="s">
        <v>1295</v>
      </c>
      <c r="L487" s="10" t="s">
        <v>1296</v>
      </c>
      <c r="W487" s="47">
        <v>1</v>
      </c>
    </row>
    <row r="488" spans="1:24" ht="45" customHeight="1" x14ac:dyDescent="0.4">
      <c r="A488" s="6">
        <v>2</v>
      </c>
      <c r="B488" s="17">
        <v>468</v>
      </c>
      <c r="C488" s="89">
        <v>2</v>
      </c>
      <c r="D488" s="40">
        <v>2.1</v>
      </c>
      <c r="E488" s="41" t="s">
        <v>122</v>
      </c>
      <c r="F488" s="41" t="s">
        <v>123</v>
      </c>
      <c r="G488" s="491"/>
      <c r="H488" s="42">
        <f>+H487+1</f>
        <v>428</v>
      </c>
      <c r="I488" s="56" t="s">
        <v>3739</v>
      </c>
      <c r="J488" s="65">
        <v>1</v>
      </c>
      <c r="K488" s="44" t="s">
        <v>1297</v>
      </c>
      <c r="L488" s="10" t="s">
        <v>1296</v>
      </c>
      <c r="W488" s="47">
        <v>1</v>
      </c>
    </row>
    <row r="489" spans="1:24" ht="45" customHeight="1" x14ac:dyDescent="0.4">
      <c r="A489" s="6">
        <v>3</v>
      </c>
      <c r="B489" s="17">
        <v>469</v>
      </c>
      <c r="C489" s="89">
        <v>2</v>
      </c>
      <c r="D489" s="40">
        <v>2.1</v>
      </c>
      <c r="E489" s="41" t="s">
        <v>122</v>
      </c>
      <c r="F489" s="41" t="s">
        <v>123</v>
      </c>
      <c r="G489" s="491"/>
      <c r="H489" s="42">
        <f t="shared" ref="H489:H497" si="18">+H488+1</f>
        <v>429</v>
      </c>
      <c r="I489" s="56" t="s">
        <v>3740</v>
      </c>
      <c r="J489" s="42">
        <v>4</v>
      </c>
      <c r="K489" s="44" t="s">
        <v>1298</v>
      </c>
      <c r="L489" s="10" t="s">
        <v>1296</v>
      </c>
      <c r="W489" s="47">
        <v>1</v>
      </c>
    </row>
    <row r="490" spans="1:24" ht="45" customHeight="1" x14ac:dyDescent="0.4">
      <c r="A490" s="6">
        <v>4</v>
      </c>
      <c r="B490" s="17">
        <v>470</v>
      </c>
      <c r="C490" s="89">
        <v>2</v>
      </c>
      <c r="D490" s="40">
        <v>2.1</v>
      </c>
      <c r="E490" s="41" t="s">
        <v>122</v>
      </c>
      <c r="F490" s="41" t="s">
        <v>123</v>
      </c>
      <c r="G490" s="491"/>
      <c r="H490" s="42">
        <f t="shared" si="18"/>
        <v>430</v>
      </c>
      <c r="I490" s="56" t="s">
        <v>3741</v>
      </c>
      <c r="J490" s="42">
        <v>4</v>
      </c>
      <c r="K490" s="44" t="s">
        <v>1299</v>
      </c>
      <c r="L490" s="10" t="s">
        <v>1296</v>
      </c>
      <c r="W490" s="47">
        <v>1</v>
      </c>
    </row>
    <row r="491" spans="1:24" ht="45" customHeight="1" x14ac:dyDescent="0.4">
      <c r="A491" s="6">
        <v>5</v>
      </c>
      <c r="B491" s="17">
        <v>471</v>
      </c>
      <c r="C491" s="89">
        <v>2</v>
      </c>
      <c r="D491" s="40">
        <v>2.1</v>
      </c>
      <c r="E491" s="41" t="s">
        <v>122</v>
      </c>
      <c r="F491" s="41" t="s">
        <v>123</v>
      </c>
      <c r="G491" s="492"/>
      <c r="H491" s="42">
        <f t="shared" si="18"/>
        <v>431</v>
      </c>
      <c r="I491" s="56" t="s">
        <v>3742</v>
      </c>
      <c r="J491" s="42">
        <v>4</v>
      </c>
      <c r="K491" s="44" t="s">
        <v>1300</v>
      </c>
      <c r="L491" s="10" t="s">
        <v>1296</v>
      </c>
      <c r="W491" s="47">
        <v>1</v>
      </c>
    </row>
    <row r="492" spans="1:24" ht="45" customHeight="1" x14ac:dyDescent="0.4">
      <c r="A492" s="6">
        <v>6</v>
      </c>
      <c r="B492" s="17">
        <v>472</v>
      </c>
      <c r="C492" s="89">
        <v>2</v>
      </c>
      <c r="D492" s="40">
        <v>2.1</v>
      </c>
      <c r="E492" s="41" t="s">
        <v>122</v>
      </c>
      <c r="F492" s="61" t="s">
        <v>1301</v>
      </c>
      <c r="G492" s="493" t="s">
        <v>3743</v>
      </c>
      <c r="H492" s="48">
        <f t="shared" si="18"/>
        <v>432</v>
      </c>
      <c r="I492" s="56" t="s">
        <v>3744</v>
      </c>
      <c r="J492" s="48">
        <v>2</v>
      </c>
      <c r="K492" s="49" t="s">
        <v>1302</v>
      </c>
      <c r="L492" s="10" t="s">
        <v>1296</v>
      </c>
      <c r="W492" s="47">
        <v>1</v>
      </c>
    </row>
    <row r="493" spans="1:24" ht="45" customHeight="1" x14ac:dyDescent="0.4">
      <c r="A493" s="6">
        <v>7</v>
      </c>
      <c r="B493" s="17">
        <v>473</v>
      </c>
      <c r="C493" s="89">
        <v>2</v>
      </c>
      <c r="D493" s="40">
        <v>2.1</v>
      </c>
      <c r="E493" s="41" t="s">
        <v>122</v>
      </c>
      <c r="F493" s="61" t="s">
        <v>1301</v>
      </c>
      <c r="G493" s="494"/>
      <c r="H493" s="48">
        <f t="shared" si="18"/>
        <v>433</v>
      </c>
      <c r="I493" s="56" t="s">
        <v>3745</v>
      </c>
      <c r="J493" s="48">
        <v>16</v>
      </c>
      <c r="K493" s="49" t="s">
        <v>1303</v>
      </c>
      <c r="L493" s="10" t="s">
        <v>1296</v>
      </c>
      <c r="W493" s="47">
        <v>1</v>
      </c>
    </row>
    <row r="494" spans="1:24" ht="45" customHeight="1" x14ac:dyDescent="0.4">
      <c r="A494" s="6">
        <v>8</v>
      </c>
      <c r="B494" s="17">
        <v>474</v>
      </c>
      <c r="C494" s="89">
        <v>2</v>
      </c>
      <c r="D494" s="40">
        <v>2.1</v>
      </c>
      <c r="E494" s="41" t="s">
        <v>122</v>
      </c>
      <c r="F494" s="61" t="s">
        <v>1301</v>
      </c>
      <c r="G494" s="495"/>
      <c r="H494" s="48">
        <f t="shared" si="18"/>
        <v>434</v>
      </c>
      <c r="I494" s="56" t="s">
        <v>3746</v>
      </c>
      <c r="J494" s="48">
        <v>4</v>
      </c>
      <c r="K494" s="49" t="s">
        <v>1304</v>
      </c>
      <c r="L494" s="10" t="s">
        <v>1296</v>
      </c>
      <c r="W494" s="47">
        <v>1</v>
      </c>
    </row>
    <row r="495" spans="1:24" ht="45" customHeight="1" x14ac:dyDescent="0.4">
      <c r="A495" s="6">
        <v>9</v>
      </c>
      <c r="B495" s="17">
        <v>475</v>
      </c>
      <c r="C495" s="89">
        <v>2</v>
      </c>
      <c r="D495" s="40">
        <v>2.1</v>
      </c>
      <c r="E495" s="41" t="s">
        <v>122</v>
      </c>
      <c r="F495" s="41" t="s">
        <v>1305</v>
      </c>
      <c r="G495" s="490" t="s">
        <v>3747</v>
      </c>
      <c r="H495" s="42">
        <f t="shared" si="18"/>
        <v>435</v>
      </c>
      <c r="I495" s="56" t="s">
        <v>3748</v>
      </c>
      <c r="J495" s="42">
        <v>500</v>
      </c>
      <c r="K495" s="44" t="s">
        <v>3749</v>
      </c>
      <c r="L495" s="10" t="s">
        <v>1296</v>
      </c>
      <c r="W495" s="47">
        <v>1</v>
      </c>
    </row>
    <row r="496" spans="1:24" ht="45" customHeight="1" x14ac:dyDescent="0.4">
      <c r="A496" s="6">
        <v>10</v>
      </c>
      <c r="B496" s="17">
        <v>476</v>
      </c>
      <c r="C496" s="89">
        <v>2</v>
      </c>
      <c r="D496" s="40">
        <v>2.1</v>
      </c>
      <c r="E496" s="41" t="s">
        <v>122</v>
      </c>
      <c r="F496" s="41" t="s">
        <v>1305</v>
      </c>
      <c r="G496" s="491"/>
      <c r="H496" s="42">
        <f t="shared" si="18"/>
        <v>436</v>
      </c>
      <c r="I496" s="56" t="s">
        <v>3750</v>
      </c>
      <c r="J496" s="65">
        <v>1</v>
      </c>
      <c r="K496" s="44" t="s">
        <v>1307</v>
      </c>
      <c r="L496" s="10" t="s">
        <v>1296</v>
      </c>
      <c r="W496" s="47">
        <v>1</v>
      </c>
    </row>
    <row r="497" spans="1:24" ht="45" customHeight="1" x14ac:dyDescent="0.4">
      <c r="A497" s="6">
        <v>11</v>
      </c>
      <c r="B497" s="17">
        <v>477</v>
      </c>
      <c r="C497" s="89">
        <v>2</v>
      </c>
      <c r="D497" s="40">
        <v>2.1</v>
      </c>
      <c r="E497" s="41" t="s">
        <v>122</v>
      </c>
      <c r="F497" s="41" t="s">
        <v>1305</v>
      </c>
      <c r="G497" s="492"/>
      <c r="H497" s="42">
        <f t="shared" si="18"/>
        <v>437</v>
      </c>
      <c r="I497" s="56" t="s">
        <v>3751</v>
      </c>
      <c r="J497" s="65">
        <v>1</v>
      </c>
      <c r="K497" s="44" t="s">
        <v>1308</v>
      </c>
      <c r="L497" s="10" t="s">
        <v>1296</v>
      </c>
      <c r="W497" s="47">
        <v>1</v>
      </c>
    </row>
    <row r="498" spans="1:24" ht="45" customHeight="1" x14ac:dyDescent="0.4">
      <c r="B498" s="17">
        <v>478</v>
      </c>
      <c r="G498" s="33" t="s">
        <v>3752</v>
      </c>
      <c r="H498" s="34"/>
      <c r="I498" s="34"/>
      <c r="J498" s="33"/>
      <c r="K498" s="33"/>
      <c r="M498" s="35"/>
      <c r="N498" s="35"/>
      <c r="O498" s="35"/>
      <c r="P498" s="35"/>
      <c r="Q498" s="36"/>
      <c r="R498" s="37"/>
      <c r="S498" s="38">
        <v>3</v>
      </c>
      <c r="T498" s="37" t="s">
        <v>657</v>
      </c>
      <c r="U498" s="38"/>
      <c r="V498" s="37"/>
      <c r="W498" s="39">
        <f>SUM(W499:W510)</f>
        <v>12</v>
      </c>
      <c r="X498" s="37" t="s">
        <v>659</v>
      </c>
    </row>
    <row r="499" spans="1:24" ht="45" customHeight="1" x14ac:dyDescent="0.4">
      <c r="A499" s="6">
        <v>12</v>
      </c>
      <c r="B499" s="17">
        <v>479</v>
      </c>
      <c r="C499" s="89">
        <v>2</v>
      </c>
      <c r="D499" s="40">
        <v>2.1</v>
      </c>
      <c r="E499" s="50" t="s">
        <v>124</v>
      </c>
      <c r="F499" s="50" t="s">
        <v>125</v>
      </c>
      <c r="G499" s="496" t="s">
        <v>3753</v>
      </c>
      <c r="H499" s="51">
        <f>+H497+1</f>
        <v>438</v>
      </c>
      <c r="I499" s="56" t="s">
        <v>3754</v>
      </c>
      <c r="J499" s="51">
        <v>30</v>
      </c>
      <c r="K499" s="52" t="s">
        <v>1309</v>
      </c>
      <c r="L499" s="10" t="s">
        <v>1296</v>
      </c>
      <c r="W499" s="47">
        <v>1</v>
      </c>
    </row>
    <row r="500" spans="1:24" ht="45" customHeight="1" x14ac:dyDescent="0.4">
      <c r="A500" s="6">
        <v>13</v>
      </c>
      <c r="B500" s="17">
        <v>480</v>
      </c>
      <c r="C500" s="89">
        <v>2</v>
      </c>
      <c r="D500" s="40">
        <v>2.1</v>
      </c>
      <c r="E500" s="50" t="s">
        <v>124</v>
      </c>
      <c r="F500" s="50" t="s">
        <v>125</v>
      </c>
      <c r="G500" s="497"/>
      <c r="H500" s="51">
        <f>+H499+1</f>
        <v>439</v>
      </c>
      <c r="I500" s="56" t="s">
        <v>3755</v>
      </c>
      <c r="J500" s="51">
        <v>4</v>
      </c>
      <c r="K500" s="52" t="s">
        <v>1310</v>
      </c>
      <c r="L500" s="10" t="s">
        <v>1296</v>
      </c>
      <c r="W500" s="47">
        <v>1</v>
      </c>
    </row>
    <row r="501" spans="1:24" ht="45" customHeight="1" x14ac:dyDescent="0.4">
      <c r="A501" s="6">
        <v>14</v>
      </c>
      <c r="B501" s="17">
        <v>481</v>
      </c>
      <c r="C501" s="89">
        <v>2</v>
      </c>
      <c r="D501" s="40">
        <v>2.1</v>
      </c>
      <c r="E501" s="50" t="s">
        <v>124</v>
      </c>
      <c r="F501" s="50" t="s">
        <v>125</v>
      </c>
      <c r="G501" s="498"/>
      <c r="H501" s="51">
        <f t="shared" ref="H501:H510" si="19">+H500+1</f>
        <v>440</v>
      </c>
      <c r="I501" s="56" t="s">
        <v>3756</v>
      </c>
      <c r="J501" s="51">
        <v>9</v>
      </c>
      <c r="K501" s="52" t="s">
        <v>1311</v>
      </c>
      <c r="L501" s="10" t="s">
        <v>1296</v>
      </c>
      <c r="W501" s="47">
        <v>1</v>
      </c>
    </row>
    <row r="502" spans="1:24" ht="45" customHeight="1" x14ac:dyDescent="0.4">
      <c r="A502" s="6">
        <v>15</v>
      </c>
      <c r="B502" s="17">
        <v>482</v>
      </c>
      <c r="C502" s="89">
        <v>2</v>
      </c>
      <c r="D502" s="40">
        <v>2.1</v>
      </c>
      <c r="E502" s="50" t="s">
        <v>124</v>
      </c>
      <c r="F502" s="61" t="s">
        <v>126</v>
      </c>
      <c r="G502" s="493" t="s">
        <v>3757</v>
      </c>
      <c r="H502" s="48">
        <f t="shared" si="19"/>
        <v>441</v>
      </c>
      <c r="I502" s="56" t="s">
        <v>3758</v>
      </c>
      <c r="J502" s="62">
        <v>1</v>
      </c>
      <c r="K502" s="49" t="s">
        <v>1312</v>
      </c>
      <c r="L502" s="10" t="s">
        <v>1296</v>
      </c>
      <c r="W502" s="47">
        <v>1</v>
      </c>
    </row>
    <row r="503" spans="1:24" ht="45" customHeight="1" x14ac:dyDescent="0.4">
      <c r="A503" s="6">
        <v>16</v>
      </c>
      <c r="B503" s="17">
        <v>483</v>
      </c>
      <c r="C503" s="89">
        <v>2</v>
      </c>
      <c r="D503" s="40">
        <v>2.1</v>
      </c>
      <c r="E503" s="50" t="s">
        <v>124</v>
      </c>
      <c r="F503" s="61" t="s">
        <v>126</v>
      </c>
      <c r="G503" s="494"/>
      <c r="H503" s="48">
        <f t="shared" si="19"/>
        <v>442</v>
      </c>
      <c r="I503" s="56" t="s">
        <v>3759</v>
      </c>
      <c r="J503" s="48">
        <v>1</v>
      </c>
      <c r="K503" s="49" t="s">
        <v>1313</v>
      </c>
      <c r="L503" s="10" t="s">
        <v>1296</v>
      </c>
      <c r="W503" s="47">
        <v>1</v>
      </c>
    </row>
    <row r="504" spans="1:24" ht="45" customHeight="1" x14ac:dyDescent="0.4">
      <c r="A504" s="6">
        <v>17</v>
      </c>
      <c r="B504" s="17">
        <v>484</v>
      </c>
      <c r="C504" s="89">
        <v>2</v>
      </c>
      <c r="D504" s="40">
        <v>2.1</v>
      </c>
      <c r="E504" s="50" t="s">
        <v>124</v>
      </c>
      <c r="F504" s="61" t="s">
        <v>126</v>
      </c>
      <c r="G504" s="494"/>
      <c r="H504" s="48">
        <f t="shared" si="19"/>
        <v>443</v>
      </c>
      <c r="I504" s="56" t="s">
        <v>3760</v>
      </c>
      <c r="J504" s="62">
        <v>1</v>
      </c>
      <c r="K504" s="49" t="s">
        <v>1314</v>
      </c>
      <c r="L504" s="10" t="s">
        <v>1296</v>
      </c>
      <c r="W504" s="47">
        <v>1</v>
      </c>
    </row>
    <row r="505" spans="1:24" ht="45" customHeight="1" x14ac:dyDescent="0.4">
      <c r="A505" s="6">
        <v>18</v>
      </c>
      <c r="B505" s="17">
        <v>485</v>
      </c>
      <c r="C505" s="89">
        <v>2</v>
      </c>
      <c r="D505" s="40">
        <v>2.1</v>
      </c>
      <c r="E505" s="50" t="s">
        <v>124</v>
      </c>
      <c r="F505" s="61" t="s">
        <v>126</v>
      </c>
      <c r="G505" s="494"/>
      <c r="H505" s="48">
        <f t="shared" si="19"/>
        <v>444</v>
      </c>
      <c r="I505" s="56" t="s">
        <v>3761</v>
      </c>
      <c r="J505" s="48">
        <v>4</v>
      </c>
      <c r="K505" s="49" t="s">
        <v>1315</v>
      </c>
      <c r="L505" s="10" t="s">
        <v>1296</v>
      </c>
      <c r="W505" s="47">
        <v>1</v>
      </c>
    </row>
    <row r="506" spans="1:24" ht="45" customHeight="1" x14ac:dyDescent="0.4">
      <c r="A506" s="6">
        <v>19</v>
      </c>
      <c r="B506" s="17">
        <v>486</v>
      </c>
      <c r="C506" s="89">
        <v>2</v>
      </c>
      <c r="D506" s="40">
        <v>2.1</v>
      </c>
      <c r="E506" s="50" t="s">
        <v>124</v>
      </c>
      <c r="F506" s="61" t="s">
        <v>126</v>
      </c>
      <c r="G506" s="495"/>
      <c r="H506" s="48">
        <f t="shared" si="19"/>
        <v>445</v>
      </c>
      <c r="I506" s="56" t="s">
        <v>3762</v>
      </c>
      <c r="J506" s="62">
        <v>1</v>
      </c>
      <c r="K506" s="49" t="s">
        <v>1316</v>
      </c>
      <c r="L506" s="10" t="s">
        <v>1296</v>
      </c>
      <c r="W506" s="47">
        <v>1</v>
      </c>
    </row>
    <row r="507" spans="1:24" ht="45" customHeight="1" x14ac:dyDescent="0.4">
      <c r="A507" s="6">
        <v>20</v>
      </c>
      <c r="B507" s="17">
        <v>487</v>
      </c>
      <c r="C507" s="89">
        <v>2</v>
      </c>
      <c r="D507" s="40">
        <v>2.1</v>
      </c>
      <c r="E507" s="50" t="s">
        <v>124</v>
      </c>
      <c r="F507" s="50" t="s">
        <v>127</v>
      </c>
      <c r="G507" s="496" t="s">
        <v>3763</v>
      </c>
      <c r="H507" s="51">
        <f t="shared" si="19"/>
        <v>446</v>
      </c>
      <c r="I507" s="56" t="s">
        <v>3764</v>
      </c>
      <c r="J507" s="51">
        <v>4</v>
      </c>
      <c r="K507" s="52" t="s">
        <v>1317</v>
      </c>
      <c r="L507" s="10" t="s">
        <v>1296</v>
      </c>
      <c r="W507" s="47">
        <v>1</v>
      </c>
    </row>
    <row r="508" spans="1:24" ht="45" customHeight="1" x14ac:dyDescent="0.4">
      <c r="A508" s="6">
        <v>21</v>
      </c>
      <c r="B508" s="17">
        <v>488</v>
      </c>
      <c r="C508" s="89">
        <v>2</v>
      </c>
      <c r="D508" s="40">
        <v>2.1</v>
      </c>
      <c r="E508" s="50" t="s">
        <v>124</v>
      </c>
      <c r="F508" s="50" t="s">
        <v>127</v>
      </c>
      <c r="G508" s="497"/>
      <c r="H508" s="51">
        <f t="shared" si="19"/>
        <v>447</v>
      </c>
      <c r="I508" s="56" t="s">
        <v>3765</v>
      </c>
      <c r="J508" s="51">
        <v>1</v>
      </c>
      <c r="K508" s="52" t="s">
        <v>1318</v>
      </c>
      <c r="L508" s="10" t="s">
        <v>1296</v>
      </c>
      <c r="W508" s="47">
        <v>1</v>
      </c>
    </row>
    <row r="509" spans="1:24" ht="45" customHeight="1" x14ac:dyDescent="0.4">
      <c r="A509" s="6">
        <v>22</v>
      </c>
      <c r="B509" s="17">
        <v>489</v>
      </c>
      <c r="C509" s="89">
        <v>2</v>
      </c>
      <c r="D509" s="40">
        <v>2.1</v>
      </c>
      <c r="E509" s="50" t="s">
        <v>124</v>
      </c>
      <c r="F509" s="50" t="s">
        <v>127</v>
      </c>
      <c r="G509" s="497"/>
      <c r="H509" s="51">
        <f t="shared" si="19"/>
        <v>448</v>
      </c>
      <c r="I509" s="56" t="s">
        <v>3766</v>
      </c>
      <c r="J509" s="51">
        <v>20</v>
      </c>
      <c r="K509" s="52" t="s">
        <v>1319</v>
      </c>
      <c r="L509" s="10" t="s">
        <v>1296</v>
      </c>
      <c r="W509" s="47">
        <v>1</v>
      </c>
    </row>
    <row r="510" spans="1:24" ht="45" customHeight="1" x14ac:dyDescent="0.4">
      <c r="A510" s="6">
        <v>23</v>
      </c>
      <c r="B510" s="17">
        <v>490</v>
      </c>
      <c r="C510" s="89">
        <v>2</v>
      </c>
      <c r="D510" s="40">
        <v>2.1</v>
      </c>
      <c r="E510" s="50" t="s">
        <v>124</v>
      </c>
      <c r="F510" s="50" t="s">
        <v>127</v>
      </c>
      <c r="G510" s="498"/>
      <c r="H510" s="51">
        <f t="shared" si="19"/>
        <v>449</v>
      </c>
      <c r="I510" s="56" t="s">
        <v>3767</v>
      </c>
      <c r="J510" s="51">
        <v>4</v>
      </c>
      <c r="K510" s="52" t="s">
        <v>1320</v>
      </c>
      <c r="L510" s="10" t="s">
        <v>1296</v>
      </c>
      <c r="W510" s="47">
        <v>1</v>
      </c>
    </row>
    <row r="511" spans="1:24" ht="45" customHeight="1" x14ac:dyDescent="0.4">
      <c r="B511" s="17">
        <v>491</v>
      </c>
      <c r="G511" s="33" t="s">
        <v>3768</v>
      </c>
      <c r="H511" s="34"/>
      <c r="I511" s="34"/>
      <c r="J511" s="33"/>
      <c r="K511" s="33"/>
      <c r="M511" s="35"/>
      <c r="N511" s="35"/>
      <c r="O511" s="35"/>
      <c r="P511" s="35"/>
      <c r="Q511" s="36"/>
      <c r="R511" s="37"/>
      <c r="S511" s="38">
        <v>3</v>
      </c>
      <c r="T511" s="37" t="s">
        <v>657</v>
      </c>
      <c r="U511" s="38"/>
      <c r="V511" s="37"/>
      <c r="W511" s="39">
        <f>SUM(W512:W527)</f>
        <v>16</v>
      </c>
      <c r="X511" s="37" t="s">
        <v>659</v>
      </c>
    </row>
    <row r="512" spans="1:24" ht="45" customHeight="1" x14ac:dyDescent="0.4">
      <c r="A512" s="6">
        <v>24</v>
      </c>
      <c r="B512" s="17">
        <v>492</v>
      </c>
      <c r="C512" s="89">
        <v>2</v>
      </c>
      <c r="D512" s="40">
        <v>2.1</v>
      </c>
      <c r="E512" s="41" t="s">
        <v>128</v>
      </c>
      <c r="F512" s="41" t="s">
        <v>129</v>
      </c>
      <c r="G512" s="490" t="s">
        <v>3769</v>
      </c>
      <c r="H512" s="42">
        <f>+H510+1</f>
        <v>450</v>
      </c>
      <c r="I512" s="56" t="s">
        <v>3770</v>
      </c>
      <c r="J512" s="42">
        <v>1</v>
      </c>
      <c r="K512" s="44" t="s">
        <v>1321</v>
      </c>
      <c r="L512" s="10" t="s">
        <v>1296</v>
      </c>
      <c r="W512" s="47">
        <v>1</v>
      </c>
    </row>
    <row r="513" spans="1:24" ht="45" customHeight="1" x14ac:dyDescent="0.4">
      <c r="A513" s="6">
        <v>25</v>
      </c>
      <c r="B513" s="17">
        <v>493</v>
      </c>
      <c r="C513" s="89">
        <v>2</v>
      </c>
      <c r="D513" s="40">
        <v>2.1</v>
      </c>
      <c r="E513" s="41" t="s">
        <v>128</v>
      </c>
      <c r="F513" s="41" t="s">
        <v>129</v>
      </c>
      <c r="G513" s="491"/>
      <c r="H513" s="42">
        <f>+H512+1</f>
        <v>451</v>
      </c>
      <c r="I513" s="56" t="s">
        <v>3771</v>
      </c>
      <c r="J513" s="65">
        <v>1</v>
      </c>
      <c r="K513" s="44" t="s">
        <v>1322</v>
      </c>
      <c r="L513" s="10" t="s">
        <v>1296</v>
      </c>
      <c r="W513" s="47">
        <v>1</v>
      </c>
    </row>
    <row r="514" spans="1:24" ht="45" customHeight="1" x14ac:dyDescent="0.4">
      <c r="A514" s="6">
        <v>26</v>
      </c>
      <c r="B514" s="17">
        <v>494</v>
      </c>
      <c r="C514" s="89">
        <v>2</v>
      </c>
      <c r="D514" s="40">
        <v>2.1</v>
      </c>
      <c r="E514" s="41" t="s">
        <v>128</v>
      </c>
      <c r="F514" s="41" t="s">
        <v>129</v>
      </c>
      <c r="G514" s="491"/>
      <c r="H514" s="42">
        <f t="shared" ref="H514:H527" si="20">+H513+1</f>
        <v>452</v>
      </c>
      <c r="I514" s="56" t="s">
        <v>3772</v>
      </c>
      <c r="J514" s="65">
        <v>1</v>
      </c>
      <c r="K514" s="44" t="s">
        <v>1323</v>
      </c>
      <c r="L514" s="10" t="s">
        <v>1296</v>
      </c>
      <c r="W514" s="47">
        <v>1</v>
      </c>
    </row>
    <row r="515" spans="1:24" ht="45" customHeight="1" x14ac:dyDescent="0.4">
      <c r="A515" s="6">
        <v>27</v>
      </c>
      <c r="B515" s="17">
        <v>495</v>
      </c>
      <c r="C515" s="89">
        <v>2</v>
      </c>
      <c r="D515" s="40">
        <v>2.1</v>
      </c>
      <c r="E515" s="41" t="s">
        <v>128</v>
      </c>
      <c r="F515" s="41" t="s">
        <v>129</v>
      </c>
      <c r="G515" s="491"/>
      <c r="H515" s="42">
        <f t="shared" si="20"/>
        <v>453</v>
      </c>
      <c r="I515" s="56" t="s">
        <v>3773</v>
      </c>
      <c r="J515" s="65">
        <v>1</v>
      </c>
      <c r="K515" s="44" t="s">
        <v>1324</v>
      </c>
      <c r="L515" s="10" t="s">
        <v>1296</v>
      </c>
      <c r="W515" s="47">
        <v>1</v>
      </c>
    </row>
    <row r="516" spans="1:24" ht="45" customHeight="1" x14ac:dyDescent="0.4">
      <c r="A516" s="6">
        <v>28</v>
      </c>
      <c r="B516" s="17">
        <v>496</v>
      </c>
      <c r="C516" s="89">
        <v>2</v>
      </c>
      <c r="D516" s="40">
        <v>2.1</v>
      </c>
      <c r="E516" s="41" t="s">
        <v>128</v>
      </c>
      <c r="F516" s="41" t="s">
        <v>129</v>
      </c>
      <c r="G516" s="491"/>
      <c r="H516" s="42">
        <f t="shared" si="20"/>
        <v>454</v>
      </c>
      <c r="I516" s="56" t="s">
        <v>3774</v>
      </c>
      <c r="J516" s="65">
        <v>1</v>
      </c>
      <c r="K516" s="44" t="s">
        <v>1325</v>
      </c>
      <c r="L516" s="10" t="s">
        <v>1296</v>
      </c>
      <c r="W516" s="47">
        <v>1</v>
      </c>
    </row>
    <row r="517" spans="1:24" ht="45" customHeight="1" x14ac:dyDescent="0.4">
      <c r="A517" s="6">
        <v>29</v>
      </c>
      <c r="B517" s="17">
        <v>497</v>
      </c>
      <c r="C517" s="89">
        <v>2</v>
      </c>
      <c r="D517" s="40">
        <v>2.1</v>
      </c>
      <c r="E517" s="41" t="s">
        <v>128</v>
      </c>
      <c r="F517" s="41" t="s">
        <v>129</v>
      </c>
      <c r="G517" s="491"/>
      <c r="H517" s="42">
        <f t="shared" si="20"/>
        <v>455</v>
      </c>
      <c r="I517" s="56" t="s">
        <v>3775</v>
      </c>
      <c r="J517" s="42">
        <v>1</v>
      </c>
      <c r="K517" s="44" t="s">
        <v>1326</v>
      </c>
      <c r="L517" s="10" t="s">
        <v>1296</v>
      </c>
      <c r="W517" s="47">
        <v>1</v>
      </c>
    </row>
    <row r="518" spans="1:24" ht="45" customHeight="1" x14ac:dyDescent="0.4">
      <c r="A518" s="6">
        <v>30</v>
      </c>
      <c r="B518" s="17">
        <v>498</v>
      </c>
      <c r="C518" s="89">
        <v>2</v>
      </c>
      <c r="D518" s="40">
        <v>2.1</v>
      </c>
      <c r="E518" s="41" t="s">
        <v>128</v>
      </c>
      <c r="F518" s="41" t="s">
        <v>129</v>
      </c>
      <c r="G518" s="491"/>
      <c r="H518" s="42">
        <f t="shared" si="20"/>
        <v>456</v>
      </c>
      <c r="I518" s="56" t="s">
        <v>3776</v>
      </c>
      <c r="J518" s="42">
        <v>4</v>
      </c>
      <c r="K518" s="44" t="s">
        <v>1327</v>
      </c>
      <c r="L518" s="10" t="s">
        <v>1296</v>
      </c>
      <c r="W518" s="47">
        <v>1</v>
      </c>
    </row>
    <row r="519" spans="1:24" ht="45" customHeight="1" x14ac:dyDescent="0.4">
      <c r="A519" s="6">
        <v>31</v>
      </c>
      <c r="B519" s="17">
        <v>499</v>
      </c>
      <c r="C519" s="89">
        <v>2</v>
      </c>
      <c r="D519" s="40">
        <v>2.1</v>
      </c>
      <c r="E519" s="41" t="s">
        <v>128</v>
      </c>
      <c r="F519" s="41" t="s">
        <v>129</v>
      </c>
      <c r="G519" s="492"/>
      <c r="H519" s="42">
        <f t="shared" si="20"/>
        <v>457</v>
      </c>
      <c r="I519" s="56" t="s">
        <v>3777</v>
      </c>
      <c r="J519" s="42">
        <v>4</v>
      </c>
      <c r="K519" s="44" t="s">
        <v>1328</v>
      </c>
      <c r="L519" s="10" t="s">
        <v>1296</v>
      </c>
      <c r="W519" s="47">
        <v>1</v>
      </c>
    </row>
    <row r="520" spans="1:24" ht="45" customHeight="1" x14ac:dyDescent="0.4">
      <c r="A520" s="6">
        <v>32</v>
      </c>
      <c r="B520" s="17">
        <v>500</v>
      </c>
      <c r="C520" s="89">
        <v>2</v>
      </c>
      <c r="D520" s="40">
        <v>2.1</v>
      </c>
      <c r="E520" s="41" t="s">
        <v>128</v>
      </c>
      <c r="F520" s="61" t="s">
        <v>1329</v>
      </c>
      <c r="G520" s="493" t="s">
        <v>3778</v>
      </c>
      <c r="H520" s="48">
        <f t="shared" si="20"/>
        <v>458</v>
      </c>
      <c r="I520" s="56" t="s">
        <v>3779</v>
      </c>
      <c r="J520" s="48">
        <v>350</v>
      </c>
      <c r="K520" s="49" t="s">
        <v>1330</v>
      </c>
      <c r="L520" s="10" t="s">
        <v>1296</v>
      </c>
      <c r="W520" s="47">
        <v>1</v>
      </c>
    </row>
    <row r="521" spans="1:24" ht="45" customHeight="1" x14ac:dyDescent="0.4">
      <c r="A521" s="6">
        <v>33</v>
      </c>
      <c r="B521" s="17">
        <v>501</v>
      </c>
      <c r="C521" s="89">
        <v>2</v>
      </c>
      <c r="D521" s="40">
        <v>2.1</v>
      </c>
      <c r="E521" s="41" t="s">
        <v>128</v>
      </c>
      <c r="F521" s="61" t="s">
        <v>1329</v>
      </c>
      <c r="G521" s="494"/>
      <c r="H521" s="48">
        <f t="shared" si="20"/>
        <v>459</v>
      </c>
      <c r="I521" s="56" t="s">
        <v>3780</v>
      </c>
      <c r="J521" s="48">
        <v>350</v>
      </c>
      <c r="K521" s="49" t="s">
        <v>1331</v>
      </c>
      <c r="L521" s="10" t="s">
        <v>1296</v>
      </c>
      <c r="W521" s="47">
        <v>1</v>
      </c>
    </row>
    <row r="522" spans="1:24" ht="45" customHeight="1" x14ac:dyDescent="0.4">
      <c r="A522" s="6">
        <v>34</v>
      </c>
      <c r="B522" s="17">
        <v>502</v>
      </c>
      <c r="C522" s="89">
        <v>2</v>
      </c>
      <c r="D522" s="40">
        <v>2.1</v>
      </c>
      <c r="E522" s="41" t="s">
        <v>128</v>
      </c>
      <c r="F522" s="61" t="s">
        <v>1329</v>
      </c>
      <c r="G522" s="494"/>
      <c r="H522" s="48">
        <f t="shared" si="20"/>
        <v>460</v>
      </c>
      <c r="I522" s="56" t="s">
        <v>3781</v>
      </c>
      <c r="J522" s="48">
        <v>350</v>
      </c>
      <c r="K522" s="49" t="s">
        <v>1332</v>
      </c>
      <c r="L522" s="10" t="s">
        <v>1296</v>
      </c>
      <c r="W522" s="47">
        <v>1</v>
      </c>
    </row>
    <row r="523" spans="1:24" ht="45" customHeight="1" x14ac:dyDescent="0.4">
      <c r="A523" s="6">
        <v>35</v>
      </c>
      <c r="B523" s="17">
        <v>503</v>
      </c>
      <c r="C523" s="89">
        <v>2</v>
      </c>
      <c r="D523" s="40">
        <v>2.1</v>
      </c>
      <c r="E523" s="41" t="s">
        <v>128</v>
      </c>
      <c r="F523" s="61" t="s">
        <v>1329</v>
      </c>
      <c r="G523" s="494"/>
      <c r="H523" s="48">
        <f t="shared" si="20"/>
        <v>461</v>
      </c>
      <c r="I523" s="56" t="s">
        <v>3782</v>
      </c>
      <c r="J523" s="48">
        <v>10</v>
      </c>
      <c r="K523" s="49" t="s">
        <v>3783</v>
      </c>
      <c r="L523" s="10" t="s">
        <v>1296</v>
      </c>
      <c r="W523" s="47">
        <v>1</v>
      </c>
    </row>
    <row r="524" spans="1:24" ht="45" customHeight="1" x14ac:dyDescent="0.4">
      <c r="A524" s="6">
        <v>36</v>
      </c>
      <c r="B524" s="17">
        <v>504</v>
      </c>
      <c r="C524" s="89">
        <v>2</v>
      </c>
      <c r="D524" s="40">
        <v>2.1</v>
      </c>
      <c r="E524" s="41" t="s">
        <v>128</v>
      </c>
      <c r="F524" s="61" t="s">
        <v>1329</v>
      </c>
      <c r="G524" s="495"/>
      <c r="H524" s="48">
        <f t="shared" si="20"/>
        <v>462</v>
      </c>
      <c r="I524" s="56" t="s">
        <v>3784</v>
      </c>
      <c r="J524" s="48">
        <v>350</v>
      </c>
      <c r="K524" s="49" t="s">
        <v>1334</v>
      </c>
      <c r="L524" s="10" t="s">
        <v>1296</v>
      </c>
      <c r="W524" s="47">
        <v>1</v>
      </c>
    </row>
    <row r="525" spans="1:24" ht="45" customHeight="1" x14ac:dyDescent="0.4">
      <c r="B525" s="17"/>
      <c r="C525" s="89">
        <v>2</v>
      </c>
      <c r="D525" s="40">
        <v>2.1</v>
      </c>
      <c r="E525" s="41" t="s">
        <v>128</v>
      </c>
      <c r="F525" s="41" t="s">
        <v>1335</v>
      </c>
      <c r="G525" s="490" t="s">
        <v>3785</v>
      </c>
      <c r="H525" s="42">
        <f t="shared" si="20"/>
        <v>463</v>
      </c>
      <c r="I525" s="56" t="s">
        <v>3786</v>
      </c>
      <c r="J525" s="42">
        <v>1</v>
      </c>
      <c r="K525" s="44" t="s">
        <v>1336</v>
      </c>
      <c r="L525" s="10" t="s">
        <v>1296</v>
      </c>
      <c r="W525" s="47">
        <v>1</v>
      </c>
    </row>
    <row r="526" spans="1:24" ht="45" customHeight="1" x14ac:dyDescent="0.4">
      <c r="B526" s="17"/>
      <c r="C526" s="89">
        <v>2</v>
      </c>
      <c r="D526" s="40">
        <v>2.1</v>
      </c>
      <c r="E526" s="41" t="s">
        <v>128</v>
      </c>
      <c r="F526" s="41" t="s">
        <v>1335</v>
      </c>
      <c r="G526" s="491"/>
      <c r="H526" s="42">
        <f t="shared" si="20"/>
        <v>464</v>
      </c>
      <c r="I526" s="56" t="s">
        <v>3787</v>
      </c>
      <c r="J526" s="42">
        <v>40</v>
      </c>
      <c r="K526" s="44" t="s">
        <v>1337</v>
      </c>
      <c r="L526" s="10" t="s">
        <v>1296</v>
      </c>
      <c r="W526" s="47">
        <v>1</v>
      </c>
    </row>
    <row r="527" spans="1:24" ht="45" customHeight="1" x14ac:dyDescent="0.4">
      <c r="B527" s="17"/>
      <c r="C527" s="89">
        <v>2</v>
      </c>
      <c r="D527" s="40">
        <v>2.1</v>
      </c>
      <c r="E527" s="41" t="s">
        <v>128</v>
      </c>
      <c r="F527" s="41" t="s">
        <v>1335</v>
      </c>
      <c r="G527" s="492"/>
      <c r="H527" s="42">
        <f t="shared" si="20"/>
        <v>465</v>
      </c>
      <c r="I527" s="56" t="s">
        <v>3788</v>
      </c>
      <c r="J527" s="42">
        <v>4</v>
      </c>
      <c r="K527" s="44" t="s">
        <v>1338</v>
      </c>
      <c r="L527" s="10" t="s">
        <v>1296</v>
      </c>
      <c r="W527" s="47">
        <v>1</v>
      </c>
    </row>
    <row r="528" spans="1:24" ht="45" customHeight="1" x14ac:dyDescent="0.4">
      <c r="B528" s="17">
        <v>505</v>
      </c>
      <c r="G528" s="33" t="s">
        <v>3789</v>
      </c>
      <c r="H528" s="34"/>
      <c r="I528" s="34"/>
      <c r="J528" s="33"/>
      <c r="K528" s="33"/>
      <c r="M528" s="35"/>
      <c r="N528" s="35"/>
      <c r="O528" s="35"/>
      <c r="P528" s="35"/>
      <c r="Q528" s="36"/>
      <c r="R528" s="37"/>
      <c r="S528" s="38">
        <v>2</v>
      </c>
      <c r="T528" s="37" t="s">
        <v>657</v>
      </c>
      <c r="U528" s="38"/>
      <c r="V528" s="37"/>
      <c r="W528" s="39">
        <f>SUM(W529:W535)</f>
        <v>7</v>
      </c>
      <c r="X528" s="37" t="s">
        <v>659</v>
      </c>
    </row>
    <row r="529" spans="1:24" ht="45" customHeight="1" x14ac:dyDescent="0.4">
      <c r="A529" s="6">
        <v>37</v>
      </c>
      <c r="B529" s="17">
        <v>506</v>
      </c>
      <c r="C529" s="89">
        <v>2</v>
      </c>
      <c r="D529" s="40">
        <v>2.1</v>
      </c>
      <c r="E529" s="50" t="s">
        <v>130</v>
      </c>
      <c r="F529" s="50" t="s">
        <v>131</v>
      </c>
      <c r="G529" s="496" t="s">
        <v>3790</v>
      </c>
      <c r="H529" s="51">
        <f>+H527+1</f>
        <v>466</v>
      </c>
      <c r="I529" s="56" t="s">
        <v>3791</v>
      </c>
      <c r="J529" s="51">
        <v>3</v>
      </c>
      <c r="K529" s="52" t="s">
        <v>1339</v>
      </c>
      <c r="L529" s="10" t="s">
        <v>1296</v>
      </c>
      <c r="W529" s="47">
        <v>1</v>
      </c>
    </row>
    <row r="530" spans="1:24" ht="45" customHeight="1" x14ac:dyDescent="0.4">
      <c r="A530" s="6">
        <v>38</v>
      </c>
      <c r="B530" s="17">
        <v>507</v>
      </c>
      <c r="C530" s="89">
        <v>2</v>
      </c>
      <c r="D530" s="40">
        <v>2.1</v>
      </c>
      <c r="E530" s="50" t="s">
        <v>130</v>
      </c>
      <c r="F530" s="50" t="s">
        <v>131</v>
      </c>
      <c r="G530" s="497"/>
      <c r="H530" s="51">
        <f t="shared" ref="H530:H535" si="21">+H529+1</f>
        <v>467</v>
      </c>
      <c r="I530" s="56" t="s">
        <v>3792</v>
      </c>
      <c r="J530" s="63">
        <v>1</v>
      </c>
      <c r="K530" s="52" t="s">
        <v>1340</v>
      </c>
      <c r="L530" s="10" t="s">
        <v>1296</v>
      </c>
      <c r="W530" s="47">
        <v>1</v>
      </c>
    </row>
    <row r="531" spans="1:24" ht="45" customHeight="1" x14ac:dyDescent="0.4">
      <c r="A531" s="6">
        <v>39</v>
      </c>
      <c r="B531" s="17">
        <v>508</v>
      </c>
      <c r="C531" s="89">
        <v>2</v>
      </c>
      <c r="D531" s="40">
        <v>2.1</v>
      </c>
      <c r="E531" s="50" t="s">
        <v>130</v>
      </c>
      <c r="F531" s="50" t="s">
        <v>131</v>
      </c>
      <c r="G531" s="497"/>
      <c r="H531" s="51">
        <f t="shared" si="21"/>
        <v>468</v>
      </c>
      <c r="I531" s="56" t="s">
        <v>3793</v>
      </c>
      <c r="J531" s="51">
        <v>1</v>
      </c>
      <c r="K531" s="52" t="s">
        <v>1341</v>
      </c>
      <c r="L531" s="10" t="s">
        <v>1296</v>
      </c>
      <c r="W531" s="47">
        <v>1</v>
      </c>
    </row>
    <row r="532" spans="1:24" ht="45" customHeight="1" x14ac:dyDescent="0.4">
      <c r="A532" s="6">
        <v>40</v>
      </c>
      <c r="B532" s="17">
        <v>509</v>
      </c>
      <c r="C532" s="89">
        <v>2</v>
      </c>
      <c r="D532" s="40">
        <v>2.1</v>
      </c>
      <c r="E532" s="50" t="s">
        <v>130</v>
      </c>
      <c r="F532" s="50" t="s">
        <v>131</v>
      </c>
      <c r="G532" s="498"/>
      <c r="H532" s="51">
        <f t="shared" si="21"/>
        <v>469</v>
      </c>
      <c r="I532" s="56" t="s">
        <v>3794</v>
      </c>
      <c r="J532" s="63">
        <v>1</v>
      </c>
      <c r="K532" s="52" t="s">
        <v>1342</v>
      </c>
      <c r="L532" s="10" t="s">
        <v>1296</v>
      </c>
      <c r="W532" s="47">
        <v>1</v>
      </c>
    </row>
    <row r="533" spans="1:24" ht="45" customHeight="1" x14ac:dyDescent="0.4">
      <c r="A533" s="6">
        <v>41</v>
      </c>
      <c r="B533" s="17">
        <v>510</v>
      </c>
      <c r="C533" s="89">
        <v>2</v>
      </c>
      <c r="D533" s="40">
        <v>2.1</v>
      </c>
      <c r="E533" s="50" t="s">
        <v>130</v>
      </c>
      <c r="F533" s="61" t="s">
        <v>132</v>
      </c>
      <c r="G533" s="493" t="s">
        <v>3795</v>
      </c>
      <c r="H533" s="48">
        <f t="shared" si="21"/>
        <v>470</v>
      </c>
      <c r="I533" s="56" t="s">
        <v>3796</v>
      </c>
      <c r="J533" s="62">
        <v>1</v>
      </c>
      <c r="K533" s="49" t="s">
        <v>1343</v>
      </c>
      <c r="L533" s="10" t="s">
        <v>1296</v>
      </c>
      <c r="W533" s="47">
        <v>1</v>
      </c>
    </row>
    <row r="534" spans="1:24" ht="45" customHeight="1" x14ac:dyDescent="0.4">
      <c r="A534" s="6">
        <v>42</v>
      </c>
      <c r="B534" s="17">
        <v>511</v>
      </c>
      <c r="C534" s="89">
        <v>2</v>
      </c>
      <c r="D534" s="40">
        <v>2.1</v>
      </c>
      <c r="E534" s="50" t="s">
        <v>130</v>
      </c>
      <c r="F534" s="61" t="s">
        <v>132</v>
      </c>
      <c r="G534" s="494"/>
      <c r="H534" s="48">
        <f t="shared" si="21"/>
        <v>471</v>
      </c>
      <c r="I534" s="56" t="s">
        <v>3797</v>
      </c>
      <c r="J534" s="48">
        <v>4</v>
      </c>
      <c r="K534" s="49" t="s">
        <v>1344</v>
      </c>
      <c r="L534" s="10" t="s">
        <v>1296</v>
      </c>
      <c r="W534" s="47">
        <v>1</v>
      </c>
    </row>
    <row r="535" spans="1:24" ht="45" customHeight="1" x14ac:dyDescent="0.4">
      <c r="A535" s="6">
        <v>43</v>
      </c>
      <c r="B535" s="17">
        <v>512</v>
      </c>
      <c r="C535" s="89">
        <v>2</v>
      </c>
      <c r="D535" s="40">
        <v>2.1</v>
      </c>
      <c r="E535" s="50" t="s">
        <v>130</v>
      </c>
      <c r="F535" s="61" t="s">
        <v>132</v>
      </c>
      <c r="G535" s="495"/>
      <c r="H535" s="48">
        <f t="shared" si="21"/>
        <v>472</v>
      </c>
      <c r="I535" s="56" t="s">
        <v>3798</v>
      </c>
      <c r="J535" s="48">
        <v>2</v>
      </c>
      <c r="K535" s="49" t="s">
        <v>1345</v>
      </c>
      <c r="L535" s="10" t="s">
        <v>1296</v>
      </c>
      <c r="W535" s="47">
        <v>1</v>
      </c>
    </row>
    <row r="536" spans="1:24" ht="45" customHeight="1" x14ac:dyDescent="0.4">
      <c r="B536" s="17">
        <v>513</v>
      </c>
      <c r="G536" s="25" t="s">
        <v>3799</v>
      </c>
      <c r="H536" s="26"/>
      <c r="I536" s="26"/>
      <c r="J536" s="26"/>
      <c r="K536" s="68"/>
      <c r="M536" s="29"/>
      <c r="N536" s="29"/>
      <c r="O536" s="29"/>
      <c r="P536" s="29"/>
      <c r="Q536" s="30">
        <v>4</v>
      </c>
      <c r="R536" s="31" t="s">
        <v>656</v>
      </c>
      <c r="S536" s="70">
        <f>SUM(S537:S576)</f>
        <v>8</v>
      </c>
      <c r="T536" s="31" t="s">
        <v>657</v>
      </c>
      <c r="U536" s="32">
        <v>5</v>
      </c>
      <c r="V536" s="31" t="s">
        <v>658</v>
      </c>
      <c r="W536" s="70">
        <f>SUM(W537:W576)/2</f>
        <v>36</v>
      </c>
      <c r="X536" s="31" t="s">
        <v>659</v>
      </c>
    </row>
    <row r="537" spans="1:24" ht="45" customHeight="1" x14ac:dyDescent="0.4">
      <c r="B537" s="17">
        <v>514</v>
      </c>
      <c r="G537" s="33" t="s">
        <v>3800</v>
      </c>
      <c r="H537" s="34"/>
      <c r="I537" s="34"/>
      <c r="J537" s="33"/>
      <c r="K537" s="33"/>
      <c r="M537" s="35"/>
      <c r="N537" s="35"/>
      <c r="O537" s="35"/>
      <c r="P537" s="35"/>
      <c r="Q537" s="36"/>
      <c r="R537" s="37"/>
      <c r="S537" s="38">
        <v>3</v>
      </c>
      <c r="T537" s="37" t="s">
        <v>657</v>
      </c>
      <c r="U537" s="38"/>
      <c r="V537" s="37"/>
      <c r="W537" s="39">
        <f>SUM(W538:W552)</f>
        <v>15</v>
      </c>
      <c r="X537" s="37" t="s">
        <v>659</v>
      </c>
    </row>
    <row r="538" spans="1:24" ht="45" customHeight="1" x14ac:dyDescent="0.4">
      <c r="A538" s="6">
        <v>44</v>
      </c>
      <c r="B538" s="17">
        <v>515</v>
      </c>
      <c r="C538" s="89">
        <v>2</v>
      </c>
      <c r="D538" s="59">
        <v>2.2000000000000002</v>
      </c>
      <c r="E538" s="41" t="s">
        <v>58</v>
      </c>
      <c r="F538" s="41" t="s">
        <v>59</v>
      </c>
      <c r="G538" s="490" t="s">
        <v>3801</v>
      </c>
      <c r="H538" s="42">
        <f>+H535+1</f>
        <v>473</v>
      </c>
      <c r="I538" s="56" t="s">
        <v>1346</v>
      </c>
      <c r="J538" s="42">
        <v>1</v>
      </c>
      <c r="K538" s="44" t="s">
        <v>3802</v>
      </c>
      <c r="L538" s="10" t="s">
        <v>1296</v>
      </c>
      <c r="W538" s="47">
        <v>1</v>
      </c>
    </row>
    <row r="539" spans="1:24" ht="45" customHeight="1" x14ac:dyDescent="0.4">
      <c r="A539" s="6">
        <v>45</v>
      </c>
      <c r="B539" s="17">
        <v>516</v>
      </c>
      <c r="C539" s="89">
        <v>2</v>
      </c>
      <c r="D539" s="59">
        <v>2.2000000000000002</v>
      </c>
      <c r="E539" s="41" t="s">
        <v>58</v>
      </c>
      <c r="F539" s="41" t="s">
        <v>59</v>
      </c>
      <c r="G539" s="491"/>
      <c r="H539" s="42">
        <f>+H538+1</f>
        <v>474</v>
      </c>
      <c r="I539" s="56" t="s">
        <v>1348</v>
      </c>
      <c r="J539" s="42">
        <v>4</v>
      </c>
      <c r="K539" s="44" t="s">
        <v>3803</v>
      </c>
      <c r="L539" s="10" t="s">
        <v>1296</v>
      </c>
      <c r="W539" s="47">
        <v>1</v>
      </c>
    </row>
    <row r="540" spans="1:24" ht="45" customHeight="1" x14ac:dyDescent="0.4">
      <c r="A540" s="6">
        <v>46</v>
      </c>
      <c r="B540" s="17">
        <v>517</v>
      </c>
      <c r="C540" s="89">
        <v>2</v>
      </c>
      <c r="D540" s="59">
        <v>2.2000000000000002</v>
      </c>
      <c r="E540" s="41" t="s">
        <v>58</v>
      </c>
      <c r="F540" s="41" t="s">
        <v>59</v>
      </c>
      <c r="G540" s="491"/>
      <c r="H540" s="42">
        <f t="shared" ref="H540:H552" si="22">+H539+1</f>
        <v>475</v>
      </c>
      <c r="I540" s="56" t="s">
        <v>1350</v>
      </c>
      <c r="J540" s="42">
        <v>40</v>
      </c>
      <c r="K540" s="44" t="s">
        <v>1351</v>
      </c>
      <c r="L540" s="10" t="s">
        <v>1296</v>
      </c>
      <c r="W540" s="47">
        <v>1</v>
      </c>
    </row>
    <row r="541" spans="1:24" ht="45" customHeight="1" x14ac:dyDescent="0.4">
      <c r="A541" s="6">
        <v>47</v>
      </c>
      <c r="B541" s="17">
        <v>518</v>
      </c>
      <c r="C541" s="89">
        <v>2</v>
      </c>
      <c r="D541" s="59">
        <v>2.2000000000000002</v>
      </c>
      <c r="E541" s="41" t="s">
        <v>58</v>
      </c>
      <c r="F541" s="41" t="s">
        <v>59</v>
      </c>
      <c r="G541" s="491"/>
      <c r="H541" s="42">
        <f t="shared" si="22"/>
        <v>476</v>
      </c>
      <c r="I541" s="56" t="s">
        <v>1352</v>
      </c>
      <c r="J541" s="42">
        <v>400</v>
      </c>
      <c r="K541" s="44" t="s">
        <v>3804</v>
      </c>
      <c r="L541" s="10" t="s">
        <v>1296</v>
      </c>
      <c r="W541" s="47">
        <v>1</v>
      </c>
    </row>
    <row r="542" spans="1:24" ht="45" customHeight="1" x14ac:dyDescent="0.4">
      <c r="A542" s="6">
        <v>48</v>
      </c>
      <c r="B542" s="17">
        <v>519</v>
      </c>
      <c r="C542" s="89">
        <v>2</v>
      </c>
      <c r="D542" s="59">
        <v>2.2000000000000002</v>
      </c>
      <c r="E542" s="41" t="s">
        <v>58</v>
      </c>
      <c r="F542" s="41" t="s">
        <v>59</v>
      </c>
      <c r="G542" s="491"/>
      <c r="H542" s="42">
        <f t="shared" si="22"/>
        <v>477</v>
      </c>
      <c r="I542" s="56" t="s">
        <v>1354</v>
      </c>
      <c r="J542" s="65">
        <v>1</v>
      </c>
      <c r="K542" s="44" t="s">
        <v>1355</v>
      </c>
      <c r="L542" s="10" t="s">
        <v>1296</v>
      </c>
      <c r="W542" s="47">
        <v>1</v>
      </c>
    </row>
    <row r="543" spans="1:24" ht="45" customHeight="1" x14ac:dyDescent="0.4">
      <c r="A543" s="6">
        <v>49</v>
      </c>
      <c r="B543" s="17">
        <v>520</v>
      </c>
      <c r="C543" s="89">
        <v>2</v>
      </c>
      <c r="D543" s="59">
        <v>2.2000000000000002</v>
      </c>
      <c r="E543" s="41" t="s">
        <v>58</v>
      </c>
      <c r="F543" s="41" t="s">
        <v>59</v>
      </c>
      <c r="G543" s="491"/>
      <c r="H543" s="42">
        <f t="shared" si="22"/>
        <v>478</v>
      </c>
      <c r="I543" s="56" t="s">
        <v>1356</v>
      </c>
      <c r="J543" s="42">
        <v>200</v>
      </c>
      <c r="K543" s="44" t="s">
        <v>1357</v>
      </c>
      <c r="L543" s="10" t="s">
        <v>1296</v>
      </c>
      <c r="W543" s="47">
        <v>1</v>
      </c>
    </row>
    <row r="544" spans="1:24" ht="45" customHeight="1" x14ac:dyDescent="0.4">
      <c r="A544" s="6">
        <v>50</v>
      </c>
      <c r="B544" s="17">
        <v>521</v>
      </c>
      <c r="C544" s="89">
        <v>2</v>
      </c>
      <c r="D544" s="59">
        <v>2.2000000000000002</v>
      </c>
      <c r="E544" s="41" t="s">
        <v>58</v>
      </c>
      <c r="F544" s="41" t="s">
        <v>59</v>
      </c>
      <c r="G544" s="491"/>
      <c r="H544" s="42">
        <f t="shared" si="22"/>
        <v>479</v>
      </c>
      <c r="I544" s="56" t="s">
        <v>1358</v>
      </c>
      <c r="J544" s="42">
        <v>6</v>
      </c>
      <c r="K544" s="44" t="s">
        <v>1359</v>
      </c>
      <c r="L544" s="10" t="s">
        <v>1296</v>
      </c>
      <c r="W544" s="47">
        <v>1</v>
      </c>
    </row>
    <row r="545" spans="1:24" ht="45" customHeight="1" x14ac:dyDescent="0.4">
      <c r="A545" s="6">
        <v>51</v>
      </c>
      <c r="B545" s="17">
        <v>522</v>
      </c>
      <c r="C545" s="89">
        <v>2</v>
      </c>
      <c r="D545" s="59">
        <v>2.2000000000000002</v>
      </c>
      <c r="E545" s="41" t="s">
        <v>58</v>
      </c>
      <c r="F545" s="41" t="s">
        <v>59</v>
      </c>
      <c r="G545" s="492"/>
      <c r="H545" s="42">
        <f t="shared" si="22"/>
        <v>480</v>
      </c>
      <c r="I545" s="56" t="s">
        <v>1360</v>
      </c>
      <c r="J545" s="42">
        <v>3</v>
      </c>
      <c r="K545" s="44" t="s">
        <v>1361</v>
      </c>
      <c r="L545" s="10" t="s">
        <v>1296</v>
      </c>
      <c r="W545" s="47">
        <v>1</v>
      </c>
    </row>
    <row r="546" spans="1:24" ht="45" customHeight="1" x14ac:dyDescent="0.4">
      <c r="A546" s="6">
        <v>52</v>
      </c>
      <c r="B546" s="17">
        <v>523</v>
      </c>
      <c r="C546" s="89">
        <v>2</v>
      </c>
      <c r="D546" s="59">
        <v>2.2000000000000002</v>
      </c>
      <c r="E546" s="41" t="s">
        <v>58</v>
      </c>
      <c r="F546" s="61" t="s">
        <v>60</v>
      </c>
      <c r="G546" s="493" t="s">
        <v>3805</v>
      </c>
      <c r="H546" s="48">
        <f t="shared" si="22"/>
        <v>481</v>
      </c>
      <c r="I546" s="56" t="s">
        <v>1362</v>
      </c>
      <c r="J546" s="48">
        <v>500</v>
      </c>
      <c r="K546" s="49" t="s">
        <v>1363</v>
      </c>
      <c r="L546" s="10" t="s">
        <v>1296</v>
      </c>
      <c r="W546" s="47">
        <v>1</v>
      </c>
    </row>
    <row r="547" spans="1:24" ht="45" customHeight="1" x14ac:dyDescent="0.4">
      <c r="A547" s="6">
        <v>53</v>
      </c>
      <c r="B547" s="17">
        <v>524</v>
      </c>
      <c r="C547" s="89">
        <v>2</v>
      </c>
      <c r="D547" s="59">
        <v>2.2000000000000002</v>
      </c>
      <c r="E547" s="41" t="s">
        <v>58</v>
      </c>
      <c r="F547" s="61" t="s">
        <v>60</v>
      </c>
      <c r="G547" s="494"/>
      <c r="H547" s="48">
        <f t="shared" si="22"/>
        <v>482</v>
      </c>
      <c r="I547" s="56" t="s">
        <v>1364</v>
      </c>
      <c r="J547" s="48">
        <v>350</v>
      </c>
      <c r="K547" s="49" t="s">
        <v>1365</v>
      </c>
      <c r="L547" s="10" t="s">
        <v>1296</v>
      </c>
      <c r="W547" s="47">
        <v>1</v>
      </c>
    </row>
    <row r="548" spans="1:24" ht="45" customHeight="1" x14ac:dyDescent="0.4">
      <c r="A548" s="6">
        <v>54</v>
      </c>
      <c r="B548" s="17">
        <v>525</v>
      </c>
      <c r="C548" s="89">
        <v>2</v>
      </c>
      <c r="D548" s="59">
        <v>2.2000000000000002</v>
      </c>
      <c r="E548" s="41" t="s">
        <v>58</v>
      </c>
      <c r="F548" s="61" t="s">
        <v>60</v>
      </c>
      <c r="G548" s="494"/>
      <c r="H548" s="48">
        <f t="shared" si="22"/>
        <v>483</v>
      </c>
      <c r="I548" s="56" t="s">
        <v>1366</v>
      </c>
      <c r="J548" s="48">
        <v>350</v>
      </c>
      <c r="K548" s="49" t="s">
        <v>1367</v>
      </c>
      <c r="L548" s="10" t="s">
        <v>1296</v>
      </c>
      <c r="W548" s="47">
        <v>1</v>
      </c>
    </row>
    <row r="549" spans="1:24" ht="45" customHeight="1" x14ac:dyDescent="0.4">
      <c r="A549" s="6">
        <v>55</v>
      </c>
      <c r="B549" s="17">
        <v>526</v>
      </c>
      <c r="C549" s="89">
        <v>2</v>
      </c>
      <c r="D549" s="59">
        <v>2.2000000000000002</v>
      </c>
      <c r="E549" s="41" t="s">
        <v>58</v>
      </c>
      <c r="F549" s="61" t="s">
        <v>60</v>
      </c>
      <c r="G549" s="494"/>
      <c r="H549" s="48">
        <f t="shared" si="22"/>
        <v>484</v>
      </c>
      <c r="I549" s="56" t="s">
        <v>1368</v>
      </c>
      <c r="J549" s="48">
        <v>4</v>
      </c>
      <c r="K549" s="49" t="s">
        <v>3806</v>
      </c>
      <c r="L549" s="10" t="s">
        <v>1296</v>
      </c>
      <c r="W549" s="47">
        <v>1</v>
      </c>
    </row>
    <row r="550" spans="1:24" ht="45" customHeight="1" x14ac:dyDescent="0.4">
      <c r="A550" s="6">
        <v>56</v>
      </c>
      <c r="B550" s="17">
        <v>527</v>
      </c>
      <c r="C550" s="89">
        <v>2</v>
      </c>
      <c r="D550" s="59">
        <v>2.2000000000000002</v>
      </c>
      <c r="E550" s="41" t="s">
        <v>58</v>
      </c>
      <c r="F550" s="61" t="s">
        <v>60</v>
      </c>
      <c r="G550" s="495"/>
      <c r="H550" s="48">
        <f t="shared" si="22"/>
        <v>485</v>
      </c>
      <c r="I550" s="56" t="s">
        <v>1370</v>
      </c>
      <c r="J550" s="48">
        <v>4</v>
      </c>
      <c r="K550" s="49" t="s">
        <v>1371</v>
      </c>
      <c r="L550" s="10" t="s">
        <v>1296</v>
      </c>
      <c r="W550" s="47">
        <v>1</v>
      </c>
    </row>
    <row r="551" spans="1:24" ht="45" customHeight="1" x14ac:dyDescent="0.4">
      <c r="A551" s="6">
        <v>57</v>
      </c>
      <c r="B551" s="17">
        <v>528</v>
      </c>
      <c r="C551" s="89">
        <v>2</v>
      </c>
      <c r="D551" s="59">
        <v>2.2000000000000002</v>
      </c>
      <c r="E551" s="41" t="s">
        <v>58</v>
      </c>
      <c r="F551" s="41" t="s">
        <v>61</v>
      </c>
      <c r="G551" s="490" t="s">
        <v>3807</v>
      </c>
      <c r="H551" s="42">
        <f t="shared" si="22"/>
        <v>486</v>
      </c>
      <c r="I551" s="56" t="s">
        <v>1372</v>
      </c>
      <c r="J551" s="42">
        <v>350</v>
      </c>
      <c r="K551" s="44" t="s">
        <v>1373</v>
      </c>
      <c r="L551" s="10" t="s">
        <v>1296</v>
      </c>
      <c r="W551" s="47">
        <v>1</v>
      </c>
    </row>
    <row r="552" spans="1:24" ht="45" customHeight="1" x14ac:dyDescent="0.4">
      <c r="A552" s="6">
        <v>58</v>
      </c>
      <c r="B552" s="17">
        <v>529</v>
      </c>
      <c r="C552" s="89">
        <v>2</v>
      </c>
      <c r="D552" s="59">
        <v>2.2000000000000002</v>
      </c>
      <c r="E552" s="41" t="s">
        <v>58</v>
      </c>
      <c r="F552" s="41" t="s">
        <v>61</v>
      </c>
      <c r="G552" s="492"/>
      <c r="H552" s="42">
        <f t="shared" si="22"/>
        <v>487</v>
      </c>
      <c r="I552" s="56" t="s">
        <v>1374</v>
      </c>
      <c r="J552" s="42">
        <v>350</v>
      </c>
      <c r="K552" s="44" t="s">
        <v>3808</v>
      </c>
      <c r="L552" s="10" t="s">
        <v>1296</v>
      </c>
      <c r="W552" s="47">
        <v>1</v>
      </c>
    </row>
    <row r="553" spans="1:24" ht="45" customHeight="1" x14ac:dyDescent="0.4">
      <c r="B553" s="17">
        <v>530</v>
      </c>
      <c r="G553" s="33" t="s">
        <v>3809</v>
      </c>
      <c r="H553" s="34"/>
      <c r="I553" s="34"/>
      <c r="J553" s="33"/>
      <c r="K553" s="33"/>
      <c r="M553" s="35"/>
      <c r="N553" s="35"/>
      <c r="O553" s="35"/>
      <c r="P553" s="35"/>
      <c r="Q553" s="36"/>
      <c r="R553" s="37"/>
      <c r="S553" s="38">
        <v>1</v>
      </c>
      <c r="T553" s="37" t="s">
        <v>657</v>
      </c>
      <c r="U553" s="38"/>
      <c r="V553" s="37"/>
      <c r="W553" s="39">
        <f>SUM(W554:W558)</f>
        <v>5</v>
      </c>
      <c r="X553" s="37" t="s">
        <v>659</v>
      </c>
    </row>
    <row r="554" spans="1:24" ht="45" customHeight="1" x14ac:dyDescent="0.4">
      <c r="A554" s="6">
        <v>59</v>
      </c>
      <c r="B554" s="17">
        <v>531</v>
      </c>
      <c r="C554" s="89">
        <v>2</v>
      </c>
      <c r="D554" s="59">
        <v>2.2000000000000002</v>
      </c>
      <c r="E554" s="50" t="s">
        <v>63</v>
      </c>
      <c r="F554" s="50" t="s">
        <v>64</v>
      </c>
      <c r="G554" s="496" t="s">
        <v>3810</v>
      </c>
      <c r="H554" s="51">
        <f>+H552+1</f>
        <v>488</v>
      </c>
      <c r="I554" s="56" t="s">
        <v>1376</v>
      </c>
      <c r="J554" s="63">
        <v>1</v>
      </c>
      <c r="K554" s="52" t="s">
        <v>1377</v>
      </c>
      <c r="L554" s="10" t="s">
        <v>1296</v>
      </c>
      <c r="W554" s="47">
        <v>1</v>
      </c>
    </row>
    <row r="555" spans="1:24" ht="45" customHeight="1" x14ac:dyDescent="0.4">
      <c r="A555" s="6">
        <v>60</v>
      </c>
      <c r="B555" s="17">
        <v>532</v>
      </c>
      <c r="C555" s="89">
        <v>2</v>
      </c>
      <c r="D555" s="59">
        <v>2.2000000000000002</v>
      </c>
      <c r="E555" s="50" t="s">
        <v>63</v>
      </c>
      <c r="F555" s="50" t="s">
        <v>64</v>
      </c>
      <c r="G555" s="497"/>
      <c r="H555" s="51">
        <f>+H554+1</f>
        <v>489</v>
      </c>
      <c r="I555" s="56" t="s">
        <v>1378</v>
      </c>
      <c r="J555" s="51">
        <v>8</v>
      </c>
      <c r="K555" s="52" t="s">
        <v>1379</v>
      </c>
      <c r="L555" s="10" t="s">
        <v>1296</v>
      </c>
      <c r="W555" s="47">
        <v>1</v>
      </c>
    </row>
    <row r="556" spans="1:24" ht="45" customHeight="1" x14ac:dyDescent="0.4">
      <c r="A556" s="64"/>
      <c r="B556" s="17"/>
      <c r="C556" s="89">
        <v>2</v>
      </c>
      <c r="D556" s="59">
        <v>2.2000000000000002</v>
      </c>
      <c r="E556" s="50" t="s">
        <v>63</v>
      </c>
      <c r="F556" s="50" t="s">
        <v>64</v>
      </c>
      <c r="G556" s="497"/>
      <c r="H556" s="51">
        <f>+H555+1</f>
        <v>490</v>
      </c>
      <c r="I556" s="56" t="s">
        <v>1380</v>
      </c>
      <c r="J556" s="90">
        <v>1</v>
      </c>
      <c r="K556" s="91" t="s">
        <v>1381</v>
      </c>
      <c r="L556" s="10" t="s">
        <v>1296</v>
      </c>
      <c r="W556" s="47">
        <v>1</v>
      </c>
    </row>
    <row r="557" spans="1:24" ht="45" customHeight="1" x14ac:dyDescent="0.4">
      <c r="A557" s="6">
        <v>61</v>
      </c>
      <c r="B557" s="17">
        <v>533</v>
      </c>
      <c r="C557" s="89">
        <v>2</v>
      </c>
      <c r="D557" s="59">
        <v>2.2000000000000002</v>
      </c>
      <c r="E557" s="50" t="s">
        <v>63</v>
      </c>
      <c r="F557" s="50" t="s">
        <v>64</v>
      </c>
      <c r="G557" s="497"/>
      <c r="H557" s="51">
        <f>+H556+1</f>
        <v>491</v>
      </c>
      <c r="I557" s="56" t="s">
        <v>1382</v>
      </c>
      <c r="J557" s="51">
        <v>3</v>
      </c>
      <c r="K557" s="52" t="s">
        <v>1383</v>
      </c>
      <c r="L557" s="10" t="s">
        <v>1296</v>
      </c>
      <c r="W557" s="47">
        <v>1</v>
      </c>
    </row>
    <row r="558" spans="1:24" ht="45" customHeight="1" x14ac:dyDescent="0.4">
      <c r="A558" s="6">
        <v>62</v>
      </c>
      <c r="B558" s="17">
        <v>534</v>
      </c>
      <c r="C558" s="89">
        <v>2</v>
      </c>
      <c r="D558" s="59">
        <v>2.2000000000000002</v>
      </c>
      <c r="E558" s="50" t="s">
        <v>63</v>
      </c>
      <c r="F558" s="50" t="s">
        <v>64</v>
      </c>
      <c r="G558" s="498"/>
      <c r="H558" s="51">
        <f>+H557+1</f>
        <v>492</v>
      </c>
      <c r="I558" s="56" t="s">
        <v>1384</v>
      </c>
      <c r="J558" s="51">
        <v>6</v>
      </c>
      <c r="K558" s="52" t="s">
        <v>1385</v>
      </c>
      <c r="L558" s="10" t="s">
        <v>1296</v>
      </c>
      <c r="W558" s="47">
        <v>1</v>
      </c>
    </row>
    <row r="559" spans="1:24" ht="45" customHeight="1" x14ac:dyDescent="0.4">
      <c r="B559" s="17">
        <v>535</v>
      </c>
      <c r="G559" s="33" t="s">
        <v>3811</v>
      </c>
      <c r="H559" s="34"/>
      <c r="I559" s="34"/>
      <c r="J559" s="33"/>
      <c r="K559" s="33"/>
      <c r="M559" s="35"/>
      <c r="N559" s="35"/>
      <c r="O559" s="35"/>
      <c r="P559" s="35"/>
      <c r="Q559" s="36"/>
      <c r="R559" s="37"/>
      <c r="S559" s="38">
        <v>2</v>
      </c>
      <c r="T559" s="37" t="s">
        <v>657</v>
      </c>
      <c r="U559" s="38"/>
      <c r="V559" s="37"/>
      <c r="W559" s="39">
        <f>SUM(W560:W566)</f>
        <v>7</v>
      </c>
      <c r="X559" s="37" t="s">
        <v>659</v>
      </c>
    </row>
    <row r="560" spans="1:24" ht="45" customHeight="1" x14ac:dyDescent="0.4">
      <c r="A560" s="6">
        <v>63</v>
      </c>
      <c r="B560" s="17">
        <v>536</v>
      </c>
      <c r="C560" s="89">
        <v>2</v>
      </c>
      <c r="D560" s="59">
        <v>2.2000000000000002</v>
      </c>
      <c r="E560" s="41" t="s">
        <v>65</v>
      </c>
      <c r="F560" s="41" t="s">
        <v>66</v>
      </c>
      <c r="G560" s="490" t="s">
        <v>3812</v>
      </c>
      <c r="H560" s="42">
        <f>+H558+1</f>
        <v>493</v>
      </c>
      <c r="I560" s="56" t="s">
        <v>1386</v>
      </c>
      <c r="J560" s="42">
        <v>1</v>
      </c>
      <c r="K560" s="44" t="s">
        <v>3813</v>
      </c>
      <c r="L560" s="10" t="s">
        <v>1296</v>
      </c>
      <c r="W560" s="47">
        <v>1</v>
      </c>
    </row>
    <row r="561" spans="1:24" ht="45" customHeight="1" x14ac:dyDescent="0.4">
      <c r="A561" s="6">
        <v>64</v>
      </c>
      <c r="B561" s="17">
        <v>537</v>
      </c>
      <c r="C561" s="89">
        <v>2</v>
      </c>
      <c r="D561" s="59">
        <v>2.2000000000000002</v>
      </c>
      <c r="E561" s="41" t="s">
        <v>65</v>
      </c>
      <c r="F561" s="41" t="s">
        <v>66</v>
      </c>
      <c r="G561" s="491"/>
      <c r="H561" s="42">
        <f t="shared" ref="H561:H566" si="23">+H560+1</f>
        <v>494</v>
      </c>
      <c r="I561" s="56" t="s">
        <v>1388</v>
      </c>
      <c r="J561" s="42">
        <v>1</v>
      </c>
      <c r="K561" s="44" t="s">
        <v>3814</v>
      </c>
      <c r="L561" s="10" t="s">
        <v>1296</v>
      </c>
      <c r="W561" s="47">
        <v>1</v>
      </c>
    </row>
    <row r="562" spans="1:24" ht="45" customHeight="1" x14ac:dyDescent="0.4">
      <c r="A562" s="6">
        <v>65</v>
      </c>
      <c r="B562" s="17">
        <v>538</v>
      </c>
      <c r="C562" s="89">
        <v>2</v>
      </c>
      <c r="D562" s="59">
        <v>2.2000000000000002</v>
      </c>
      <c r="E562" s="41" t="s">
        <v>65</v>
      </c>
      <c r="F562" s="41" t="s">
        <v>66</v>
      </c>
      <c r="G562" s="491"/>
      <c r="H562" s="42">
        <f t="shared" si="23"/>
        <v>495</v>
      </c>
      <c r="I562" s="56" t="s">
        <v>1390</v>
      </c>
      <c r="J562" s="42">
        <v>350</v>
      </c>
      <c r="K562" s="44" t="s">
        <v>1391</v>
      </c>
      <c r="L562" s="10" t="s">
        <v>1296</v>
      </c>
      <c r="W562" s="47">
        <v>1</v>
      </c>
    </row>
    <row r="563" spans="1:24" ht="45" customHeight="1" x14ac:dyDescent="0.4">
      <c r="A563" s="6">
        <v>66</v>
      </c>
      <c r="B563" s="17">
        <v>539</v>
      </c>
      <c r="C563" s="89">
        <v>2</v>
      </c>
      <c r="D563" s="59">
        <v>2.2000000000000002</v>
      </c>
      <c r="E563" s="41" t="s">
        <v>65</v>
      </c>
      <c r="F563" s="41" t="s">
        <v>66</v>
      </c>
      <c r="G563" s="492"/>
      <c r="H563" s="42">
        <f t="shared" si="23"/>
        <v>496</v>
      </c>
      <c r="I563" s="56" t="s">
        <v>1392</v>
      </c>
      <c r="J563" s="65">
        <v>1</v>
      </c>
      <c r="K563" s="44" t="s">
        <v>1393</v>
      </c>
      <c r="L563" s="10" t="s">
        <v>1296</v>
      </c>
      <c r="W563" s="47">
        <v>1</v>
      </c>
    </row>
    <row r="564" spans="1:24" ht="45" customHeight="1" x14ac:dyDescent="0.4">
      <c r="A564" s="6">
        <v>67</v>
      </c>
      <c r="B564" s="17">
        <v>540</v>
      </c>
      <c r="C564" s="89">
        <v>2</v>
      </c>
      <c r="D564" s="59">
        <v>2.2000000000000002</v>
      </c>
      <c r="E564" s="41" t="s">
        <v>65</v>
      </c>
      <c r="F564" s="61" t="s">
        <v>67</v>
      </c>
      <c r="G564" s="493" t="s">
        <v>3815</v>
      </c>
      <c r="H564" s="48">
        <f t="shared" si="23"/>
        <v>497</v>
      </c>
      <c r="I564" s="56" t="s">
        <v>1394</v>
      </c>
      <c r="J564" s="48">
        <v>350</v>
      </c>
      <c r="K564" s="49" t="s">
        <v>1395</v>
      </c>
      <c r="L564" s="10" t="s">
        <v>1296</v>
      </c>
      <c r="W564" s="47">
        <v>1</v>
      </c>
    </row>
    <row r="565" spans="1:24" ht="45" customHeight="1" x14ac:dyDescent="0.4">
      <c r="A565" s="6">
        <v>68</v>
      </c>
      <c r="B565" s="17">
        <v>541</v>
      </c>
      <c r="C565" s="89">
        <v>2</v>
      </c>
      <c r="D565" s="59">
        <v>2.2000000000000002</v>
      </c>
      <c r="E565" s="41" t="s">
        <v>65</v>
      </c>
      <c r="F565" s="61" t="s">
        <v>67</v>
      </c>
      <c r="G565" s="494"/>
      <c r="H565" s="48">
        <f t="shared" si="23"/>
        <v>498</v>
      </c>
      <c r="I565" s="56" t="s">
        <v>1396</v>
      </c>
      <c r="J565" s="48">
        <v>40</v>
      </c>
      <c r="K565" s="49" t="s">
        <v>1397</v>
      </c>
      <c r="L565" s="10" t="s">
        <v>1296</v>
      </c>
      <c r="W565" s="47">
        <v>1</v>
      </c>
    </row>
    <row r="566" spans="1:24" ht="45" customHeight="1" x14ac:dyDescent="0.4">
      <c r="A566" s="6">
        <v>69</v>
      </c>
      <c r="B566" s="17">
        <v>542</v>
      </c>
      <c r="C566" s="89">
        <v>2</v>
      </c>
      <c r="D566" s="59">
        <v>2.2000000000000002</v>
      </c>
      <c r="E566" s="41" t="s">
        <v>65</v>
      </c>
      <c r="F566" s="61" t="s">
        <v>67</v>
      </c>
      <c r="G566" s="495"/>
      <c r="H566" s="48">
        <f t="shared" si="23"/>
        <v>499</v>
      </c>
      <c r="I566" s="56" t="s">
        <v>1398</v>
      </c>
      <c r="J566" s="62">
        <v>1</v>
      </c>
      <c r="K566" s="49" t="s">
        <v>1399</v>
      </c>
      <c r="L566" s="10" t="s">
        <v>1296</v>
      </c>
      <c r="W566" s="47">
        <v>1</v>
      </c>
    </row>
    <row r="567" spans="1:24" ht="45" customHeight="1" x14ac:dyDescent="0.4">
      <c r="B567" s="17">
        <v>543</v>
      </c>
      <c r="G567" s="33" t="s">
        <v>3816</v>
      </c>
      <c r="H567" s="34"/>
      <c r="I567" s="34"/>
      <c r="J567" s="33"/>
      <c r="K567" s="33"/>
      <c r="M567" s="35"/>
      <c r="N567" s="35"/>
      <c r="O567" s="35"/>
      <c r="P567" s="35"/>
      <c r="Q567" s="36"/>
      <c r="R567" s="37"/>
      <c r="S567" s="38">
        <v>2</v>
      </c>
      <c r="T567" s="37" t="s">
        <v>657</v>
      </c>
      <c r="U567" s="38"/>
      <c r="V567" s="37"/>
      <c r="W567" s="39">
        <f>SUM(W568:W576)</f>
        <v>9</v>
      </c>
      <c r="X567" s="37" t="s">
        <v>659</v>
      </c>
    </row>
    <row r="568" spans="1:24" ht="45" customHeight="1" x14ac:dyDescent="0.4">
      <c r="A568" s="6">
        <v>70</v>
      </c>
      <c r="B568" s="17">
        <v>544</v>
      </c>
      <c r="C568" s="89">
        <v>2</v>
      </c>
      <c r="D568" s="59">
        <v>2.2000000000000002</v>
      </c>
      <c r="E568" s="50" t="s">
        <v>68</v>
      </c>
      <c r="F568" s="50" t="s">
        <v>69</v>
      </c>
      <c r="G568" s="496" t="s">
        <v>3817</v>
      </c>
      <c r="H568" s="48">
        <f>+H566+1</f>
        <v>500</v>
      </c>
      <c r="I568" s="56" t="s">
        <v>1400</v>
      </c>
      <c r="J568" s="51">
        <v>8</v>
      </c>
      <c r="K568" s="52" t="s">
        <v>1401</v>
      </c>
      <c r="L568" s="10" t="s">
        <v>1296</v>
      </c>
      <c r="W568" s="47">
        <v>1</v>
      </c>
    </row>
    <row r="569" spans="1:24" ht="45" customHeight="1" x14ac:dyDescent="0.4">
      <c r="A569" s="6">
        <v>71</v>
      </c>
      <c r="B569" s="17">
        <v>545</v>
      </c>
      <c r="C569" s="89">
        <v>2</v>
      </c>
      <c r="D569" s="59">
        <v>2.2000000000000002</v>
      </c>
      <c r="E569" s="50" t="s">
        <v>68</v>
      </c>
      <c r="F569" s="50" t="s">
        <v>69</v>
      </c>
      <c r="G569" s="497"/>
      <c r="H569" s="48">
        <f>+H568+1</f>
        <v>501</v>
      </c>
      <c r="I569" s="56" t="s">
        <v>1402</v>
      </c>
      <c r="J569" s="51">
        <v>12</v>
      </c>
      <c r="K569" s="52" t="s">
        <v>1403</v>
      </c>
      <c r="L569" s="10" t="s">
        <v>1296</v>
      </c>
      <c r="W569" s="47">
        <v>1</v>
      </c>
    </row>
    <row r="570" spans="1:24" ht="45" customHeight="1" x14ac:dyDescent="0.4">
      <c r="A570" s="6">
        <v>72</v>
      </c>
      <c r="B570" s="17">
        <v>546</v>
      </c>
      <c r="C570" s="89">
        <v>2</v>
      </c>
      <c r="D570" s="59">
        <v>2.2000000000000002</v>
      </c>
      <c r="E570" s="50" t="s">
        <v>68</v>
      </c>
      <c r="F570" s="50" t="s">
        <v>69</v>
      </c>
      <c r="G570" s="497"/>
      <c r="H570" s="48">
        <f t="shared" ref="H570:H576" si="24">+H569+1</f>
        <v>502</v>
      </c>
      <c r="I570" s="56" t="s">
        <v>1404</v>
      </c>
      <c r="J570" s="51">
        <v>4</v>
      </c>
      <c r="K570" s="52" t="s">
        <v>1405</v>
      </c>
      <c r="L570" s="10" t="s">
        <v>1296</v>
      </c>
      <c r="W570" s="47">
        <v>1</v>
      </c>
    </row>
    <row r="571" spans="1:24" ht="45" customHeight="1" x14ac:dyDescent="0.4">
      <c r="A571" s="6">
        <v>73</v>
      </c>
      <c r="B571" s="17">
        <v>547</v>
      </c>
      <c r="C571" s="89">
        <v>2</v>
      </c>
      <c r="D571" s="59">
        <v>2.2000000000000002</v>
      </c>
      <c r="E571" s="50" t="s">
        <v>68</v>
      </c>
      <c r="F571" s="50" t="s">
        <v>69</v>
      </c>
      <c r="G571" s="497"/>
      <c r="H571" s="48">
        <f t="shared" si="24"/>
        <v>503</v>
      </c>
      <c r="I571" s="56" t="s">
        <v>1406</v>
      </c>
      <c r="J571" s="51">
        <v>4</v>
      </c>
      <c r="K571" s="52" t="s">
        <v>1407</v>
      </c>
      <c r="L571" s="10" t="s">
        <v>1296</v>
      </c>
      <c r="W571" s="47">
        <v>1</v>
      </c>
    </row>
    <row r="572" spans="1:24" ht="45" customHeight="1" x14ac:dyDescent="0.4">
      <c r="A572" s="6">
        <v>74</v>
      </c>
      <c r="B572" s="17">
        <v>548</v>
      </c>
      <c r="C572" s="89">
        <v>2</v>
      </c>
      <c r="D572" s="59">
        <v>2.2000000000000002</v>
      </c>
      <c r="E572" s="50" t="s">
        <v>68</v>
      </c>
      <c r="F572" s="50" t="s">
        <v>69</v>
      </c>
      <c r="G572" s="497"/>
      <c r="H572" s="48">
        <f t="shared" si="24"/>
        <v>504</v>
      </c>
      <c r="I572" s="56" t="s">
        <v>1408</v>
      </c>
      <c r="J572" s="63">
        <v>1</v>
      </c>
      <c r="K572" s="52" t="s">
        <v>1409</v>
      </c>
      <c r="L572" s="10" t="s">
        <v>1296</v>
      </c>
      <c r="W572" s="47">
        <v>1</v>
      </c>
    </row>
    <row r="573" spans="1:24" ht="45" customHeight="1" x14ac:dyDescent="0.4">
      <c r="A573" s="6">
        <v>75</v>
      </c>
      <c r="B573" s="17">
        <v>549</v>
      </c>
      <c r="C573" s="89">
        <v>2</v>
      </c>
      <c r="D573" s="59">
        <v>2.2000000000000002</v>
      </c>
      <c r="E573" s="50" t="s">
        <v>68</v>
      </c>
      <c r="F573" s="50" t="s">
        <v>69</v>
      </c>
      <c r="G573" s="498"/>
      <c r="H573" s="48">
        <f t="shared" si="24"/>
        <v>505</v>
      </c>
      <c r="I573" s="56" t="s">
        <v>1410</v>
      </c>
      <c r="J573" s="51">
        <v>4</v>
      </c>
      <c r="K573" s="52" t="s">
        <v>1411</v>
      </c>
      <c r="L573" s="10" t="s">
        <v>1296</v>
      </c>
      <c r="W573" s="47">
        <v>1</v>
      </c>
    </row>
    <row r="574" spans="1:24" ht="45" customHeight="1" x14ac:dyDescent="0.4">
      <c r="A574" s="6">
        <v>76</v>
      </c>
      <c r="B574" s="17">
        <v>550</v>
      </c>
      <c r="C574" s="89">
        <v>2</v>
      </c>
      <c r="D574" s="59">
        <v>2.2000000000000002</v>
      </c>
      <c r="E574" s="50" t="s">
        <v>68</v>
      </c>
      <c r="F574" s="61" t="s">
        <v>1412</v>
      </c>
      <c r="G574" s="493" t="s">
        <v>3818</v>
      </c>
      <c r="H574" s="48">
        <f t="shared" si="24"/>
        <v>506</v>
      </c>
      <c r="I574" s="56" t="s">
        <v>1413</v>
      </c>
      <c r="J574" s="48">
        <v>2</v>
      </c>
      <c r="K574" s="49" t="s">
        <v>1414</v>
      </c>
      <c r="L574" s="10" t="s">
        <v>1296</v>
      </c>
      <c r="W574" s="47">
        <v>1</v>
      </c>
    </row>
    <row r="575" spans="1:24" ht="45" customHeight="1" x14ac:dyDescent="0.4">
      <c r="A575" s="6">
        <v>77</v>
      </c>
      <c r="B575" s="17">
        <v>551</v>
      </c>
      <c r="C575" s="89">
        <v>2</v>
      </c>
      <c r="D575" s="59">
        <v>2.2000000000000002</v>
      </c>
      <c r="E575" s="50" t="s">
        <v>68</v>
      </c>
      <c r="F575" s="61" t="s">
        <v>1412</v>
      </c>
      <c r="G575" s="494"/>
      <c r="H575" s="48">
        <f t="shared" si="24"/>
        <v>507</v>
      </c>
      <c r="I575" s="56" t="s">
        <v>1415</v>
      </c>
      <c r="J575" s="48">
        <v>1</v>
      </c>
      <c r="K575" s="49" t="s">
        <v>1416</v>
      </c>
      <c r="L575" s="10" t="s">
        <v>1296</v>
      </c>
      <c r="W575" s="47">
        <v>1</v>
      </c>
    </row>
    <row r="576" spans="1:24" ht="45" customHeight="1" x14ac:dyDescent="0.4">
      <c r="A576" s="6">
        <v>78</v>
      </c>
      <c r="B576" s="17">
        <v>552</v>
      </c>
      <c r="C576" s="89">
        <v>2</v>
      </c>
      <c r="D576" s="59">
        <v>2.2000000000000002</v>
      </c>
      <c r="E576" s="50" t="s">
        <v>68</v>
      </c>
      <c r="F576" s="61" t="s">
        <v>1412</v>
      </c>
      <c r="G576" s="495"/>
      <c r="H576" s="48">
        <f t="shared" si="24"/>
        <v>508</v>
      </c>
      <c r="I576" s="56" t="s">
        <v>1417</v>
      </c>
      <c r="J576" s="48">
        <v>1</v>
      </c>
      <c r="K576" s="49" t="s">
        <v>3819</v>
      </c>
      <c r="L576" s="10" t="s">
        <v>1296</v>
      </c>
      <c r="W576" s="47">
        <v>1</v>
      </c>
    </row>
    <row r="577" spans="1:26" ht="45" customHeight="1" x14ac:dyDescent="0.4">
      <c r="B577" s="17">
        <v>553</v>
      </c>
      <c r="G577" s="25" t="s">
        <v>3820</v>
      </c>
      <c r="H577" s="26"/>
      <c r="I577" s="26"/>
      <c r="J577" s="26"/>
      <c r="K577" s="68"/>
      <c r="M577" s="29"/>
      <c r="N577" s="29"/>
      <c r="O577" s="29"/>
      <c r="P577" s="29"/>
      <c r="Q577" s="30">
        <v>4</v>
      </c>
      <c r="R577" s="31" t="s">
        <v>656</v>
      </c>
      <c r="S577" s="32">
        <f>SUM(S578:S613)</f>
        <v>8</v>
      </c>
      <c r="T577" s="31" t="s">
        <v>657</v>
      </c>
      <c r="U577" s="32">
        <v>4</v>
      </c>
      <c r="V577" s="31" t="s">
        <v>658</v>
      </c>
      <c r="W577" s="70">
        <f>SUM(W578:W613)/2</f>
        <v>32</v>
      </c>
      <c r="X577" s="31" t="s">
        <v>659</v>
      </c>
      <c r="Z577" s="15">
        <f>SUM(W579:W613)</f>
        <v>50</v>
      </c>
    </row>
    <row r="578" spans="1:26" ht="45" customHeight="1" x14ac:dyDescent="0.4">
      <c r="B578" s="17">
        <v>554</v>
      </c>
      <c r="G578" s="33" t="s">
        <v>3821</v>
      </c>
      <c r="H578" s="34"/>
      <c r="I578" s="34"/>
      <c r="J578" s="33"/>
      <c r="K578" s="33"/>
      <c r="M578" s="35"/>
      <c r="N578" s="35"/>
      <c r="O578" s="35"/>
      <c r="P578" s="35"/>
      <c r="Q578" s="36"/>
      <c r="R578" s="37"/>
      <c r="S578" s="38">
        <v>2</v>
      </c>
      <c r="T578" s="37" t="s">
        <v>657</v>
      </c>
      <c r="U578" s="38"/>
      <c r="V578" s="37"/>
      <c r="W578" s="39">
        <f>SUM(W579:W592)</f>
        <v>14</v>
      </c>
      <c r="X578" s="37" t="s">
        <v>659</v>
      </c>
    </row>
    <row r="579" spans="1:26" ht="45" customHeight="1" x14ac:dyDescent="0.4">
      <c r="A579" s="6">
        <v>79</v>
      </c>
      <c r="B579" s="17">
        <v>555</v>
      </c>
      <c r="C579" s="89">
        <v>2</v>
      </c>
      <c r="D579" s="40">
        <v>2.2999999999999998</v>
      </c>
      <c r="E579" s="41" t="s">
        <v>1419</v>
      </c>
      <c r="F579" s="41" t="s">
        <v>1420</v>
      </c>
      <c r="G579" s="490" t="s">
        <v>3822</v>
      </c>
      <c r="H579" s="42">
        <f>+H576+1</f>
        <v>509</v>
      </c>
      <c r="I579" s="56" t="s">
        <v>1421</v>
      </c>
      <c r="J579" s="42">
        <v>1</v>
      </c>
      <c r="K579" s="44" t="s">
        <v>1422</v>
      </c>
      <c r="L579" s="10" t="s">
        <v>1296</v>
      </c>
      <c r="W579" s="47">
        <v>1</v>
      </c>
    </row>
    <row r="580" spans="1:26" ht="45" customHeight="1" x14ac:dyDescent="0.4">
      <c r="A580" s="6">
        <v>80</v>
      </c>
      <c r="B580" s="17">
        <v>556</v>
      </c>
      <c r="C580" s="89">
        <v>2</v>
      </c>
      <c r="D580" s="40">
        <v>2.2999999999999998</v>
      </c>
      <c r="E580" s="41" t="s">
        <v>1419</v>
      </c>
      <c r="F580" s="41" t="s">
        <v>1420</v>
      </c>
      <c r="G580" s="491"/>
      <c r="H580" s="42">
        <f>+H579+1</f>
        <v>510</v>
      </c>
      <c r="I580" s="56" t="s">
        <v>1423</v>
      </c>
      <c r="J580" s="42">
        <v>1</v>
      </c>
      <c r="K580" s="44" t="s">
        <v>3823</v>
      </c>
      <c r="L580" s="10" t="s">
        <v>1296</v>
      </c>
      <c r="W580" s="47">
        <v>1</v>
      </c>
    </row>
    <row r="581" spans="1:26" ht="45" customHeight="1" x14ac:dyDescent="0.4">
      <c r="A581" s="6">
        <v>81</v>
      </c>
      <c r="B581" s="17">
        <v>557</v>
      </c>
      <c r="C581" s="89">
        <v>2</v>
      </c>
      <c r="D581" s="40">
        <v>2.2999999999999998</v>
      </c>
      <c r="E581" s="41" t="s">
        <v>1419</v>
      </c>
      <c r="F581" s="41" t="s">
        <v>1420</v>
      </c>
      <c r="G581" s="491"/>
      <c r="H581" s="42">
        <f t="shared" ref="H581:H592" si="25">+H580+1</f>
        <v>511</v>
      </c>
      <c r="I581" s="56" t="s">
        <v>1425</v>
      </c>
      <c r="J581" s="65">
        <v>1</v>
      </c>
      <c r="K581" s="44" t="s">
        <v>3824</v>
      </c>
      <c r="L581" s="10" t="s">
        <v>1296</v>
      </c>
      <c r="W581" s="47">
        <v>1</v>
      </c>
    </row>
    <row r="582" spans="1:26" ht="45" customHeight="1" x14ac:dyDescent="0.4">
      <c r="A582" s="6">
        <v>82</v>
      </c>
      <c r="B582" s="17">
        <v>558</v>
      </c>
      <c r="C582" s="89">
        <v>2</v>
      </c>
      <c r="D582" s="40">
        <v>2.2999999999999998</v>
      </c>
      <c r="E582" s="41" t="s">
        <v>1419</v>
      </c>
      <c r="F582" s="41" t="s">
        <v>1420</v>
      </c>
      <c r="G582" s="491"/>
      <c r="H582" s="42">
        <f t="shared" si="25"/>
        <v>512</v>
      </c>
      <c r="I582" s="56" t="s">
        <v>1427</v>
      </c>
      <c r="J582" s="42">
        <v>4</v>
      </c>
      <c r="K582" s="44" t="s">
        <v>1428</v>
      </c>
      <c r="L582" s="10" t="s">
        <v>1296</v>
      </c>
      <c r="W582" s="47">
        <v>1</v>
      </c>
    </row>
    <row r="583" spans="1:26" ht="45" customHeight="1" x14ac:dyDescent="0.4">
      <c r="A583" s="6">
        <v>83</v>
      </c>
      <c r="B583" s="17">
        <v>559</v>
      </c>
      <c r="C583" s="89">
        <v>2</v>
      </c>
      <c r="D583" s="40">
        <v>2.2999999999999998</v>
      </c>
      <c r="E583" s="41" t="s">
        <v>1419</v>
      </c>
      <c r="F583" s="41" t="s">
        <v>1420</v>
      </c>
      <c r="G583" s="491"/>
      <c r="H583" s="42">
        <f t="shared" si="25"/>
        <v>513</v>
      </c>
      <c r="I583" s="56" t="s">
        <v>1429</v>
      </c>
      <c r="J583" s="42">
        <v>100</v>
      </c>
      <c r="K583" s="44" t="s">
        <v>3825</v>
      </c>
      <c r="L583" s="10" t="s">
        <v>1296</v>
      </c>
      <c r="W583" s="47">
        <v>1</v>
      </c>
    </row>
    <row r="584" spans="1:26" ht="45" customHeight="1" x14ac:dyDescent="0.4">
      <c r="A584" s="6">
        <v>84</v>
      </c>
      <c r="B584" s="17">
        <v>560</v>
      </c>
      <c r="C584" s="89">
        <v>2</v>
      </c>
      <c r="D584" s="40">
        <v>2.2999999999999998</v>
      </c>
      <c r="E584" s="41" t="s">
        <v>1419</v>
      </c>
      <c r="F584" s="41" t="s">
        <v>1420</v>
      </c>
      <c r="G584" s="492"/>
      <c r="H584" s="42">
        <f t="shared" si="25"/>
        <v>514</v>
      </c>
      <c r="I584" s="56" t="s">
        <v>1431</v>
      </c>
      <c r="J584" s="42">
        <v>1</v>
      </c>
      <c r="K584" s="44" t="s">
        <v>3826</v>
      </c>
      <c r="L584" s="10" t="s">
        <v>1296</v>
      </c>
      <c r="W584" s="47">
        <v>1</v>
      </c>
    </row>
    <row r="585" spans="1:26" ht="45" customHeight="1" x14ac:dyDescent="0.4">
      <c r="A585" s="6">
        <v>85</v>
      </c>
      <c r="B585" s="17">
        <v>561</v>
      </c>
      <c r="C585" s="89">
        <v>2</v>
      </c>
      <c r="D585" s="40">
        <v>2.2999999999999998</v>
      </c>
      <c r="E585" s="41" t="s">
        <v>1419</v>
      </c>
      <c r="F585" s="61" t="s">
        <v>1433</v>
      </c>
      <c r="G585" s="493" t="s">
        <v>3827</v>
      </c>
      <c r="H585" s="48">
        <f t="shared" si="25"/>
        <v>515</v>
      </c>
      <c r="I585" s="56" t="s">
        <v>1435</v>
      </c>
      <c r="J585" s="53">
        <v>10000</v>
      </c>
      <c r="K585" s="49" t="s">
        <v>1436</v>
      </c>
      <c r="L585" s="10" t="s">
        <v>1296</v>
      </c>
      <c r="W585" s="47">
        <v>1</v>
      </c>
    </row>
    <row r="586" spans="1:26" ht="45" customHeight="1" x14ac:dyDescent="0.4">
      <c r="A586" s="6">
        <v>86</v>
      </c>
      <c r="B586" s="17">
        <v>562</v>
      </c>
      <c r="C586" s="89">
        <v>2</v>
      </c>
      <c r="D586" s="40">
        <v>2.2999999999999998</v>
      </c>
      <c r="E586" s="41" t="s">
        <v>1419</v>
      </c>
      <c r="F586" s="61" t="s">
        <v>1433</v>
      </c>
      <c r="G586" s="494"/>
      <c r="H586" s="48">
        <f t="shared" si="25"/>
        <v>516</v>
      </c>
      <c r="I586" s="56" t="s">
        <v>1437</v>
      </c>
      <c r="J586" s="53">
        <v>350</v>
      </c>
      <c r="K586" s="49" t="s">
        <v>1438</v>
      </c>
      <c r="L586" s="10" t="s">
        <v>1296</v>
      </c>
      <c r="W586" s="47">
        <v>1</v>
      </c>
    </row>
    <row r="587" spans="1:26" ht="45" customHeight="1" x14ac:dyDescent="0.4">
      <c r="A587" s="6">
        <v>87</v>
      </c>
      <c r="B587" s="17">
        <v>563</v>
      </c>
      <c r="C587" s="89">
        <v>2</v>
      </c>
      <c r="D587" s="40">
        <v>2.2999999999999998</v>
      </c>
      <c r="E587" s="41" t="s">
        <v>1419</v>
      </c>
      <c r="F587" s="61" t="s">
        <v>1433</v>
      </c>
      <c r="G587" s="494"/>
      <c r="H587" s="48">
        <f t="shared" si="25"/>
        <v>517</v>
      </c>
      <c r="I587" s="56" t="s">
        <v>1439</v>
      </c>
      <c r="J587" s="53">
        <v>350</v>
      </c>
      <c r="K587" s="49" t="s">
        <v>1440</v>
      </c>
      <c r="L587" s="10" t="s">
        <v>1296</v>
      </c>
      <c r="W587" s="47">
        <v>1</v>
      </c>
    </row>
    <row r="588" spans="1:26" ht="45" customHeight="1" x14ac:dyDescent="0.4">
      <c r="A588" s="6">
        <v>88</v>
      </c>
      <c r="B588" s="17">
        <v>564</v>
      </c>
      <c r="C588" s="89">
        <v>2</v>
      </c>
      <c r="D588" s="40">
        <v>2.2999999999999998</v>
      </c>
      <c r="E588" s="41" t="s">
        <v>1419</v>
      </c>
      <c r="F588" s="61" t="s">
        <v>1433</v>
      </c>
      <c r="G588" s="494"/>
      <c r="H588" s="48">
        <f t="shared" si="25"/>
        <v>518</v>
      </c>
      <c r="I588" s="56" t="s">
        <v>1441</v>
      </c>
      <c r="J588" s="53">
        <v>350</v>
      </c>
      <c r="K588" s="49" t="s">
        <v>1442</v>
      </c>
      <c r="L588" s="10" t="s">
        <v>1296</v>
      </c>
      <c r="W588" s="47">
        <v>1</v>
      </c>
    </row>
    <row r="589" spans="1:26" ht="45" customHeight="1" x14ac:dyDescent="0.4">
      <c r="A589" s="6">
        <v>89</v>
      </c>
      <c r="B589" s="17">
        <v>565</v>
      </c>
      <c r="C589" s="89">
        <v>2</v>
      </c>
      <c r="D589" s="40">
        <v>2.2999999999999998</v>
      </c>
      <c r="E589" s="41" t="s">
        <v>1419</v>
      </c>
      <c r="F589" s="61" t="s">
        <v>1433</v>
      </c>
      <c r="G589" s="494"/>
      <c r="H589" s="48">
        <f t="shared" si="25"/>
        <v>519</v>
      </c>
      <c r="I589" s="56" t="s">
        <v>1443</v>
      </c>
      <c r="J589" s="53">
        <v>350</v>
      </c>
      <c r="K589" s="49" t="s">
        <v>1444</v>
      </c>
      <c r="L589" s="10" t="s">
        <v>1296</v>
      </c>
      <c r="W589" s="47">
        <v>1</v>
      </c>
    </row>
    <row r="590" spans="1:26" ht="45" customHeight="1" x14ac:dyDescent="0.4">
      <c r="A590" s="6">
        <v>90</v>
      </c>
      <c r="B590" s="17">
        <v>566</v>
      </c>
      <c r="C590" s="89">
        <v>2</v>
      </c>
      <c r="D590" s="40">
        <v>2.2999999999999998</v>
      </c>
      <c r="E590" s="41" t="s">
        <v>1419</v>
      </c>
      <c r="F590" s="61" t="s">
        <v>1433</v>
      </c>
      <c r="G590" s="494"/>
      <c r="H590" s="48">
        <f t="shared" si="25"/>
        <v>520</v>
      </c>
      <c r="I590" s="56" t="s">
        <v>1445</v>
      </c>
      <c r="J590" s="53">
        <v>350</v>
      </c>
      <c r="K590" s="49" t="s">
        <v>1446</v>
      </c>
      <c r="L590" s="10" t="s">
        <v>1296</v>
      </c>
      <c r="W590" s="47">
        <v>1</v>
      </c>
    </row>
    <row r="591" spans="1:26" ht="45" customHeight="1" x14ac:dyDescent="0.4">
      <c r="A591" s="6">
        <v>91</v>
      </c>
      <c r="B591" s="17">
        <v>567</v>
      </c>
      <c r="C591" s="89">
        <v>2</v>
      </c>
      <c r="D591" s="40">
        <v>2.2999999999999998</v>
      </c>
      <c r="E591" s="41" t="s">
        <v>1419</v>
      </c>
      <c r="F591" s="61" t="s">
        <v>1433</v>
      </c>
      <c r="G591" s="494"/>
      <c r="H591" s="48">
        <f t="shared" si="25"/>
        <v>521</v>
      </c>
      <c r="I591" s="56" t="s">
        <v>1447</v>
      </c>
      <c r="J591" s="53">
        <v>350</v>
      </c>
      <c r="K591" s="49" t="s">
        <v>1448</v>
      </c>
      <c r="L591" s="10" t="s">
        <v>1296</v>
      </c>
      <c r="W591" s="47">
        <v>1</v>
      </c>
    </row>
    <row r="592" spans="1:26" ht="45" customHeight="1" x14ac:dyDescent="0.4">
      <c r="A592" s="6">
        <v>92</v>
      </c>
      <c r="B592" s="17">
        <v>568</v>
      </c>
      <c r="C592" s="89">
        <v>2</v>
      </c>
      <c r="D592" s="40">
        <v>2.2999999999999998</v>
      </c>
      <c r="E592" s="41" t="s">
        <v>1419</v>
      </c>
      <c r="F592" s="61" t="s">
        <v>1433</v>
      </c>
      <c r="G592" s="495"/>
      <c r="H592" s="48">
        <f t="shared" si="25"/>
        <v>522</v>
      </c>
      <c r="I592" s="56" t="s">
        <v>1449</v>
      </c>
      <c r="J592" s="53">
        <v>350</v>
      </c>
      <c r="K592" s="49" t="s">
        <v>1450</v>
      </c>
      <c r="L592" s="10" t="s">
        <v>1296</v>
      </c>
      <c r="W592" s="47">
        <v>1</v>
      </c>
    </row>
    <row r="593" spans="1:24" ht="45" customHeight="1" x14ac:dyDescent="0.4">
      <c r="B593" s="17">
        <v>569</v>
      </c>
      <c r="G593" s="33" t="s">
        <v>3828</v>
      </c>
      <c r="H593" s="34"/>
      <c r="I593" s="34"/>
      <c r="J593" s="33"/>
      <c r="K593" s="33"/>
      <c r="M593" s="35"/>
      <c r="N593" s="35"/>
      <c r="O593" s="35"/>
      <c r="P593" s="35"/>
      <c r="Q593" s="36"/>
      <c r="R593" s="37"/>
      <c r="S593" s="38">
        <v>2</v>
      </c>
      <c r="T593" s="37" t="s">
        <v>657</v>
      </c>
      <c r="U593" s="38"/>
      <c r="V593" s="37"/>
      <c r="W593" s="39">
        <f>SUM(W594:W599)</f>
        <v>6</v>
      </c>
      <c r="X593" s="37" t="s">
        <v>659</v>
      </c>
    </row>
    <row r="594" spans="1:24" ht="45" customHeight="1" x14ac:dyDescent="0.4">
      <c r="A594" s="6">
        <v>93</v>
      </c>
      <c r="B594" s="17">
        <v>570</v>
      </c>
      <c r="C594" s="89">
        <v>2</v>
      </c>
      <c r="D594" s="40">
        <v>2.2999999999999998</v>
      </c>
      <c r="E594" s="50" t="s">
        <v>1451</v>
      </c>
      <c r="F594" s="50" t="s">
        <v>1452</v>
      </c>
      <c r="G594" s="496" t="s">
        <v>3829</v>
      </c>
      <c r="H594" s="51">
        <f>+H592+1</f>
        <v>523</v>
      </c>
      <c r="I594" s="56" t="s">
        <v>1453</v>
      </c>
      <c r="J594" s="51">
        <v>40</v>
      </c>
      <c r="K594" s="52" t="s">
        <v>1454</v>
      </c>
      <c r="L594" s="10" t="s">
        <v>1296</v>
      </c>
      <c r="W594" s="47">
        <v>1</v>
      </c>
    </row>
    <row r="595" spans="1:24" ht="45" customHeight="1" x14ac:dyDescent="0.4">
      <c r="A595" s="6">
        <v>94</v>
      </c>
      <c r="B595" s="17">
        <v>571</v>
      </c>
      <c r="C595" s="89">
        <v>2</v>
      </c>
      <c r="D595" s="40">
        <v>2.2999999999999998</v>
      </c>
      <c r="E595" s="50" t="s">
        <v>1451</v>
      </c>
      <c r="F595" s="50" t="s">
        <v>1452</v>
      </c>
      <c r="G595" s="497"/>
      <c r="H595" s="51">
        <f>+H594+1</f>
        <v>524</v>
      </c>
      <c r="I595" s="56" t="s">
        <v>1455</v>
      </c>
      <c r="J595" s="51">
        <v>350</v>
      </c>
      <c r="K595" s="52" t="s">
        <v>1456</v>
      </c>
      <c r="L595" s="10" t="s">
        <v>1296</v>
      </c>
      <c r="W595" s="47">
        <v>1</v>
      </c>
    </row>
    <row r="596" spans="1:24" ht="45" customHeight="1" x14ac:dyDescent="0.4">
      <c r="A596" s="6">
        <v>95</v>
      </c>
      <c r="B596" s="17">
        <v>572</v>
      </c>
      <c r="C596" s="89">
        <v>2</v>
      </c>
      <c r="D596" s="40">
        <v>2.2999999999999998</v>
      </c>
      <c r="E596" s="50" t="s">
        <v>1451</v>
      </c>
      <c r="F596" s="50" t="s">
        <v>1452</v>
      </c>
      <c r="G596" s="498"/>
      <c r="H596" s="51">
        <f>+H595+1</f>
        <v>525</v>
      </c>
      <c r="I596" s="56" t="s">
        <v>1457</v>
      </c>
      <c r="J596" s="63">
        <v>1</v>
      </c>
      <c r="K596" s="52" t="s">
        <v>3830</v>
      </c>
      <c r="L596" s="10" t="s">
        <v>1296</v>
      </c>
      <c r="W596" s="47">
        <v>1</v>
      </c>
    </row>
    <row r="597" spans="1:24" ht="45" customHeight="1" x14ac:dyDescent="0.4">
      <c r="A597" s="6">
        <v>96</v>
      </c>
      <c r="B597" s="17">
        <v>573</v>
      </c>
      <c r="C597" s="89">
        <v>2</v>
      </c>
      <c r="D597" s="40">
        <v>2.2999999999999998</v>
      </c>
      <c r="E597" s="50" t="s">
        <v>1451</v>
      </c>
      <c r="F597" s="61" t="s">
        <v>1459</v>
      </c>
      <c r="G597" s="493" t="s">
        <v>3831</v>
      </c>
      <c r="H597" s="48">
        <f>+H596+1</f>
        <v>526</v>
      </c>
      <c r="I597" s="56" t="s">
        <v>1460</v>
      </c>
      <c r="J597" s="48">
        <v>40</v>
      </c>
      <c r="K597" s="49" t="s">
        <v>1461</v>
      </c>
      <c r="L597" s="10" t="s">
        <v>1296</v>
      </c>
      <c r="W597" s="47">
        <v>1</v>
      </c>
    </row>
    <row r="598" spans="1:24" ht="64.900000000000006" customHeight="1" x14ac:dyDescent="0.4">
      <c r="A598" s="6">
        <v>97</v>
      </c>
      <c r="B598" s="17">
        <v>574</v>
      </c>
      <c r="C598" s="89">
        <v>2</v>
      </c>
      <c r="D598" s="40">
        <v>2.2999999999999998</v>
      </c>
      <c r="E598" s="50" t="s">
        <v>1451</v>
      </c>
      <c r="F598" s="61" t="s">
        <v>1459</v>
      </c>
      <c r="G598" s="494"/>
      <c r="H598" s="48">
        <f>+H597+1</f>
        <v>527</v>
      </c>
      <c r="I598" s="56" t="s">
        <v>1462</v>
      </c>
      <c r="J598" s="48">
        <v>40</v>
      </c>
      <c r="K598" s="49" t="s">
        <v>3832</v>
      </c>
      <c r="L598" s="10" t="s">
        <v>1296</v>
      </c>
      <c r="W598" s="47">
        <v>1</v>
      </c>
    </row>
    <row r="599" spans="1:24" ht="45" customHeight="1" x14ac:dyDescent="0.4">
      <c r="A599" s="6">
        <v>98</v>
      </c>
      <c r="B599" s="17">
        <v>575</v>
      </c>
      <c r="C599" s="89">
        <v>2</v>
      </c>
      <c r="D599" s="40">
        <v>2.2999999999999998</v>
      </c>
      <c r="E599" s="50" t="s">
        <v>1451</v>
      </c>
      <c r="F599" s="61" t="s">
        <v>1459</v>
      </c>
      <c r="G599" s="495"/>
      <c r="H599" s="48">
        <f>+H598+1</f>
        <v>528</v>
      </c>
      <c r="I599" s="56" t="s">
        <v>1464</v>
      </c>
      <c r="J599" s="48">
        <v>1</v>
      </c>
      <c r="K599" s="49" t="s">
        <v>3833</v>
      </c>
      <c r="L599" s="10" t="s">
        <v>1296</v>
      </c>
      <c r="W599" s="47">
        <v>1</v>
      </c>
    </row>
    <row r="600" spans="1:24" ht="45" customHeight="1" x14ac:dyDescent="0.4">
      <c r="B600" s="17">
        <v>576</v>
      </c>
      <c r="G600" s="33" t="s">
        <v>3834</v>
      </c>
      <c r="H600" s="34"/>
      <c r="I600" s="34"/>
      <c r="J600" s="33"/>
      <c r="K600" s="33"/>
      <c r="M600" s="35"/>
      <c r="N600" s="35"/>
      <c r="O600" s="35"/>
      <c r="P600" s="35"/>
      <c r="Q600" s="36"/>
      <c r="R600" s="37"/>
      <c r="S600" s="38">
        <v>2</v>
      </c>
      <c r="T600" s="37" t="s">
        <v>657</v>
      </c>
      <c r="U600" s="38"/>
      <c r="V600" s="37"/>
      <c r="W600" s="39">
        <f>SUM(W601:W606)</f>
        <v>6</v>
      </c>
      <c r="X600" s="37" t="s">
        <v>659</v>
      </c>
    </row>
    <row r="601" spans="1:24" ht="45" customHeight="1" x14ac:dyDescent="0.4">
      <c r="A601" s="6">
        <v>99</v>
      </c>
      <c r="B601" s="17">
        <v>577</v>
      </c>
      <c r="C601" s="89">
        <v>2</v>
      </c>
      <c r="D601" s="40">
        <v>2.2999999999999998</v>
      </c>
      <c r="E601" s="41" t="s">
        <v>1466</v>
      </c>
      <c r="F601" s="41" t="s">
        <v>1467</v>
      </c>
      <c r="G601" s="490" t="s">
        <v>3835</v>
      </c>
      <c r="H601" s="42">
        <f>+H599+1</f>
        <v>529</v>
      </c>
      <c r="I601" s="56" t="s">
        <v>1468</v>
      </c>
      <c r="J601" s="65">
        <v>1</v>
      </c>
      <c r="K601" s="44" t="s">
        <v>3836</v>
      </c>
      <c r="L601" s="10" t="s">
        <v>1296</v>
      </c>
      <c r="W601" s="47">
        <v>1</v>
      </c>
    </row>
    <row r="602" spans="1:24" ht="45" customHeight="1" x14ac:dyDescent="0.4">
      <c r="A602" s="6">
        <v>100</v>
      </c>
      <c r="B602" s="17">
        <v>578</v>
      </c>
      <c r="C602" s="89">
        <v>2</v>
      </c>
      <c r="D602" s="40">
        <v>2.2999999999999998</v>
      </c>
      <c r="E602" s="41" t="s">
        <v>1466</v>
      </c>
      <c r="F602" s="41" t="s">
        <v>1467</v>
      </c>
      <c r="G602" s="491"/>
      <c r="H602" s="42">
        <f>+H601+1</f>
        <v>530</v>
      </c>
      <c r="I602" s="56" t="s">
        <v>1470</v>
      </c>
      <c r="J602" s="65">
        <v>1</v>
      </c>
      <c r="K602" s="44" t="s">
        <v>1471</v>
      </c>
      <c r="L602" s="10" t="s">
        <v>1296</v>
      </c>
      <c r="W602" s="47">
        <v>1</v>
      </c>
    </row>
    <row r="603" spans="1:24" ht="45" customHeight="1" x14ac:dyDescent="0.4">
      <c r="A603" s="6">
        <v>101</v>
      </c>
      <c r="B603" s="17">
        <v>579</v>
      </c>
      <c r="C603" s="89">
        <v>2</v>
      </c>
      <c r="D603" s="40">
        <v>2.2999999999999998</v>
      </c>
      <c r="E603" s="41" t="s">
        <v>1466</v>
      </c>
      <c r="F603" s="41" t="s">
        <v>1467</v>
      </c>
      <c r="G603" s="492"/>
      <c r="H603" s="42">
        <f>+H602+1</f>
        <v>531</v>
      </c>
      <c r="I603" s="56" t="s">
        <v>1472</v>
      </c>
      <c r="J603" s="42">
        <v>1</v>
      </c>
      <c r="K603" s="44" t="s">
        <v>1473</v>
      </c>
      <c r="L603" s="10" t="s">
        <v>1296</v>
      </c>
      <c r="W603" s="47">
        <v>1</v>
      </c>
    </row>
    <row r="604" spans="1:24" ht="45" customHeight="1" x14ac:dyDescent="0.4">
      <c r="A604" s="6">
        <v>102</v>
      </c>
      <c r="B604" s="17">
        <v>580</v>
      </c>
      <c r="C604" s="89">
        <v>2</v>
      </c>
      <c r="D604" s="40">
        <v>2.2999999999999998</v>
      </c>
      <c r="E604" s="41" t="s">
        <v>1466</v>
      </c>
      <c r="F604" s="61" t="s">
        <v>1474</v>
      </c>
      <c r="G604" s="493" t="s">
        <v>3837</v>
      </c>
      <c r="H604" s="48">
        <f>+H603+1</f>
        <v>532</v>
      </c>
      <c r="I604" s="56" t="s">
        <v>1475</v>
      </c>
      <c r="J604" s="48">
        <v>1</v>
      </c>
      <c r="K604" s="49" t="s">
        <v>1476</v>
      </c>
      <c r="L604" s="10" t="s">
        <v>1296</v>
      </c>
      <c r="W604" s="47">
        <v>1</v>
      </c>
    </row>
    <row r="605" spans="1:24" ht="45" customHeight="1" x14ac:dyDescent="0.4">
      <c r="A605" s="6">
        <v>103</v>
      </c>
      <c r="B605" s="17">
        <v>581</v>
      </c>
      <c r="C605" s="89">
        <v>2</v>
      </c>
      <c r="D605" s="40">
        <v>2.2999999999999998</v>
      </c>
      <c r="E605" s="41" t="s">
        <v>1466</v>
      </c>
      <c r="F605" s="61" t="s">
        <v>1474</v>
      </c>
      <c r="G605" s="494"/>
      <c r="H605" s="48">
        <f>+H604+1</f>
        <v>533</v>
      </c>
      <c r="I605" s="56" t="s">
        <v>1477</v>
      </c>
      <c r="J605" s="48">
        <v>40</v>
      </c>
      <c r="K605" s="49" t="s">
        <v>3838</v>
      </c>
      <c r="L605" s="10" t="s">
        <v>1296</v>
      </c>
      <c r="W605" s="47">
        <v>1</v>
      </c>
    </row>
    <row r="606" spans="1:24" ht="45" customHeight="1" x14ac:dyDescent="0.4">
      <c r="A606" s="6">
        <v>104</v>
      </c>
      <c r="B606" s="17">
        <v>582</v>
      </c>
      <c r="C606" s="89">
        <v>2</v>
      </c>
      <c r="D606" s="40">
        <v>2.2999999999999998</v>
      </c>
      <c r="E606" s="41" t="s">
        <v>1466</v>
      </c>
      <c r="F606" s="61" t="s">
        <v>1474</v>
      </c>
      <c r="G606" s="495"/>
      <c r="H606" s="48">
        <f>+H605+1</f>
        <v>534</v>
      </c>
      <c r="I606" s="56" t="s">
        <v>1479</v>
      </c>
      <c r="J606" s="48">
        <v>350</v>
      </c>
      <c r="K606" s="49" t="s">
        <v>1480</v>
      </c>
      <c r="L606" s="10" t="s">
        <v>1296</v>
      </c>
      <c r="W606" s="47">
        <v>1</v>
      </c>
    </row>
    <row r="607" spans="1:24" ht="45" customHeight="1" x14ac:dyDescent="0.4">
      <c r="B607" s="17">
        <v>583</v>
      </c>
      <c r="G607" s="33" t="s">
        <v>3839</v>
      </c>
      <c r="H607" s="34"/>
      <c r="I607" s="34"/>
      <c r="J607" s="33"/>
      <c r="K607" s="33"/>
      <c r="M607" s="35"/>
      <c r="N607" s="35"/>
      <c r="O607" s="35"/>
      <c r="P607" s="35"/>
      <c r="Q607" s="36"/>
      <c r="R607" s="37"/>
      <c r="S607" s="38">
        <v>2</v>
      </c>
      <c r="T607" s="37" t="s">
        <v>657</v>
      </c>
      <c r="U607" s="38"/>
      <c r="V607" s="37"/>
      <c r="W607" s="39">
        <f>SUM(W608:W613)</f>
        <v>6</v>
      </c>
      <c r="X607" s="37" t="s">
        <v>659</v>
      </c>
    </row>
    <row r="608" spans="1:24" ht="45" customHeight="1" x14ac:dyDescent="0.4">
      <c r="A608" s="6">
        <v>105</v>
      </c>
      <c r="B608" s="17">
        <v>584</v>
      </c>
      <c r="C608" s="89">
        <v>2</v>
      </c>
      <c r="D608" s="40">
        <v>2.2999999999999998</v>
      </c>
      <c r="E608" s="50" t="s">
        <v>1481</v>
      </c>
      <c r="F608" s="50" t="s">
        <v>1482</v>
      </c>
      <c r="G608" s="496" t="s">
        <v>3840</v>
      </c>
      <c r="H608" s="51">
        <f>+H606+1</f>
        <v>535</v>
      </c>
      <c r="I608" s="56" t="s">
        <v>1483</v>
      </c>
      <c r="J608" s="63">
        <v>1</v>
      </c>
      <c r="K608" s="52" t="s">
        <v>1484</v>
      </c>
      <c r="L608" s="10" t="s">
        <v>1296</v>
      </c>
      <c r="W608" s="47">
        <v>1</v>
      </c>
    </row>
    <row r="609" spans="1:24" ht="45" customHeight="1" x14ac:dyDescent="0.4">
      <c r="A609" s="6">
        <v>106</v>
      </c>
      <c r="B609" s="17">
        <v>585</v>
      </c>
      <c r="C609" s="89">
        <v>2</v>
      </c>
      <c r="D609" s="40">
        <v>2.2999999999999998</v>
      </c>
      <c r="E609" s="50" t="s">
        <v>1481</v>
      </c>
      <c r="F609" s="50" t="s">
        <v>1482</v>
      </c>
      <c r="G609" s="497"/>
      <c r="H609" s="51">
        <f>+H608+1</f>
        <v>536</v>
      </c>
      <c r="I609" s="56" t="s">
        <v>1485</v>
      </c>
      <c r="J609" s="51">
        <v>4</v>
      </c>
      <c r="K609" s="52" t="s">
        <v>3841</v>
      </c>
      <c r="L609" s="10" t="s">
        <v>1296</v>
      </c>
      <c r="W609" s="47">
        <v>1</v>
      </c>
    </row>
    <row r="610" spans="1:24" ht="45" customHeight="1" x14ac:dyDescent="0.4">
      <c r="A610" s="6">
        <v>107</v>
      </c>
      <c r="B610" s="17">
        <v>586</v>
      </c>
      <c r="C610" s="89">
        <v>2</v>
      </c>
      <c r="D610" s="40">
        <v>2.2999999999999998</v>
      </c>
      <c r="E610" s="50" t="s">
        <v>1481</v>
      </c>
      <c r="F610" s="50" t="s">
        <v>1482</v>
      </c>
      <c r="G610" s="497"/>
      <c r="H610" s="51">
        <f>+H609+1</f>
        <v>537</v>
      </c>
      <c r="I610" s="56" t="s">
        <v>1487</v>
      </c>
      <c r="J610" s="63">
        <v>1</v>
      </c>
      <c r="K610" s="52" t="s">
        <v>1488</v>
      </c>
      <c r="L610" s="10" t="s">
        <v>1296</v>
      </c>
      <c r="W610" s="47">
        <v>1</v>
      </c>
    </row>
    <row r="611" spans="1:24" ht="45" customHeight="1" x14ac:dyDescent="0.4">
      <c r="A611" s="6">
        <v>108</v>
      </c>
      <c r="B611" s="17">
        <v>587</v>
      </c>
      <c r="C611" s="89">
        <v>2</v>
      </c>
      <c r="D611" s="40">
        <v>2.2999999999999998</v>
      </c>
      <c r="E611" s="50" t="s">
        <v>1481</v>
      </c>
      <c r="F611" s="50" t="s">
        <v>1482</v>
      </c>
      <c r="G611" s="498"/>
      <c r="H611" s="51">
        <f>+H610+1</f>
        <v>538</v>
      </c>
      <c r="I611" s="56" t="s">
        <v>1489</v>
      </c>
      <c r="J611" s="51">
        <v>1</v>
      </c>
      <c r="K611" s="52" t="s">
        <v>1490</v>
      </c>
      <c r="L611" s="10" t="s">
        <v>1296</v>
      </c>
      <c r="W611" s="47">
        <v>1</v>
      </c>
    </row>
    <row r="612" spans="1:24" ht="45" customHeight="1" x14ac:dyDescent="0.4">
      <c r="A612" s="6">
        <v>109</v>
      </c>
      <c r="B612" s="17">
        <v>588</v>
      </c>
      <c r="C612" s="89">
        <v>2</v>
      </c>
      <c r="D612" s="40">
        <v>2.2999999999999998</v>
      </c>
      <c r="E612" s="50" t="s">
        <v>1481</v>
      </c>
      <c r="F612" s="61" t="s">
        <v>1491</v>
      </c>
      <c r="G612" s="493" t="s">
        <v>3842</v>
      </c>
      <c r="H612" s="48">
        <f>+H611+1</f>
        <v>539</v>
      </c>
      <c r="I612" s="56" t="s">
        <v>1492</v>
      </c>
      <c r="J612" s="62">
        <v>1</v>
      </c>
      <c r="K612" s="49" t="s">
        <v>1493</v>
      </c>
      <c r="L612" s="10" t="s">
        <v>1296</v>
      </c>
      <c r="W612" s="47">
        <v>1</v>
      </c>
    </row>
    <row r="613" spans="1:24" ht="45" customHeight="1" x14ac:dyDescent="0.4">
      <c r="A613" s="6">
        <v>110</v>
      </c>
      <c r="B613" s="17">
        <v>589</v>
      </c>
      <c r="C613" s="89">
        <v>2</v>
      </c>
      <c r="D613" s="40">
        <v>2.2999999999999998</v>
      </c>
      <c r="E613" s="50" t="s">
        <v>1481</v>
      </c>
      <c r="F613" s="61" t="s">
        <v>1491</v>
      </c>
      <c r="G613" s="495"/>
      <c r="H613" s="48">
        <f>+H612+1</f>
        <v>540</v>
      </c>
      <c r="I613" s="56" t="s">
        <v>1494</v>
      </c>
      <c r="J613" s="62">
        <v>1</v>
      </c>
      <c r="K613" s="49" t="s">
        <v>1495</v>
      </c>
      <c r="L613" s="10" t="s">
        <v>1296</v>
      </c>
      <c r="W613" s="47">
        <v>1</v>
      </c>
    </row>
    <row r="614" spans="1:24" ht="45" customHeight="1" x14ac:dyDescent="0.4">
      <c r="B614" s="17">
        <v>590</v>
      </c>
      <c r="G614" s="25" t="s">
        <v>3843</v>
      </c>
      <c r="H614" s="26"/>
      <c r="I614" s="26"/>
      <c r="J614" s="26"/>
      <c r="K614" s="68"/>
      <c r="M614" s="29"/>
      <c r="N614" s="29"/>
      <c r="O614" s="29"/>
      <c r="P614" s="29"/>
      <c r="Q614" s="30">
        <v>3</v>
      </c>
      <c r="R614" s="31" t="s">
        <v>656</v>
      </c>
      <c r="S614" s="32">
        <f>SUM(S615:S644)</f>
        <v>7</v>
      </c>
      <c r="T614" s="31" t="s">
        <v>657</v>
      </c>
      <c r="U614" s="32">
        <v>9</v>
      </c>
      <c r="V614" s="31" t="s">
        <v>658</v>
      </c>
      <c r="W614" s="70">
        <f>SUM(W615:W644)/2</f>
        <v>27</v>
      </c>
      <c r="X614" s="31" t="s">
        <v>659</v>
      </c>
    </row>
    <row r="615" spans="1:24" ht="45" customHeight="1" x14ac:dyDescent="0.4">
      <c r="B615" s="17">
        <v>591</v>
      </c>
      <c r="G615" s="33" t="s">
        <v>1496</v>
      </c>
      <c r="H615" s="34"/>
      <c r="I615" s="34"/>
      <c r="J615" s="33"/>
      <c r="K615" s="33"/>
      <c r="M615" s="35"/>
      <c r="N615" s="35"/>
      <c r="O615" s="35"/>
      <c r="P615" s="35"/>
      <c r="Q615" s="36"/>
      <c r="R615" s="37"/>
      <c r="S615" s="38">
        <v>4</v>
      </c>
      <c r="T615" s="37" t="s">
        <v>657</v>
      </c>
      <c r="U615" s="38"/>
      <c r="V615" s="37"/>
      <c r="W615" s="39">
        <f>SUM(W616:W634)</f>
        <v>19</v>
      </c>
      <c r="X615" s="37" t="s">
        <v>659</v>
      </c>
    </row>
    <row r="616" spans="1:24" ht="45" customHeight="1" x14ac:dyDescent="0.4">
      <c r="B616" s="17">
        <v>593</v>
      </c>
      <c r="C616" s="89">
        <v>2</v>
      </c>
      <c r="D616" s="59">
        <v>2.4</v>
      </c>
      <c r="E616" s="41" t="s">
        <v>74</v>
      </c>
      <c r="F616" s="41" t="s">
        <v>75</v>
      </c>
      <c r="G616" s="502" t="s">
        <v>3844</v>
      </c>
      <c r="H616" s="78">
        <f>+H613+1</f>
        <v>541</v>
      </c>
      <c r="I616" s="56" t="s">
        <v>1497</v>
      </c>
      <c r="J616" s="42">
        <v>40</v>
      </c>
      <c r="K616" s="44" t="s">
        <v>3845</v>
      </c>
      <c r="L616" s="10" t="s">
        <v>1499</v>
      </c>
      <c r="W616" s="47">
        <v>1</v>
      </c>
    </row>
    <row r="617" spans="1:24" ht="45" customHeight="1" x14ac:dyDescent="0.4">
      <c r="B617" s="17">
        <v>594</v>
      </c>
      <c r="C617" s="89">
        <v>2</v>
      </c>
      <c r="D617" s="59">
        <v>2.4</v>
      </c>
      <c r="E617" s="41" t="s">
        <v>74</v>
      </c>
      <c r="F617" s="41" t="s">
        <v>75</v>
      </c>
      <c r="G617" s="503"/>
      <c r="H617" s="78">
        <f>+H616+1</f>
        <v>542</v>
      </c>
      <c r="I617" s="56" t="s">
        <v>1500</v>
      </c>
      <c r="J617" s="42">
        <v>40</v>
      </c>
      <c r="K617" s="44" t="s">
        <v>3846</v>
      </c>
      <c r="L617" s="10" t="s">
        <v>1499</v>
      </c>
      <c r="W617" s="47">
        <v>1</v>
      </c>
    </row>
    <row r="618" spans="1:24" ht="45" customHeight="1" x14ac:dyDescent="0.4">
      <c r="B618" s="17">
        <v>595</v>
      </c>
      <c r="C618" s="89">
        <v>2</v>
      </c>
      <c r="D618" s="59">
        <v>2.4</v>
      </c>
      <c r="E618" s="41" t="s">
        <v>74</v>
      </c>
      <c r="F618" s="41" t="s">
        <v>75</v>
      </c>
      <c r="G618" s="504"/>
      <c r="H618" s="78">
        <f t="shared" ref="H618:H634" si="26">+H617+1</f>
        <v>543</v>
      </c>
      <c r="I618" s="56" t="s">
        <v>1501</v>
      </c>
      <c r="J618" s="65">
        <v>1</v>
      </c>
      <c r="K618" s="44" t="s">
        <v>1502</v>
      </c>
      <c r="L618" s="10" t="s">
        <v>1499</v>
      </c>
      <c r="W618" s="47">
        <v>1</v>
      </c>
    </row>
    <row r="619" spans="1:24" ht="45" customHeight="1" x14ac:dyDescent="0.4">
      <c r="B619" s="17">
        <v>596</v>
      </c>
      <c r="C619" s="89">
        <v>2</v>
      </c>
      <c r="D619" s="59">
        <v>2.4</v>
      </c>
      <c r="E619" s="41" t="s">
        <v>74</v>
      </c>
      <c r="F619" s="61" t="s">
        <v>76</v>
      </c>
      <c r="G619" s="505" t="s">
        <v>3847</v>
      </c>
      <c r="H619" s="77">
        <f t="shared" si="26"/>
        <v>544</v>
      </c>
      <c r="I619" s="56" t="s">
        <v>1503</v>
      </c>
      <c r="J619" s="66">
        <v>16</v>
      </c>
      <c r="K619" s="54" t="s">
        <v>1504</v>
      </c>
      <c r="L619" s="10" t="s">
        <v>1499</v>
      </c>
      <c r="W619" s="47">
        <v>1</v>
      </c>
    </row>
    <row r="620" spans="1:24" ht="45" customHeight="1" x14ac:dyDescent="0.4">
      <c r="B620" s="17">
        <v>597</v>
      </c>
      <c r="C620" s="89">
        <v>2</v>
      </c>
      <c r="D620" s="59">
        <v>2.4</v>
      </c>
      <c r="E620" s="41" t="s">
        <v>74</v>
      </c>
      <c r="F620" s="61" t="s">
        <v>76</v>
      </c>
      <c r="G620" s="506"/>
      <c r="H620" s="77">
        <f t="shared" si="26"/>
        <v>545</v>
      </c>
      <c r="I620" s="56" t="s">
        <v>1505</v>
      </c>
      <c r="J620" s="66">
        <v>16</v>
      </c>
      <c r="K620" s="54" t="s">
        <v>1506</v>
      </c>
      <c r="L620" s="10" t="s">
        <v>1499</v>
      </c>
      <c r="W620" s="47">
        <v>1</v>
      </c>
    </row>
    <row r="621" spans="1:24" ht="45" customHeight="1" x14ac:dyDescent="0.4">
      <c r="B621" s="17">
        <v>598</v>
      </c>
      <c r="C621" s="89">
        <v>2</v>
      </c>
      <c r="D621" s="59">
        <v>2.4</v>
      </c>
      <c r="E621" s="41" t="s">
        <v>74</v>
      </c>
      <c r="F621" s="61" t="s">
        <v>76</v>
      </c>
      <c r="G621" s="506"/>
      <c r="H621" s="77">
        <f t="shared" si="26"/>
        <v>546</v>
      </c>
      <c r="I621" s="56" t="s">
        <v>1507</v>
      </c>
      <c r="J621" s="66">
        <v>16</v>
      </c>
      <c r="K621" s="54" t="s">
        <v>1508</v>
      </c>
      <c r="L621" s="10" t="s">
        <v>1499</v>
      </c>
      <c r="W621" s="47">
        <v>1</v>
      </c>
    </row>
    <row r="622" spans="1:24" ht="45" customHeight="1" x14ac:dyDescent="0.4">
      <c r="B622" s="17">
        <v>599</v>
      </c>
      <c r="C622" s="89">
        <v>2</v>
      </c>
      <c r="D622" s="59">
        <v>2.4</v>
      </c>
      <c r="E622" s="41" t="s">
        <v>74</v>
      </c>
      <c r="F622" s="61" t="s">
        <v>76</v>
      </c>
      <c r="G622" s="506"/>
      <c r="H622" s="77">
        <f t="shared" si="26"/>
        <v>547</v>
      </c>
      <c r="I622" s="56" t="s">
        <v>1509</v>
      </c>
      <c r="J622" s="66">
        <v>16</v>
      </c>
      <c r="K622" s="54" t="s">
        <v>1510</v>
      </c>
      <c r="L622" s="10" t="s">
        <v>1499</v>
      </c>
      <c r="W622" s="47">
        <v>1</v>
      </c>
    </row>
    <row r="623" spans="1:24" ht="45" customHeight="1" x14ac:dyDescent="0.4">
      <c r="B623" s="17"/>
      <c r="C623" s="89">
        <v>2</v>
      </c>
      <c r="D623" s="59">
        <v>2.4</v>
      </c>
      <c r="E623" s="41" t="s">
        <v>74</v>
      </c>
      <c r="F623" s="61" t="s">
        <v>76</v>
      </c>
      <c r="G623" s="506"/>
      <c r="H623" s="77">
        <f t="shared" si="26"/>
        <v>548</v>
      </c>
      <c r="I623" s="56" t="s">
        <v>1511</v>
      </c>
      <c r="J623" s="67">
        <v>1</v>
      </c>
      <c r="K623" s="54" t="s">
        <v>1512</v>
      </c>
      <c r="L623" s="10" t="s">
        <v>1499</v>
      </c>
      <c r="W623" s="47">
        <v>1</v>
      </c>
    </row>
    <row r="624" spans="1:24" ht="45" customHeight="1" x14ac:dyDescent="0.4">
      <c r="B624" s="17"/>
      <c r="C624" s="89">
        <v>2</v>
      </c>
      <c r="D624" s="59">
        <v>2.4</v>
      </c>
      <c r="E624" s="41" t="s">
        <v>74</v>
      </c>
      <c r="F624" s="61" t="s">
        <v>76</v>
      </c>
      <c r="G624" s="506"/>
      <c r="H624" s="77">
        <f t="shared" si="26"/>
        <v>549</v>
      </c>
      <c r="I624" s="56" t="s">
        <v>1513</v>
      </c>
      <c r="J624" s="67">
        <v>1</v>
      </c>
      <c r="K624" s="54" t="s">
        <v>1514</v>
      </c>
      <c r="L624" s="10" t="s">
        <v>1499</v>
      </c>
      <c r="W624" s="47">
        <v>1</v>
      </c>
    </row>
    <row r="625" spans="1:24" ht="45" customHeight="1" x14ac:dyDescent="0.4">
      <c r="B625" s="17"/>
      <c r="C625" s="89">
        <v>2</v>
      </c>
      <c r="D625" s="59">
        <v>2.4</v>
      </c>
      <c r="E625" s="41" t="s">
        <v>74</v>
      </c>
      <c r="F625" s="61" t="s">
        <v>76</v>
      </c>
      <c r="G625" s="506"/>
      <c r="H625" s="77">
        <f t="shared" si="26"/>
        <v>550</v>
      </c>
      <c r="I625" s="56" t="s">
        <v>1515</v>
      </c>
      <c r="J625" s="66">
        <v>41</v>
      </c>
      <c r="K625" s="54" t="s">
        <v>1516</v>
      </c>
      <c r="L625" s="10" t="s">
        <v>1499</v>
      </c>
      <c r="W625" s="47">
        <v>1</v>
      </c>
    </row>
    <row r="626" spans="1:24" ht="45" customHeight="1" x14ac:dyDescent="0.4">
      <c r="B626" s="17"/>
      <c r="C626" s="89">
        <v>2</v>
      </c>
      <c r="D626" s="59">
        <v>2.4</v>
      </c>
      <c r="E626" s="41" t="s">
        <v>74</v>
      </c>
      <c r="F626" s="61" t="s">
        <v>76</v>
      </c>
      <c r="G626" s="507"/>
      <c r="H626" s="77">
        <f t="shared" si="26"/>
        <v>551</v>
      </c>
      <c r="I626" s="56" t="s">
        <v>1517</v>
      </c>
      <c r="J626" s="66">
        <v>4</v>
      </c>
      <c r="K626" s="54" t="s">
        <v>1518</v>
      </c>
      <c r="L626" s="10" t="s">
        <v>1499</v>
      </c>
      <c r="W626" s="47">
        <v>1</v>
      </c>
    </row>
    <row r="627" spans="1:24" ht="45" customHeight="1" x14ac:dyDescent="0.4">
      <c r="B627" s="17">
        <v>600</v>
      </c>
      <c r="C627" s="89">
        <v>2</v>
      </c>
      <c r="D627" s="59">
        <v>2.4</v>
      </c>
      <c r="E627" s="41" t="s">
        <v>74</v>
      </c>
      <c r="F627" s="41" t="s">
        <v>1519</v>
      </c>
      <c r="G627" s="499" t="s">
        <v>1520</v>
      </c>
      <c r="H627" s="78">
        <f t="shared" si="26"/>
        <v>552</v>
      </c>
      <c r="I627" s="56" t="s">
        <v>1521</v>
      </c>
      <c r="J627" s="65">
        <v>1</v>
      </c>
      <c r="K627" s="44" t="s">
        <v>3848</v>
      </c>
      <c r="L627" s="10" t="s">
        <v>1499</v>
      </c>
      <c r="W627" s="47">
        <v>1</v>
      </c>
    </row>
    <row r="628" spans="1:24" ht="45" customHeight="1" x14ac:dyDescent="0.4">
      <c r="B628" s="17">
        <v>601</v>
      </c>
      <c r="C628" s="89">
        <v>2</v>
      </c>
      <c r="D628" s="59">
        <v>2.4</v>
      </c>
      <c r="E628" s="41" t="s">
        <v>74</v>
      </c>
      <c r="F628" s="41" t="s">
        <v>1519</v>
      </c>
      <c r="G628" s="500"/>
      <c r="H628" s="78">
        <f t="shared" si="26"/>
        <v>553</v>
      </c>
      <c r="I628" s="56" t="s">
        <v>1522</v>
      </c>
      <c r="J628" s="65">
        <v>1</v>
      </c>
      <c r="K628" s="44" t="s">
        <v>3849</v>
      </c>
      <c r="L628" s="10" t="s">
        <v>1499</v>
      </c>
      <c r="W628" s="47">
        <v>1</v>
      </c>
    </row>
    <row r="629" spans="1:24" ht="45" customHeight="1" x14ac:dyDescent="0.4">
      <c r="B629" s="17">
        <v>602</v>
      </c>
      <c r="C629" s="89">
        <v>2</v>
      </c>
      <c r="D629" s="59">
        <v>2.4</v>
      </c>
      <c r="E629" s="41" t="s">
        <v>74</v>
      </c>
      <c r="F629" s="41" t="s">
        <v>1519</v>
      </c>
      <c r="G629" s="500"/>
      <c r="H629" s="78">
        <f t="shared" si="26"/>
        <v>554</v>
      </c>
      <c r="I629" s="56" t="s">
        <v>1523</v>
      </c>
      <c r="J629" s="65">
        <v>1</v>
      </c>
      <c r="K629" s="44" t="s">
        <v>3850</v>
      </c>
      <c r="L629" s="10" t="s">
        <v>1499</v>
      </c>
      <c r="W629" s="47">
        <v>1</v>
      </c>
    </row>
    <row r="630" spans="1:24" ht="64.900000000000006" customHeight="1" x14ac:dyDescent="0.4">
      <c r="B630" s="17"/>
      <c r="C630" s="89">
        <v>2</v>
      </c>
      <c r="D630" s="59">
        <v>2.4</v>
      </c>
      <c r="E630" s="41" t="s">
        <v>74</v>
      </c>
      <c r="F630" s="41" t="s">
        <v>1519</v>
      </c>
      <c r="G630" s="500"/>
      <c r="H630" s="78">
        <f t="shared" si="26"/>
        <v>555</v>
      </c>
      <c r="I630" s="56" t="s">
        <v>1524</v>
      </c>
      <c r="J630" s="42">
        <v>40</v>
      </c>
      <c r="K630" s="44" t="s">
        <v>3851</v>
      </c>
      <c r="L630" s="10" t="s">
        <v>1499</v>
      </c>
      <c r="W630" s="47">
        <v>1</v>
      </c>
    </row>
    <row r="631" spans="1:24" ht="45" customHeight="1" x14ac:dyDescent="0.4">
      <c r="A631" s="64"/>
      <c r="B631" s="17"/>
      <c r="C631" s="89">
        <v>2</v>
      </c>
      <c r="D631" s="59">
        <v>2.4</v>
      </c>
      <c r="E631" s="41" t="s">
        <v>74</v>
      </c>
      <c r="F631" s="41" t="s">
        <v>1519</v>
      </c>
      <c r="G631" s="500"/>
      <c r="H631" s="78">
        <f t="shared" si="26"/>
        <v>556</v>
      </c>
      <c r="I631" s="56" t="s">
        <v>1525</v>
      </c>
      <c r="J631" s="42">
        <v>60</v>
      </c>
      <c r="K631" s="44" t="s">
        <v>3852</v>
      </c>
      <c r="L631" s="10" t="s">
        <v>1499</v>
      </c>
      <c r="W631" s="47">
        <v>1</v>
      </c>
    </row>
    <row r="632" spans="1:24" ht="45" customHeight="1" x14ac:dyDescent="0.4">
      <c r="B632" s="17">
        <v>603</v>
      </c>
      <c r="C632" s="89">
        <v>2</v>
      </c>
      <c r="D632" s="59">
        <v>2.4</v>
      </c>
      <c r="E632" s="41" t="s">
        <v>74</v>
      </c>
      <c r="F632" s="41" t="s">
        <v>1519</v>
      </c>
      <c r="G632" s="501"/>
      <c r="H632" s="78">
        <f t="shared" si="26"/>
        <v>557</v>
      </c>
      <c r="I632" s="56" t="s">
        <v>1526</v>
      </c>
      <c r="J632" s="42">
        <v>60</v>
      </c>
      <c r="K632" s="44" t="s">
        <v>3853</v>
      </c>
      <c r="L632" s="10" t="s">
        <v>1499</v>
      </c>
      <c r="W632" s="47">
        <v>1</v>
      </c>
    </row>
    <row r="633" spans="1:24" ht="45" customHeight="1" x14ac:dyDescent="0.4">
      <c r="B633" s="17">
        <v>604</v>
      </c>
      <c r="C633" s="89">
        <v>2</v>
      </c>
      <c r="D633" s="59">
        <v>2.4</v>
      </c>
      <c r="E633" s="41" t="s">
        <v>74</v>
      </c>
      <c r="F633" s="61" t="s">
        <v>1527</v>
      </c>
      <c r="G633" s="505" t="s">
        <v>1528</v>
      </c>
      <c r="H633" s="77">
        <f t="shared" si="26"/>
        <v>558</v>
      </c>
      <c r="I633" s="56" t="s">
        <v>1529</v>
      </c>
      <c r="J633" s="67">
        <v>1</v>
      </c>
      <c r="K633" s="54" t="s">
        <v>3854</v>
      </c>
      <c r="L633" s="10" t="s">
        <v>1499</v>
      </c>
      <c r="W633" s="47">
        <v>1</v>
      </c>
    </row>
    <row r="634" spans="1:24" ht="45" customHeight="1" x14ac:dyDescent="0.4">
      <c r="B634" s="17">
        <v>605</v>
      </c>
      <c r="C634" s="89">
        <v>2</v>
      </c>
      <c r="D634" s="59">
        <v>2.4</v>
      </c>
      <c r="E634" s="41" t="s">
        <v>74</v>
      </c>
      <c r="F634" s="61" t="s">
        <v>1527</v>
      </c>
      <c r="G634" s="507"/>
      <c r="H634" s="77">
        <f t="shared" si="26"/>
        <v>559</v>
      </c>
      <c r="I634" s="56" t="s">
        <v>1530</v>
      </c>
      <c r="J634" s="67">
        <v>1</v>
      </c>
      <c r="K634" s="54" t="s">
        <v>1531</v>
      </c>
      <c r="L634" s="10" t="s">
        <v>1499</v>
      </c>
      <c r="W634" s="47">
        <v>1</v>
      </c>
    </row>
    <row r="635" spans="1:24" ht="45" customHeight="1" x14ac:dyDescent="0.4">
      <c r="B635" s="17">
        <v>606</v>
      </c>
      <c r="G635" s="33" t="s">
        <v>1532</v>
      </c>
      <c r="H635" s="34"/>
      <c r="I635" s="34"/>
      <c r="J635" s="33"/>
      <c r="K635" s="33"/>
      <c r="M635" s="35"/>
      <c r="N635" s="35"/>
      <c r="O635" s="35"/>
      <c r="P635" s="35"/>
      <c r="Q635" s="36"/>
      <c r="R635" s="37"/>
      <c r="S635" s="38">
        <v>2</v>
      </c>
      <c r="T635" s="37" t="s">
        <v>657</v>
      </c>
      <c r="U635" s="38"/>
      <c r="V635" s="37"/>
      <c r="W635" s="39">
        <f>SUM(W636:W639)</f>
        <v>4</v>
      </c>
      <c r="X635" s="37" t="s">
        <v>659</v>
      </c>
    </row>
    <row r="636" spans="1:24" ht="45" customHeight="1" x14ac:dyDescent="0.4">
      <c r="B636" s="17">
        <v>607</v>
      </c>
      <c r="C636" s="89">
        <v>2</v>
      </c>
      <c r="D636" s="59">
        <v>2.4</v>
      </c>
      <c r="E636" s="50" t="s">
        <v>77</v>
      </c>
      <c r="F636" s="50" t="s">
        <v>78</v>
      </c>
      <c r="G636" s="52" t="s">
        <v>1533</v>
      </c>
      <c r="H636" s="51">
        <f>+H634+1</f>
        <v>560</v>
      </c>
      <c r="I636" s="56" t="s">
        <v>1534</v>
      </c>
      <c r="J636" s="63">
        <v>1</v>
      </c>
      <c r="K636" s="52" t="s">
        <v>3855</v>
      </c>
      <c r="L636" s="10" t="s">
        <v>1499</v>
      </c>
      <c r="W636" s="47">
        <v>1</v>
      </c>
    </row>
    <row r="637" spans="1:24" ht="45" customHeight="1" x14ac:dyDescent="0.4">
      <c r="B637" s="17">
        <v>608</v>
      </c>
      <c r="C637" s="89">
        <v>2</v>
      </c>
      <c r="D637" s="59">
        <v>2.4</v>
      </c>
      <c r="E637" s="50" t="s">
        <v>77</v>
      </c>
      <c r="F637" s="61" t="s">
        <v>79</v>
      </c>
      <c r="G637" s="505" t="s">
        <v>1535</v>
      </c>
      <c r="H637" s="48">
        <f>+H636+1</f>
        <v>561</v>
      </c>
      <c r="I637" s="56" t="s">
        <v>1536</v>
      </c>
      <c r="J637" s="62">
        <v>1</v>
      </c>
      <c r="K637" s="49" t="s">
        <v>1537</v>
      </c>
      <c r="L637" s="10" t="s">
        <v>1499</v>
      </c>
      <c r="W637" s="47">
        <v>1</v>
      </c>
    </row>
    <row r="638" spans="1:24" ht="45" customHeight="1" x14ac:dyDescent="0.4">
      <c r="B638" s="17">
        <v>609</v>
      </c>
      <c r="C638" s="89">
        <v>2</v>
      </c>
      <c r="D638" s="59">
        <v>2.4</v>
      </c>
      <c r="E638" s="50" t="s">
        <v>77</v>
      </c>
      <c r="F638" s="61" t="s">
        <v>79</v>
      </c>
      <c r="G638" s="506"/>
      <c r="H638" s="48">
        <f>+H637+1</f>
        <v>562</v>
      </c>
      <c r="I638" s="56" t="s">
        <v>1538</v>
      </c>
      <c r="J638" s="62">
        <v>1</v>
      </c>
      <c r="K638" s="82" t="s">
        <v>3856</v>
      </c>
      <c r="L638" s="10" t="s">
        <v>1499</v>
      </c>
      <c r="W638" s="47">
        <v>1</v>
      </c>
    </row>
    <row r="639" spans="1:24" ht="45" customHeight="1" x14ac:dyDescent="0.4">
      <c r="B639" s="17">
        <v>610</v>
      </c>
      <c r="C639" s="89">
        <v>2</v>
      </c>
      <c r="D639" s="59">
        <v>2.4</v>
      </c>
      <c r="E639" s="50" t="s">
        <v>77</v>
      </c>
      <c r="F639" s="61" t="s">
        <v>79</v>
      </c>
      <c r="G639" s="507"/>
      <c r="H639" s="48">
        <f>+H638+1</f>
        <v>563</v>
      </c>
      <c r="I639" s="56" t="s">
        <v>1539</v>
      </c>
      <c r="J639" s="62">
        <v>1</v>
      </c>
      <c r="K639" s="82" t="s">
        <v>3857</v>
      </c>
      <c r="L639" s="10" t="s">
        <v>1499</v>
      </c>
      <c r="W639" s="47">
        <v>1</v>
      </c>
    </row>
    <row r="640" spans="1:24" ht="45" customHeight="1" x14ac:dyDescent="0.4">
      <c r="B640" s="17">
        <v>611</v>
      </c>
      <c r="G640" s="33" t="s">
        <v>1540</v>
      </c>
      <c r="H640" s="34"/>
      <c r="I640" s="34"/>
      <c r="J640" s="33"/>
      <c r="K640" s="33"/>
      <c r="M640" s="35"/>
      <c r="N640" s="35"/>
      <c r="O640" s="35"/>
      <c r="P640" s="35"/>
      <c r="Q640" s="36"/>
      <c r="R640" s="37"/>
      <c r="S640" s="38">
        <v>1</v>
      </c>
      <c r="T640" s="37" t="s">
        <v>657</v>
      </c>
      <c r="U640" s="38"/>
      <c r="V640" s="37"/>
      <c r="W640" s="39">
        <f>SUM(W641:W644)</f>
        <v>4</v>
      </c>
      <c r="X640" s="37" t="s">
        <v>659</v>
      </c>
    </row>
    <row r="641" spans="2:24" ht="45" customHeight="1" x14ac:dyDescent="0.4">
      <c r="B641" s="17">
        <v>612</v>
      </c>
      <c r="C641" s="89">
        <v>2</v>
      </c>
      <c r="D641" s="59">
        <v>2.4</v>
      </c>
      <c r="E641" s="41" t="s">
        <v>80</v>
      </c>
      <c r="F641" s="41" t="s">
        <v>81</v>
      </c>
      <c r="G641" s="499" t="s">
        <v>3858</v>
      </c>
      <c r="H641" s="42">
        <f>+H639+1</f>
        <v>564</v>
      </c>
      <c r="I641" s="56" t="s">
        <v>1541</v>
      </c>
      <c r="J641" s="42">
        <v>1</v>
      </c>
      <c r="K641" s="92" t="s">
        <v>3859</v>
      </c>
      <c r="L641" s="10" t="s">
        <v>1499</v>
      </c>
      <c r="W641" s="47">
        <v>1</v>
      </c>
    </row>
    <row r="642" spans="2:24" ht="45" customHeight="1" x14ac:dyDescent="0.4">
      <c r="B642" s="17"/>
      <c r="C642" s="89">
        <v>2</v>
      </c>
      <c r="D642" s="59">
        <v>2.4</v>
      </c>
      <c r="E642" s="41" t="s">
        <v>80</v>
      </c>
      <c r="F642" s="41" t="s">
        <v>81</v>
      </c>
      <c r="G642" s="500"/>
      <c r="H642" s="42">
        <f>+H641+1</f>
        <v>565</v>
      </c>
      <c r="I642" s="56" t="s">
        <v>1542</v>
      </c>
      <c r="J642" s="42">
        <v>20</v>
      </c>
      <c r="K642" s="92" t="s">
        <v>1543</v>
      </c>
      <c r="L642" s="10" t="s">
        <v>1499</v>
      </c>
      <c r="W642" s="47">
        <v>1</v>
      </c>
    </row>
    <row r="643" spans="2:24" ht="45" customHeight="1" x14ac:dyDescent="0.4">
      <c r="B643" s="17"/>
      <c r="C643" s="89">
        <v>2</v>
      </c>
      <c r="D643" s="59">
        <v>2.4</v>
      </c>
      <c r="E643" s="41" t="s">
        <v>80</v>
      </c>
      <c r="F643" s="41" t="s">
        <v>81</v>
      </c>
      <c r="G643" s="500"/>
      <c r="H643" s="42">
        <f>+H642+1</f>
        <v>566</v>
      </c>
      <c r="I643" s="56" t="s">
        <v>1544</v>
      </c>
      <c r="J643" s="65">
        <v>1</v>
      </c>
      <c r="K643" s="92" t="s">
        <v>1545</v>
      </c>
      <c r="L643" s="10" t="s">
        <v>1499</v>
      </c>
      <c r="W643" s="47">
        <v>1</v>
      </c>
    </row>
    <row r="644" spans="2:24" ht="45" customHeight="1" x14ac:dyDescent="0.4">
      <c r="B644" s="17"/>
      <c r="C644" s="89">
        <v>2</v>
      </c>
      <c r="D644" s="59">
        <v>2.4</v>
      </c>
      <c r="E644" s="41" t="s">
        <v>80</v>
      </c>
      <c r="F644" s="41" t="s">
        <v>81</v>
      </c>
      <c r="G644" s="501"/>
      <c r="H644" s="42">
        <f>+H643+1</f>
        <v>567</v>
      </c>
      <c r="I644" s="56" t="s">
        <v>1546</v>
      </c>
      <c r="J644" s="65">
        <v>1</v>
      </c>
      <c r="K644" s="92" t="s">
        <v>1547</v>
      </c>
      <c r="L644" s="10" t="s">
        <v>1499</v>
      </c>
      <c r="W644" s="47">
        <v>1</v>
      </c>
    </row>
    <row r="645" spans="2:24" ht="45" customHeight="1" x14ac:dyDescent="0.4">
      <c r="B645" s="17">
        <v>613</v>
      </c>
      <c r="G645" s="18" t="s">
        <v>1548</v>
      </c>
      <c r="H645" s="19"/>
      <c r="I645" s="86"/>
      <c r="J645" s="87"/>
      <c r="K645" s="87"/>
      <c r="M645" s="93"/>
      <c r="N645" s="93"/>
      <c r="O645" s="93">
        <v>5</v>
      </c>
      <c r="P645" s="93" t="s">
        <v>655</v>
      </c>
      <c r="Q645" s="94">
        <f>SUM(Q646:Q790)</f>
        <v>14</v>
      </c>
      <c r="R645" s="95" t="s">
        <v>656</v>
      </c>
      <c r="S645" s="94">
        <f>SUM(S646:S790)/2</f>
        <v>43</v>
      </c>
      <c r="T645" s="95" t="s">
        <v>657</v>
      </c>
      <c r="U645" s="94">
        <f>SUM(U646:U790)</f>
        <v>62</v>
      </c>
      <c r="V645" s="95" t="s">
        <v>658</v>
      </c>
      <c r="W645" s="94">
        <f>SUM(W646:W790)/3</f>
        <v>126</v>
      </c>
      <c r="X645" s="95" t="s">
        <v>659</v>
      </c>
    </row>
    <row r="646" spans="2:24" ht="45" customHeight="1" x14ac:dyDescent="0.4">
      <c r="B646" s="17">
        <v>614</v>
      </c>
      <c r="G646" s="25" t="s">
        <v>3860</v>
      </c>
      <c r="H646" s="26"/>
      <c r="I646" s="26"/>
      <c r="J646" s="26"/>
      <c r="K646" s="68"/>
      <c r="M646" s="29"/>
      <c r="N646" s="29"/>
      <c r="O646" s="29"/>
      <c r="P646" s="29"/>
      <c r="Q646" s="30">
        <v>2</v>
      </c>
      <c r="R646" s="31" t="s">
        <v>656</v>
      </c>
      <c r="S646" s="32">
        <f>SUM(S647:S657)</f>
        <v>4</v>
      </c>
      <c r="T646" s="31" t="s">
        <v>657</v>
      </c>
      <c r="U646" s="32">
        <v>4</v>
      </c>
      <c r="V646" s="31" t="s">
        <v>658</v>
      </c>
      <c r="W646" s="32">
        <f>SUM(W647:W657)/2</f>
        <v>9</v>
      </c>
      <c r="X646" s="31" t="s">
        <v>659</v>
      </c>
    </row>
    <row r="647" spans="2:24" ht="45" customHeight="1" x14ac:dyDescent="0.4">
      <c r="B647" s="17">
        <v>615</v>
      </c>
      <c r="G647" s="33" t="s">
        <v>3861</v>
      </c>
      <c r="H647" s="34"/>
      <c r="I647" s="34"/>
      <c r="J647" s="33"/>
      <c r="K647" s="33"/>
      <c r="M647" s="35"/>
      <c r="N647" s="35"/>
      <c r="O647" s="35"/>
      <c r="P647" s="35"/>
      <c r="Q647" s="36"/>
      <c r="R647" s="37"/>
      <c r="S647" s="38">
        <v>2</v>
      </c>
      <c r="T647" s="37" t="s">
        <v>657</v>
      </c>
      <c r="U647" s="38"/>
      <c r="V647" s="37"/>
      <c r="W647" s="39">
        <f>SUM(W648:W652)</f>
        <v>5</v>
      </c>
      <c r="X647" s="37" t="s">
        <v>659</v>
      </c>
    </row>
    <row r="648" spans="2:24" ht="45" customHeight="1" x14ac:dyDescent="0.4">
      <c r="B648" s="17">
        <v>616</v>
      </c>
      <c r="C648" s="8">
        <v>3</v>
      </c>
      <c r="D648" s="40">
        <v>3.1</v>
      </c>
      <c r="E648" s="41" t="s">
        <v>135</v>
      </c>
      <c r="F648" s="41" t="s">
        <v>136</v>
      </c>
      <c r="G648" s="466" t="s">
        <v>3862</v>
      </c>
      <c r="H648" s="42">
        <f>+H644+1</f>
        <v>568</v>
      </c>
      <c r="I648" s="56" t="s">
        <v>1549</v>
      </c>
      <c r="J648" s="42">
        <v>1</v>
      </c>
      <c r="K648" s="58" t="s">
        <v>1550</v>
      </c>
      <c r="L648" s="10" t="s">
        <v>1551</v>
      </c>
      <c r="W648" s="47">
        <v>1</v>
      </c>
    </row>
    <row r="649" spans="2:24" ht="45" customHeight="1" x14ac:dyDescent="0.4">
      <c r="B649" s="17">
        <v>617</v>
      </c>
      <c r="C649" s="8">
        <v>3</v>
      </c>
      <c r="D649" s="40">
        <v>3.1</v>
      </c>
      <c r="E649" s="41" t="s">
        <v>135</v>
      </c>
      <c r="F649" s="41" t="s">
        <v>136</v>
      </c>
      <c r="G649" s="467"/>
      <c r="H649" s="42">
        <f>+H648+1</f>
        <v>569</v>
      </c>
      <c r="I649" s="56" t="s">
        <v>1552</v>
      </c>
      <c r="J649" s="42">
        <v>2</v>
      </c>
      <c r="K649" s="58" t="s">
        <v>1553</v>
      </c>
      <c r="L649" s="10" t="s">
        <v>1551</v>
      </c>
      <c r="W649" s="47">
        <v>1</v>
      </c>
    </row>
    <row r="650" spans="2:24" ht="45" customHeight="1" x14ac:dyDescent="0.4">
      <c r="B650" s="17">
        <v>618</v>
      </c>
      <c r="C650" s="8">
        <v>3</v>
      </c>
      <c r="D650" s="40">
        <v>3.1</v>
      </c>
      <c r="E650" s="41" t="s">
        <v>135</v>
      </c>
      <c r="F650" s="41" t="s">
        <v>136</v>
      </c>
      <c r="G650" s="468"/>
      <c r="H650" s="42">
        <f>+H649+1</f>
        <v>570</v>
      </c>
      <c r="I650" s="56" t="s">
        <v>1554</v>
      </c>
      <c r="J650" s="42">
        <v>1</v>
      </c>
      <c r="K650" s="58" t="s">
        <v>1555</v>
      </c>
      <c r="L650" s="10" t="s">
        <v>1551</v>
      </c>
      <c r="W650" s="47">
        <v>1</v>
      </c>
    </row>
    <row r="651" spans="2:24" ht="45" customHeight="1" x14ac:dyDescent="0.4">
      <c r="B651" s="17">
        <v>619</v>
      </c>
      <c r="C651" s="8">
        <v>3</v>
      </c>
      <c r="D651" s="40">
        <v>3.1</v>
      </c>
      <c r="E651" s="41" t="s">
        <v>135</v>
      </c>
      <c r="F651" s="61" t="s">
        <v>1556</v>
      </c>
      <c r="G651" s="469" t="s">
        <v>3863</v>
      </c>
      <c r="H651" s="48">
        <f>+H650+1</f>
        <v>571</v>
      </c>
      <c r="I651" s="56" t="s">
        <v>1557</v>
      </c>
      <c r="J651" s="48">
        <v>1</v>
      </c>
      <c r="K651" s="393" t="s">
        <v>1558</v>
      </c>
      <c r="L651" s="10" t="s">
        <v>1551</v>
      </c>
      <c r="W651" s="47">
        <v>1</v>
      </c>
    </row>
    <row r="652" spans="2:24" ht="45" customHeight="1" x14ac:dyDescent="0.4">
      <c r="B652" s="17">
        <v>620</v>
      </c>
      <c r="C652" s="8">
        <v>3</v>
      </c>
      <c r="D652" s="40">
        <v>3.1</v>
      </c>
      <c r="E652" s="41" t="s">
        <v>135</v>
      </c>
      <c r="F652" s="61" t="s">
        <v>1556</v>
      </c>
      <c r="G652" s="470"/>
      <c r="H652" s="48">
        <f>+H651+1</f>
        <v>572</v>
      </c>
      <c r="I652" s="56" t="s">
        <v>1559</v>
      </c>
      <c r="J652" s="62">
        <v>1</v>
      </c>
      <c r="K652" s="393" t="s">
        <v>1560</v>
      </c>
      <c r="L652" s="10" t="s">
        <v>1551</v>
      </c>
      <c r="W652" s="47">
        <v>1</v>
      </c>
    </row>
    <row r="653" spans="2:24" ht="45" customHeight="1" x14ac:dyDescent="0.4">
      <c r="B653" s="17">
        <v>621</v>
      </c>
      <c r="G653" s="33" t="s">
        <v>3864</v>
      </c>
      <c r="H653" s="34"/>
      <c r="I653" s="34"/>
      <c r="J653" s="33"/>
      <c r="K653" s="33"/>
      <c r="M653" s="35"/>
      <c r="N653" s="35"/>
      <c r="O653" s="35"/>
      <c r="P653" s="35"/>
      <c r="Q653" s="36"/>
      <c r="R653" s="37"/>
      <c r="S653" s="38">
        <v>2</v>
      </c>
      <c r="T653" s="37" t="s">
        <v>657</v>
      </c>
      <c r="U653" s="38"/>
      <c r="V653" s="37"/>
      <c r="W653" s="39">
        <f>SUM(W654:W657)</f>
        <v>4</v>
      </c>
      <c r="X653" s="37" t="s">
        <v>659</v>
      </c>
    </row>
    <row r="654" spans="2:24" ht="45" customHeight="1" x14ac:dyDescent="0.4">
      <c r="B654" s="17">
        <v>622</v>
      </c>
      <c r="C654" s="8">
        <v>3</v>
      </c>
      <c r="D654" s="40">
        <v>3.1</v>
      </c>
      <c r="E654" s="50" t="s">
        <v>137</v>
      </c>
      <c r="F654" s="50" t="s">
        <v>138</v>
      </c>
      <c r="G654" s="472" t="s">
        <v>3865</v>
      </c>
      <c r="H654" s="51">
        <f>+H652+1</f>
        <v>573</v>
      </c>
      <c r="I654" s="56" t="s">
        <v>1561</v>
      </c>
      <c r="J654" s="63">
        <v>1</v>
      </c>
      <c r="K654" s="60" t="s">
        <v>1562</v>
      </c>
      <c r="L654" s="10" t="s">
        <v>1551</v>
      </c>
      <c r="W654" s="47">
        <v>1</v>
      </c>
    </row>
    <row r="655" spans="2:24" ht="45" customHeight="1" x14ac:dyDescent="0.4">
      <c r="B655" s="17">
        <v>623</v>
      </c>
      <c r="C655" s="8">
        <v>3</v>
      </c>
      <c r="D655" s="40">
        <v>3.1</v>
      </c>
      <c r="E655" s="50" t="s">
        <v>137</v>
      </c>
      <c r="F655" s="50" t="s">
        <v>138</v>
      </c>
      <c r="G655" s="474"/>
      <c r="H655" s="51">
        <f>+H654+1</f>
        <v>574</v>
      </c>
      <c r="I655" s="56" t="s">
        <v>1563</v>
      </c>
      <c r="J655" s="63">
        <v>1</v>
      </c>
      <c r="K655" s="60" t="s">
        <v>1564</v>
      </c>
      <c r="L655" s="10" t="s">
        <v>1551</v>
      </c>
      <c r="W655" s="47">
        <v>1</v>
      </c>
    </row>
    <row r="656" spans="2:24" ht="45" customHeight="1" x14ac:dyDescent="0.4">
      <c r="B656" s="17">
        <v>624</v>
      </c>
      <c r="C656" s="8">
        <v>3</v>
      </c>
      <c r="D656" s="40">
        <v>3.1</v>
      </c>
      <c r="E656" s="50" t="s">
        <v>137</v>
      </c>
      <c r="F656" s="61" t="s">
        <v>139</v>
      </c>
      <c r="G656" s="469" t="s">
        <v>3866</v>
      </c>
      <c r="H656" s="48">
        <f>+H655+1</f>
        <v>575</v>
      </c>
      <c r="I656" s="56" t="s">
        <v>1565</v>
      </c>
      <c r="J656" s="48">
        <v>20</v>
      </c>
      <c r="K656" s="393" t="s">
        <v>1566</v>
      </c>
      <c r="L656" s="10" t="s">
        <v>1551</v>
      </c>
      <c r="W656" s="47">
        <v>1</v>
      </c>
    </row>
    <row r="657" spans="1:24" ht="45" customHeight="1" x14ac:dyDescent="0.4">
      <c r="B657" s="17">
        <v>625</v>
      </c>
      <c r="C657" s="8">
        <v>3</v>
      </c>
      <c r="D657" s="40">
        <v>3.1</v>
      </c>
      <c r="E657" s="50" t="s">
        <v>137</v>
      </c>
      <c r="F657" s="61" t="s">
        <v>139</v>
      </c>
      <c r="G657" s="470"/>
      <c r="H657" s="48">
        <f>+H656+1</f>
        <v>576</v>
      </c>
      <c r="I657" s="56" t="s">
        <v>1567</v>
      </c>
      <c r="J657" s="48">
        <v>20</v>
      </c>
      <c r="K657" s="393" t="s">
        <v>1568</v>
      </c>
      <c r="L657" s="10" t="s">
        <v>1551</v>
      </c>
      <c r="W657" s="47">
        <v>1</v>
      </c>
    </row>
    <row r="658" spans="1:24" ht="45" customHeight="1" x14ac:dyDescent="0.4">
      <c r="B658" s="17">
        <v>626</v>
      </c>
      <c r="G658" s="25" t="s">
        <v>3867</v>
      </c>
      <c r="H658" s="26"/>
      <c r="I658" s="26"/>
      <c r="J658" s="26"/>
      <c r="K658" s="68"/>
      <c r="M658" s="29"/>
      <c r="N658" s="29"/>
      <c r="O658" s="29"/>
      <c r="P658" s="29"/>
      <c r="Q658" s="30">
        <v>3</v>
      </c>
      <c r="R658" s="31" t="s">
        <v>656</v>
      </c>
      <c r="S658" s="32">
        <f>SUM(S659:S675)</f>
        <v>8</v>
      </c>
      <c r="T658" s="31" t="s">
        <v>657</v>
      </c>
      <c r="U658" s="32">
        <v>4</v>
      </c>
      <c r="V658" s="31" t="s">
        <v>658</v>
      </c>
      <c r="W658" s="32">
        <f>SUM(W659:W675)/2</f>
        <v>14</v>
      </c>
      <c r="X658" s="31" t="s">
        <v>659</v>
      </c>
    </row>
    <row r="659" spans="1:24" ht="45" customHeight="1" x14ac:dyDescent="0.4">
      <c r="B659" s="17">
        <v>627</v>
      </c>
      <c r="G659" s="33" t="s">
        <v>3868</v>
      </c>
      <c r="H659" s="34"/>
      <c r="I659" s="34"/>
      <c r="J659" s="33"/>
      <c r="K659" s="33"/>
      <c r="M659" s="35"/>
      <c r="N659" s="35"/>
      <c r="O659" s="35"/>
      <c r="P659" s="35"/>
      <c r="Q659" s="36"/>
      <c r="R659" s="37"/>
      <c r="S659" s="38">
        <v>3</v>
      </c>
      <c r="T659" s="37" t="s">
        <v>657</v>
      </c>
      <c r="U659" s="38"/>
      <c r="V659" s="37"/>
      <c r="W659" s="39">
        <f>SUM(W660:W665)</f>
        <v>6</v>
      </c>
      <c r="X659" s="37" t="s">
        <v>659</v>
      </c>
    </row>
    <row r="660" spans="1:24" ht="45" customHeight="1" x14ac:dyDescent="0.4">
      <c r="B660" s="17">
        <v>628</v>
      </c>
      <c r="C660" s="8">
        <v>3</v>
      </c>
      <c r="D660" s="59">
        <v>3.2</v>
      </c>
      <c r="E660" s="41" t="s">
        <v>9</v>
      </c>
      <c r="F660" s="41" t="s">
        <v>10</v>
      </c>
      <c r="G660" s="466" t="s">
        <v>3869</v>
      </c>
      <c r="H660" s="42">
        <f>+H657+1</f>
        <v>577</v>
      </c>
      <c r="I660" s="56" t="s">
        <v>1569</v>
      </c>
      <c r="J660" s="42">
        <v>1</v>
      </c>
      <c r="K660" s="58" t="s">
        <v>1570</v>
      </c>
      <c r="L660" s="10" t="s">
        <v>1571</v>
      </c>
      <c r="W660" s="47">
        <v>1</v>
      </c>
    </row>
    <row r="661" spans="1:24" ht="45" customHeight="1" x14ac:dyDescent="0.4">
      <c r="B661" s="17">
        <v>629</v>
      </c>
      <c r="C661" s="8">
        <v>3</v>
      </c>
      <c r="D661" s="59">
        <v>3.2</v>
      </c>
      <c r="E661" s="41" t="s">
        <v>9</v>
      </c>
      <c r="F661" s="41" t="s">
        <v>10</v>
      </c>
      <c r="G661" s="468"/>
      <c r="H661" s="42">
        <f>+H660+1</f>
        <v>578</v>
      </c>
      <c r="I661" s="56" t="s">
        <v>1572</v>
      </c>
      <c r="J661" s="42">
        <v>1</v>
      </c>
      <c r="K661" s="58" t="s">
        <v>1573</v>
      </c>
      <c r="L661" s="10" t="s">
        <v>1571</v>
      </c>
      <c r="W661" s="47">
        <v>1</v>
      </c>
    </row>
    <row r="662" spans="1:24" ht="45" customHeight="1" x14ac:dyDescent="0.4">
      <c r="B662" s="17">
        <v>630</v>
      </c>
      <c r="C662" s="8">
        <v>3</v>
      </c>
      <c r="D662" s="59">
        <v>3.2</v>
      </c>
      <c r="E662" s="41" t="s">
        <v>9</v>
      </c>
      <c r="F662" s="61" t="s">
        <v>11</v>
      </c>
      <c r="G662" s="469" t="s">
        <v>3870</v>
      </c>
      <c r="H662" s="48">
        <f>+H661+1</f>
        <v>579</v>
      </c>
      <c r="I662" s="56" t="s">
        <v>1574</v>
      </c>
      <c r="J662" s="66">
        <v>1</v>
      </c>
      <c r="K662" s="71" t="s">
        <v>3871</v>
      </c>
      <c r="L662" s="10" t="s">
        <v>1571</v>
      </c>
      <c r="W662" s="47">
        <v>1</v>
      </c>
    </row>
    <row r="663" spans="1:24" ht="45" customHeight="1" x14ac:dyDescent="0.4">
      <c r="A663" s="6">
        <v>4</v>
      </c>
      <c r="B663" s="17">
        <v>631</v>
      </c>
      <c r="C663" s="8">
        <v>3</v>
      </c>
      <c r="D663" s="59">
        <v>3.2</v>
      </c>
      <c r="E663" s="41" t="s">
        <v>9</v>
      </c>
      <c r="F663" s="61" t="s">
        <v>11</v>
      </c>
      <c r="G663" s="470"/>
      <c r="H663" s="48">
        <f>+H662+1</f>
        <v>580</v>
      </c>
      <c r="I663" s="56" t="s">
        <v>1575</v>
      </c>
      <c r="J663" s="66">
        <v>1</v>
      </c>
      <c r="K663" s="71" t="s">
        <v>1576</v>
      </c>
      <c r="L663" s="10" t="s">
        <v>1571</v>
      </c>
      <c r="W663" s="47">
        <v>1</v>
      </c>
    </row>
    <row r="664" spans="1:24" ht="45" customHeight="1" x14ac:dyDescent="0.4">
      <c r="B664" s="17"/>
      <c r="C664" s="8">
        <v>3</v>
      </c>
      <c r="D664" s="59">
        <v>3.2</v>
      </c>
      <c r="E664" s="41" t="s">
        <v>9</v>
      </c>
      <c r="F664" s="41" t="s">
        <v>12</v>
      </c>
      <c r="G664" s="466" t="s">
        <v>3872</v>
      </c>
      <c r="H664" s="42">
        <f>+H663+1</f>
        <v>581</v>
      </c>
      <c r="I664" s="56" t="s">
        <v>1577</v>
      </c>
      <c r="J664" s="42">
        <v>1</v>
      </c>
      <c r="K664" s="58" t="s">
        <v>1578</v>
      </c>
      <c r="L664" s="10" t="s">
        <v>1571</v>
      </c>
      <c r="W664" s="47">
        <v>1</v>
      </c>
    </row>
    <row r="665" spans="1:24" ht="45" customHeight="1" x14ac:dyDescent="0.4">
      <c r="B665" s="17"/>
      <c r="C665" s="8">
        <v>3</v>
      </c>
      <c r="D665" s="59">
        <v>3.2</v>
      </c>
      <c r="E665" s="41" t="s">
        <v>9</v>
      </c>
      <c r="F665" s="41" t="s">
        <v>12</v>
      </c>
      <c r="G665" s="468"/>
      <c r="H665" s="42">
        <f>+H664+1</f>
        <v>582</v>
      </c>
      <c r="I665" s="56" t="s">
        <v>1579</v>
      </c>
      <c r="J665" s="42">
        <v>2</v>
      </c>
      <c r="K665" s="58" t="s">
        <v>3873</v>
      </c>
      <c r="L665" s="10" t="s">
        <v>1571</v>
      </c>
      <c r="W665" s="47">
        <v>1</v>
      </c>
    </row>
    <row r="666" spans="1:24" ht="45" customHeight="1" x14ac:dyDescent="0.4">
      <c r="B666" s="17">
        <v>632</v>
      </c>
      <c r="G666" s="33" t="s">
        <v>3874</v>
      </c>
      <c r="H666" s="34"/>
      <c r="I666" s="34"/>
      <c r="J666" s="33"/>
      <c r="K666" s="33"/>
      <c r="M666" s="35"/>
      <c r="N666" s="35"/>
      <c r="O666" s="35"/>
      <c r="P666" s="35"/>
      <c r="Q666" s="36"/>
      <c r="R666" s="37"/>
      <c r="S666" s="38">
        <v>2</v>
      </c>
      <c r="T666" s="37" t="s">
        <v>657</v>
      </c>
      <c r="U666" s="38"/>
      <c r="V666" s="37"/>
      <c r="W666" s="39">
        <f>SUM(W667:W668)</f>
        <v>2</v>
      </c>
      <c r="X666" s="37" t="s">
        <v>659</v>
      </c>
    </row>
    <row r="667" spans="1:24" ht="45" customHeight="1" x14ac:dyDescent="0.4">
      <c r="A667" s="6">
        <v>5</v>
      </c>
      <c r="B667" s="17">
        <v>633</v>
      </c>
      <c r="C667" s="8">
        <v>3</v>
      </c>
      <c r="D667" s="59">
        <v>3.2</v>
      </c>
      <c r="E667" s="50" t="s">
        <v>13</v>
      </c>
      <c r="F667" s="50" t="s">
        <v>14</v>
      </c>
      <c r="G667" s="60" t="s">
        <v>3875</v>
      </c>
      <c r="H667" s="51">
        <f>+H665+1</f>
        <v>583</v>
      </c>
      <c r="I667" s="56" t="s">
        <v>1580</v>
      </c>
      <c r="J667" s="51">
        <v>4</v>
      </c>
      <c r="K667" s="60" t="s">
        <v>1581</v>
      </c>
      <c r="L667" s="10" t="s">
        <v>1571</v>
      </c>
      <c r="W667" s="47">
        <v>1</v>
      </c>
    </row>
    <row r="668" spans="1:24" ht="45" customHeight="1" x14ac:dyDescent="0.4">
      <c r="A668" s="6">
        <v>6</v>
      </c>
      <c r="B668" s="17">
        <v>634</v>
      </c>
      <c r="C668" s="8">
        <v>3</v>
      </c>
      <c r="D668" s="59">
        <v>3.2</v>
      </c>
      <c r="E668" s="50" t="s">
        <v>13</v>
      </c>
      <c r="F668" s="61" t="s">
        <v>15</v>
      </c>
      <c r="G668" s="393" t="s">
        <v>3876</v>
      </c>
      <c r="H668" s="48">
        <f>+H667+1</f>
        <v>584</v>
      </c>
      <c r="I668" s="56" t="s">
        <v>1582</v>
      </c>
      <c r="J668" s="66">
        <v>4</v>
      </c>
      <c r="K668" s="71" t="s">
        <v>1583</v>
      </c>
      <c r="L668" s="10" t="s">
        <v>1571</v>
      </c>
      <c r="W668" s="47">
        <v>1</v>
      </c>
    </row>
    <row r="669" spans="1:24" ht="45" customHeight="1" x14ac:dyDescent="0.4">
      <c r="B669" s="17">
        <v>635</v>
      </c>
      <c r="G669" s="33" t="s">
        <v>3877</v>
      </c>
      <c r="H669" s="34"/>
      <c r="I669" s="34"/>
      <c r="J669" s="33"/>
      <c r="K669" s="33"/>
      <c r="M669" s="35"/>
      <c r="N669" s="35"/>
      <c r="O669" s="35"/>
      <c r="P669" s="35"/>
      <c r="Q669" s="36"/>
      <c r="R669" s="37"/>
      <c r="S669" s="38">
        <v>3</v>
      </c>
      <c r="T669" s="37" t="s">
        <v>657</v>
      </c>
      <c r="U669" s="38"/>
      <c r="V669" s="37"/>
      <c r="W669" s="39">
        <f>SUM(W670:W675)</f>
        <v>6</v>
      </c>
      <c r="X669" s="37" t="s">
        <v>659</v>
      </c>
    </row>
    <row r="670" spans="1:24" ht="45" customHeight="1" x14ac:dyDescent="0.4">
      <c r="A670" s="6">
        <v>7</v>
      </c>
      <c r="B670" s="17">
        <v>636</v>
      </c>
      <c r="C670" s="8">
        <v>3</v>
      </c>
      <c r="D670" s="59">
        <v>3.2</v>
      </c>
      <c r="E670" s="41" t="s">
        <v>16</v>
      </c>
      <c r="F670" s="41" t="s">
        <v>17</v>
      </c>
      <c r="G670" s="466" t="s">
        <v>3878</v>
      </c>
      <c r="H670" s="42">
        <f>+H668+1</f>
        <v>585</v>
      </c>
      <c r="I670" s="56" t="s">
        <v>1584</v>
      </c>
      <c r="J670" s="42">
        <v>1</v>
      </c>
      <c r="K670" s="58" t="s">
        <v>1585</v>
      </c>
      <c r="L670" s="10" t="s">
        <v>1571</v>
      </c>
      <c r="W670" s="47">
        <v>1</v>
      </c>
    </row>
    <row r="671" spans="1:24" ht="45" customHeight="1" x14ac:dyDescent="0.4">
      <c r="A671" s="6">
        <v>8</v>
      </c>
      <c r="B671" s="17">
        <v>637</v>
      </c>
      <c r="C671" s="8">
        <v>3</v>
      </c>
      <c r="D671" s="59">
        <v>3.2</v>
      </c>
      <c r="E671" s="41" t="s">
        <v>16</v>
      </c>
      <c r="F671" s="41" t="s">
        <v>17</v>
      </c>
      <c r="G671" s="468"/>
      <c r="H671" s="42">
        <f>+H670+1</f>
        <v>586</v>
      </c>
      <c r="I671" s="56" t="s">
        <v>1586</v>
      </c>
      <c r="J671" s="42">
        <v>1</v>
      </c>
      <c r="K671" s="58" t="s">
        <v>1587</v>
      </c>
      <c r="L671" s="10" t="s">
        <v>1571</v>
      </c>
      <c r="W671" s="47">
        <v>1</v>
      </c>
    </row>
    <row r="672" spans="1:24" ht="45" customHeight="1" x14ac:dyDescent="0.4">
      <c r="A672" s="6">
        <v>9</v>
      </c>
      <c r="B672" s="17">
        <v>638</v>
      </c>
      <c r="C672" s="8">
        <v>3</v>
      </c>
      <c r="D672" s="59">
        <v>3.2</v>
      </c>
      <c r="E672" s="41" t="s">
        <v>16</v>
      </c>
      <c r="F672" s="61" t="s">
        <v>18</v>
      </c>
      <c r="G672" s="469" t="s">
        <v>3879</v>
      </c>
      <c r="H672" s="48">
        <f>+H671+1</f>
        <v>587</v>
      </c>
      <c r="I672" s="56" t="s">
        <v>1588</v>
      </c>
      <c r="J672" s="48">
        <v>1</v>
      </c>
      <c r="K672" s="393" t="s">
        <v>3880</v>
      </c>
      <c r="L672" s="10" t="s">
        <v>1571</v>
      </c>
      <c r="W672" s="47">
        <v>1</v>
      </c>
    </row>
    <row r="673" spans="1:24" ht="45" customHeight="1" x14ac:dyDescent="0.4">
      <c r="A673" s="6">
        <v>10</v>
      </c>
      <c r="B673" s="17">
        <v>639</v>
      </c>
      <c r="C673" s="8">
        <v>3</v>
      </c>
      <c r="D673" s="59">
        <v>3.2</v>
      </c>
      <c r="E673" s="41" t="s">
        <v>16</v>
      </c>
      <c r="F673" s="61" t="s">
        <v>18</v>
      </c>
      <c r="G673" s="470"/>
      <c r="H673" s="48">
        <f>+H672+1</f>
        <v>588</v>
      </c>
      <c r="I673" s="56" t="s">
        <v>1589</v>
      </c>
      <c r="J673" s="48">
        <v>1</v>
      </c>
      <c r="K673" s="393" t="s">
        <v>1590</v>
      </c>
      <c r="L673" s="10" t="s">
        <v>1571</v>
      </c>
      <c r="W673" s="47">
        <v>1</v>
      </c>
    </row>
    <row r="674" spans="1:24" ht="45" customHeight="1" x14ac:dyDescent="0.4">
      <c r="A674" s="6">
        <v>11</v>
      </c>
      <c r="B674" s="17"/>
      <c r="C674" s="8">
        <v>3</v>
      </c>
      <c r="D674" s="59">
        <v>3.2</v>
      </c>
      <c r="E674" s="41" t="s">
        <v>16</v>
      </c>
      <c r="F674" s="41" t="s">
        <v>19</v>
      </c>
      <c r="G674" s="466" t="s">
        <v>3881</v>
      </c>
      <c r="H674" s="42">
        <f>+H673+1</f>
        <v>589</v>
      </c>
      <c r="I674" s="56" t="s">
        <v>1591</v>
      </c>
      <c r="J674" s="42">
        <v>1</v>
      </c>
      <c r="K674" s="58" t="s">
        <v>1592</v>
      </c>
      <c r="L674" s="10" t="s">
        <v>1571</v>
      </c>
      <c r="W674" s="47">
        <v>1</v>
      </c>
    </row>
    <row r="675" spans="1:24" ht="45" customHeight="1" x14ac:dyDescent="0.4">
      <c r="A675" s="6">
        <v>12</v>
      </c>
      <c r="B675" s="17"/>
      <c r="C675" s="8">
        <v>3</v>
      </c>
      <c r="D675" s="59">
        <v>3.2</v>
      </c>
      <c r="E675" s="41" t="s">
        <v>16</v>
      </c>
      <c r="F675" s="41" t="s">
        <v>19</v>
      </c>
      <c r="G675" s="468"/>
      <c r="H675" s="42">
        <f>+H674+1</f>
        <v>590</v>
      </c>
      <c r="I675" s="56" t="s">
        <v>1593</v>
      </c>
      <c r="J675" s="42">
        <v>20</v>
      </c>
      <c r="K675" s="58" t="s">
        <v>3882</v>
      </c>
      <c r="L675" s="10" t="s">
        <v>1571</v>
      </c>
      <c r="W675" s="47">
        <v>1</v>
      </c>
    </row>
    <row r="676" spans="1:24" ht="45" customHeight="1" x14ac:dyDescent="0.4">
      <c r="B676" s="17">
        <v>640</v>
      </c>
      <c r="G676" s="25" t="s">
        <v>3883</v>
      </c>
      <c r="H676" s="26"/>
      <c r="I676" s="26"/>
      <c r="J676" s="26"/>
      <c r="K676" s="68"/>
      <c r="M676" s="29"/>
      <c r="N676" s="29"/>
      <c r="O676" s="29"/>
      <c r="P676" s="29"/>
      <c r="Q676" s="30">
        <v>3</v>
      </c>
      <c r="R676" s="31" t="s">
        <v>656</v>
      </c>
      <c r="S676" s="32">
        <f>SUM(S677:S693)</f>
        <v>6</v>
      </c>
      <c r="T676" s="31" t="s">
        <v>657</v>
      </c>
      <c r="U676" s="32">
        <v>6</v>
      </c>
      <c r="V676" s="31" t="s">
        <v>658</v>
      </c>
      <c r="W676" s="32">
        <f>SUM(W677:W693)/2</f>
        <v>14</v>
      </c>
      <c r="X676" s="31" t="s">
        <v>659</v>
      </c>
    </row>
    <row r="677" spans="1:24" ht="45" customHeight="1" x14ac:dyDescent="0.4">
      <c r="B677" s="17">
        <v>641</v>
      </c>
      <c r="G677" s="33" t="s">
        <v>3884</v>
      </c>
      <c r="H677" s="34"/>
      <c r="I677" s="34"/>
      <c r="J677" s="33"/>
      <c r="K677" s="33"/>
      <c r="M677" s="35"/>
      <c r="N677" s="35"/>
      <c r="O677" s="35"/>
      <c r="P677" s="35"/>
      <c r="Q677" s="36"/>
      <c r="R677" s="37"/>
      <c r="S677" s="38">
        <v>2</v>
      </c>
      <c r="T677" s="37" t="s">
        <v>657</v>
      </c>
      <c r="U677" s="38"/>
      <c r="V677" s="37"/>
      <c r="W677" s="39">
        <f>SUM(W678:W683)</f>
        <v>6</v>
      </c>
      <c r="X677" s="37" t="s">
        <v>659</v>
      </c>
    </row>
    <row r="678" spans="1:24" ht="45" customHeight="1" x14ac:dyDescent="0.4">
      <c r="A678" s="6">
        <v>13</v>
      </c>
      <c r="B678" s="7">
        <v>13</v>
      </c>
      <c r="C678" s="15">
        <v>13</v>
      </c>
      <c r="D678" s="40">
        <v>3.3</v>
      </c>
      <c r="E678" s="41" t="s">
        <v>107</v>
      </c>
      <c r="F678" s="41" t="s">
        <v>108</v>
      </c>
      <c r="G678" s="499" t="s">
        <v>3885</v>
      </c>
      <c r="H678" s="42">
        <f>+H675+1</f>
        <v>591</v>
      </c>
      <c r="I678" s="56" t="s">
        <v>1594</v>
      </c>
      <c r="J678" s="42">
        <v>1</v>
      </c>
      <c r="K678" s="44" t="s">
        <v>1595</v>
      </c>
      <c r="L678" s="10" t="s">
        <v>1571</v>
      </c>
      <c r="W678" s="47">
        <v>1</v>
      </c>
    </row>
    <row r="679" spans="1:24" ht="45" customHeight="1" x14ac:dyDescent="0.4">
      <c r="A679" s="6">
        <v>14</v>
      </c>
      <c r="B679" s="7">
        <v>14</v>
      </c>
      <c r="C679" s="15">
        <v>14</v>
      </c>
      <c r="D679" s="40">
        <v>3.3</v>
      </c>
      <c r="E679" s="41" t="s">
        <v>107</v>
      </c>
      <c r="F679" s="41" t="s">
        <v>108</v>
      </c>
      <c r="G679" s="500"/>
      <c r="H679" s="42">
        <f>+H678+1</f>
        <v>592</v>
      </c>
      <c r="I679" s="56" t="s">
        <v>1596</v>
      </c>
      <c r="J679" s="42">
        <v>1</v>
      </c>
      <c r="K679" s="44" t="s">
        <v>1597</v>
      </c>
      <c r="L679" s="10" t="s">
        <v>1571</v>
      </c>
      <c r="W679" s="47">
        <v>1</v>
      </c>
    </row>
    <row r="680" spans="1:24" ht="45" customHeight="1" x14ac:dyDescent="0.4">
      <c r="B680" s="17"/>
      <c r="D680" s="40">
        <v>3.3</v>
      </c>
      <c r="E680" s="41" t="s">
        <v>107</v>
      </c>
      <c r="F680" s="41" t="s">
        <v>108</v>
      </c>
      <c r="G680" s="500"/>
      <c r="H680" s="42">
        <f>+H679+1</f>
        <v>593</v>
      </c>
      <c r="I680" s="56" t="s">
        <v>1598</v>
      </c>
      <c r="J680" s="42">
        <v>1</v>
      </c>
      <c r="K680" s="44" t="s">
        <v>1599</v>
      </c>
      <c r="L680" s="10" t="s">
        <v>1571</v>
      </c>
      <c r="W680" s="47">
        <v>1</v>
      </c>
    </row>
    <row r="681" spans="1:24" ht="45" customHeight="1" x14ac:dyDescent="0.4">
      <c r="B681" s="17"/>
      <c r="D681" s="40">
        <v>3.3</v>
      </c>
      <c r="E681" s="41" t="s">
        <v>107</v>
      </c>
      <c r="F681" s="41" t="s">
        <v>108</v>
      </c>
      <c r="G681" s="501"/>
      <c r="H681" s="42">
        <f>+H680+1</f>
        <v>594</v>
      </c>
      <c r="I681" s="56" t="s">
        <v>1600</v>
      </c>
      <c r="J681" s="42">
        <v>1</v>
      </c>
      <c r="K681" s="44" t="s">
        <v>1601</v>
      </c>
      <c r="L681" s="10" t="s">
        <v>1571</v>
      </c>
      <c r="W681" s="47">
        <v>1</v>
      </c>
    </row>
    <row r="682" spans="1:24" ht="45" customHeight="1" x14ac:dyDescent="0.4">
      <c r="A682" s="6">
        <v>15</v>
      </c>
      <c r="B682" s="17">
        <v>644</v>
      </c>
      <c r="C682" s="8">
        <v>3</v>
      </c>
      <c r="D682" s="40">
        <v>3.3</v>
      </c>
      <c r="E682" s="41" t="s">
        <v>107</v>
      </c>
      <c r="F682" s="61" t="s">
        <v>109</v>
      </c>
      <c r="G682" s="505" t="s">
        <v>3886</v>
      </c>
      <c r="H682" s="48">
        <f>+H681+1</f>
        <v>595</v>
      </c>
      <c r="I682" s="56" t="s">
        <v>1602</v>
      </c>
      <c r="J682" s="48">
        <v>1</v>
      </c>
      <c r="K682" s="49" t="s">
        <v>1603</v>
      </c>
      <c r="L682" s="10" t="s">
        <v>1571</v>
      </c>
      <c r="W682" s="47">
        <v>1</v>
      </c>
    </row>
    <row r="683" spans="1:24" ht="45" customHeight="1" x14ac:dyDescent="0.4">
      <c r="A683" s="6">
        <v>16</v>
      </c>
      <c r="B683" s="17">
        <v>645</v>
      </c>
      <c r="C683" s="8">
        <v>3</v>
      </c>
      <c r="D683" s="40">
        <v>3.3</v>
      </c>
      <c r="E683" s="41" t="s">
        <v>107</v>
      </c>
      <c r="F683" s="61" t="s">
        <v>109</v>
      </c>
      <c r="G683" s="507"/>
      <c r="H683" s="48">
        <f>+H682+1</f>
        <v>596</v>
      </c>
      <c r="I683" s="56" t="s">
        <v>1604</v>
      </c>
      <c r="J683" s="48">
        <v>1</v>
      </c>
      <c r="K683" s="49" t="s">
        <v>1605</v>
      </c>
      <c r="L683" s="10" t="s">
        <v>1571</v>
      </c>
      <c r="W683" s="47">
        <v>1</v>
      </c>
    </row>
    <row r="684" spans="1:24" ht="45" customHeight="1" x14ac:dyDescent="0.4">
      <c r="B684" s="17">
        <v>646</v>
      </c>
      <c r="G684" s="33" t="s">
        <v>3887</v>
      </c>
      <c r="H684" s="34"/>
      <c r="I684" s="34"/>
      <c r="J684" s="33"/>
      <c r="K684" s="33"/>
      <c r="M684" s="35"/>
      <c r="N684" s="35"/>
      <c r="O684" s="35"/>
      <c r="P684" s="35"/>
      <c r="Q684" s="36"/>
      <c r="R684" s="37"/>
      <c r="S684" s="38">
        <v>2</v>
      </c>
      <c r="T684" s="37" t="s">
        <v>657</v>
      </c>
      <c r="U684" s="38"/>
      <c r="V684" s="37"/>
      <c r="W684" s="39">
        <f>SUM(W685:W688)</f>
        <v>4</v>
      </c>
      <c r="X684" s="37" t="s">
        <v>659</v>
      </c>
    </row>
    <row r="685" spans="1:24" ht="45" customHeight="1" x14ac:dyDescent="0.4">
      <c r="A685" s="6">
        <v>17</v>
      </c>
      <c r="B685" s="17">
        <v>647</v>
      </c>
      <c r="C685" s="8">
        <v>3</v>
      </c>
      <c r="D685" s="40">
        <v>3.3</v>
      </c>
      <c r="E685" s="50" t="s">
        <v>110</v>
      </c>
      <c r="F685" s="50" t="s">
        <v>1606</v>
      </c>
      <c r="G685" s="508" t="s">
        <v>3888</v>
      </c>
      <c r="H685" s="51">
        <f>+H683+1</f>
        <v>597</v>
      </c>
      <c r="I685" s="56" t="s">
        <v>1607</v>
      </c>
      <c r="J685" s="51">
        <v>1</v>
      </c>
      <c r="K685" s="52" t="s">
        <v>1608</v>
      </c>
      <c r="L685" s="10" t="s">
        <v>1571</v>
      </c>
      <c r="W685" s="47">
        <v>1</v>
      </c>
    </row>
    <row r="686" spans="1:24" ht="45" customHeight="1" x14ac:dyDescent="0.4">
      <c r="A686" s="6">
        <v>18</v>
      </c>
      <c r="B686" s="17">
        <v>648</v>
      </c>
      <c r="C686" s="8">
        <v>3</v>
      </c>
      <c r="D686" s="40">
        <v>3.3</v>
      </c>
      <c r="E686" s="50" t="s">
        <v>110</v>
      </c>
      <c r="F686" s="50" t="s">
        <v>1606</v>
      </c>
      <c r="G686" s="509"/>
      <c r="H686" s="51">
        <f>+H685+1</f>
        <v>598</v>
      </c>
      <c r="I686" s="56" t="s">
        <v>1609</v>
      </c>
      <c r="J686" s="51">
        <v>1</v>
      </c>
      <c r="K686" s="52" t="s">
        <v>1610</v>
      </c>
      <c r="L686" s="10" t="s">
        <v>1571</v>
      </c>
      <c r="W686" s="47">
        <v>1</v>
      </c>
    </row>
    <row r="687" spans="1:24" ht="45" customHeight="1" x14ac:dyDescent="0.4">
      <c r="A687" s="6">
        <v>19</v>
      </c>
      <c r="B687" s="17">
        <v>649</v>
      </c>
      <c r="C687" s="8">
        <v>3</v>
      </c>
      <c r="D687" s="40">
        <v>3.3</v>
      </c>
      <c r="E687" s="50" t="s">
        <v>110</v>
      </c>
      <c r="F687" s="61" t="s">
        <v>1611</v>
      </c>
      <c r="G687" s="505" t="s">
        <v>3889</v>
      </c>
      <c r="H687" s="48">
        <f>+H686+1</f>
        <v>599</v>
      </c>
      <c r="I687" s="56" t="s">
        <v>1612</v>
      </c>
      <c r="J687" s="66">
        <v>1</v>
      </c>
      <c r="K687" s="54" t="s">
        <v>1613</v>
      </c>
      <c r="L687" s="10" t="s">
        <v>1571</v>
      </c>
      <c r="W687" s="47">
        <v>1</v>
      </c>
    </row>
    <row r="688" spans="1:24" ht="45" customHeight="1" x14ac:dyDescent="0.4">
      <c r="A688" s="6">
        <v>20</v>
      </c>
      <c r="B688" s="17">
        <v>650</v>
      </c>
      <c r="C688" s="8">
        <v>3</v>
      </c>
      <c r="D688" s="40">
        <v>3.3</v>
      </c>
      <c r="E688" s="50" t="s">
        <v>110</v>
      </c>
      <c r="F688" s="61" t="s">
        <v>1611</v>
      </c>
      <c r="G688" s="507"/>
      <c r="H688" s="48">
        <f>+H687+1</f>
        <v>600</v>
      </c>
      <c r="I688" s="56" t="s">
        <v>1614</v>
      </c>
      <c r="J688" s="66">
        <v>1</v>
      </c>
      <c r="K688" s="54" t="s">
        <v>1615</v>
      </c>
      <c r="L688" s="10" t="s">
        <v>1571</v>
      </c>
      <c r="W688" s="47">
        <v>1</v>
      </c>
    </row>
    <row r="689" spans="1:28" ht="45" customHeight="1" x14ac:dyDescent="0.4">
      <c r="B689" s="17">
        <v>651</v>
      </c>
      <c r="G689" s="33" t="s">
        <v>3890</v>
      </c>
      <c r="H689" s="34"/>
      <c r="I689" s="34"/>
      <c r="J689" s="33"/>
      <c r="K689" s="33"/>
      <c r="M689" s="35"/>
      <c r="N689" s="35"/>
      <c r="O689" s="35"/>
      <c r="P689" s="35"/>
      <c r="Q689" s="36"/>
      <c r="R689" s="37"/>
      <c r="S689" s="38">
        <v>2</v>
      </c>
      <c r="T689" s="37" t="s">
        <v>657</v>
      </c>
      <c r="U689" s="38"/>
      <c r="V689" s="37"/>
      <c r="W689" s="39">
        <f>SUM(W690:W693)</f>
        <v>4</v>
      </c>
      <c r="X689" s="37" t="s">
        <v>659</v>
      </c>
    </row>
    <row r="690" spans="1:28" ht="45" customHeight="1" x14ac:dyDescent="0.4">
      <c r="A690" s="6">
        <v>21</v>
      </c>
      <c r="B690" s="17">
        <v>652</v>
      </c>
      <c r="C690" s="8">
        <v>3</v>
      </c>
      <c r="D690" s="40">
        <v>3.3</v>
      </c>
      <c r="E690" s="41" t="s">
        <v>1616</v>
      </c>
      <c r="F690" s="41" t="s">
        <v>1617</v>
      </c>
      <c r="G690" s="499" t="s">
        <v>1618</v>
      </c>
      <c r="H690" s="42">
        <f>+H688+1</f>
        <v>601</v>
      </c>
      <c r="I690" s="56" t="s">
        <v>1619</v>
      </c>
      <c r="J690" s="42">
        <v>1</v>
      </c>
      <c r="K690" s="44" t="s">
        <v>1620</v>
      </c>
      <c r="L690" s="10" t="s">
        <v>1571</v>
      </c>
      <c r="W690" s="47">
        <v>1</v>
      </c>
    </row>
    <row r="691" spans="1:28" ht="45" customHeight="1" x14ac:dyDescent="0.4">
      <c r="A691" s="6">
        <v>22</v>
      </c>
      <c r="B691" s="17">
        <v>653</v>
      </c>
      <c r="C691" s="8">
        <v>3</v>
      </c>
      <c r="D691" s="40">
        <v>3.3</v>
      </c>
      <c r="E691" s="41" t="s">
        <v>1616</v>
      </c>
      <c r="F691" s="41" t="s">
        <v>1617</v>
      </c>
      <c r="G691" s="501"/>
      <c r="H691" s="42">
        <f>+H690+1</f>
        <v>602</v>
      </c>
      <c r="I691" s="56" t="s">
        <v>1621</v>
      </c>
      <c r="J691" s="42">
        <v>1</v>
      </c>
      <c r="K691" s="44" t="s">
        <v>1622</v>
      </c>
      <c r="L691" s="10" t="s">
        <v>1571</v>
      </c>
      <c r="W691" s="47">
        <v>1</v>
      </c>
    </row>
    <row r="692" spans="1:28" ht="45" customHeight="1" x14ac:dyDescent="0.4">
      <c r="A692" s="6">
        <v>23</v>
      </c>
      <c r="B692" s="17">
        <v>654</v>
      </c>
      <c r="C692" s="8">
        <v>3</v>
      </c>
      <c r="D692" s="40">
        <v>3.3</v>
      </c>
      <c r="E692" s="41" t="s">
        <v>1616</v>
      </c>
      <c r="F692" s="8" t="s">
        <v>1623</v>
      </c>
      <c r="G692" s="505" t="s">
        <v>3891</v>
      </c>
      <c r="H692" s="48">
        <f>+H691+1</f>
        <v>603</v>
      </c>
      <c r="I692" s="56" t="s">
        <v>1624</v>
      </c>
      <c r="J692" s="48">
        <v>1</v>
      </c>
      <c r="K692" s="49" t="s">
        <v>1625</v>
      </c>
      <c r="L692" s="10" t="s">
        <v>1571</v>
      </c>
      <c r="W692" s="47">
        <v>1</v>
      </c>
    </row>
    <row r="693" spans="1:28" ht="45" customHeight="1" x14ac:dyDescent="0.4">
      <c r="A693" s="6">
        <v>24</v>
      </c>
      <c r="B693" s="17">
        <v>655</v>
      </c>
      <c r="C693" s="8">
        <v>3</v>
      </c>
      <c r="D693" s="40">
        <v>3.3</v>
      </c>
      <c r="E693" s="41" t="s">
        <v>1616</v>
      </c>
      <c r="F693" s="8" t="s">
        <v>1623</v>
      </c>
      <c r="G693" s="507"/>
      <c r="H693" s="48">
        <f>+H692+1</f>
        <v>604</v>
      </c>
      <c r="I693" s="56" t="s">
        <v>1626</v>
      </c>
      <c r="J693" s="48">
        <v>1</v>
      </c>
      <c r="K693" s="49" t="s">
        <v>1627</v>
      </c>
      <c r="L693" s="10" t="s">
        <v>1571</v>
      </c>
      <c r="W693" s="47">
        <v>1</v>
      </c>
    </row>
    <row r="694" spans="1:28" ht="45" customHeight="1" x14ac:dyDescent="0.4">
      <c r="B694" s="17">
        <v>656</v>
      </c>
      <c r="G694" s="25" t="s">
        <v>3892</v>
      </c>
      <c r="H694" s="26"/>
      <c r="I694" s="26"/>
      <c r="J694" s="26"/>
      <c r="K694" s="68"/>
      <c r="M694" s="29"/>
      <c r="N694" s="29"/>
      <c r="O694" s="29"/>
      <c r="P694" s="29"/>
      <c r="Q694" s="30">
        <v>4</v>
      </c>
      <c r="R694" s="31" t="s">
        <v>656</v>
      </c>
      <c r="S694" s="32">
        <f>SUM(S695:S778)</f>
        <v>22</v>
      </c>
      <c r="T694" s="31" t="s">
        <v>657</v>
      </c>
      <c r="U694" s="32">
        <v>42</v>
      </c>
      <c r="V694" s="31" t="s">
        <v>658</v>
      </c>
      <c r="W694" s="32">
        <f>SUM(W695:W778)/2</f>
        <v>80</v>
      </c>
      <c r="X694" s="31" t="s">
        <v>659</v>
      </c>
      <c r="Y694" s="15">
        <v>30</v>
      </c>
      <c r="Z694" s="15">
        <v>16</v>
      </c>
      <c r="AA694" s="15">
        <v>15</v>
      </c>
      <c r="AB694" s="15">
        <v>15</v>
      </c>
    </row>
    <row r="695" spans="1:28" ht="45" customHeight="1" x14ac:dyDescent="0.4">
      <c r="B695" s="17">
        <v>657</v>
      </c>
      <c r="G695" s="33" t="s">
        <v>3893</v>
      </c>
      <c r="H695" s="34"/>
      <c r="I695" s="34"/>
      <c r="J695" s="33"/>
      <c r="K695" s="33"/>
      <c r="M695" s="35"/>
      <c r="N695" s="35"/>
      <c r="O695" s="35"/>
      <c r="P695" s="35"/>
      <c r="Q695" s="36"/>
      <c r="R695" s="37"/>
      <c r="S695" s="38">
        <v>9</v>
      </c>
      <c r="T695" s="37" t="s">
        <v>657</v>
      </c>
      <c r="U695" s="38"/>
      <c r="V695" s="37"/>
      <c r="W695" s="39">
        <f>SUM(W696:W729)</f>
        <v>34</v>
      </c>
      <c r="X695" s="37" t="s">
        <v>659</v>
      </c>
    </row>
    <row r="696" spans="1:28" ht="45" customHeight="1" x14ac:dyDescent="0.4">
      <c r="B696" s="17">
        <v>658</v>
      </c>
      <c r="C696" s="8">
        <v>3</v>
      </c>
      <c r="D696" s="59" t="s">
        <v>52</v>
      </c>
      <c r="E696" s="41" t="s">
        <v>53</v>
      </c>
      <c r="F696" s="41" t="s">
        <v>54</v>
      </c>
      <c r="G696" s="466" t="s">
        <v>3894</v>
      </c>
      <c r="H696" s="42">
        <f>+H693+1</f>
        <v>605</v>
      </c>
      <c r="I696" s="43" t="s">
        <v>1628</v>
      </c>
      <c r="J696" s="42">
        <v>33</v>
      </c>
      <c r="K696" s="58" t="s">
        <v>1629</v>
      </c>
      <c r="L696" s="10" t="s">
        <v>1630</v>
      </c>
      <c r="W696" s="47">
        <v>1</v>
      </c>
    </row>
    <row r="697" spans="1:28" ht="45" customHeight="1" x14ac:dyDescent="0.4">
      <c r="B697" s="17">
        <v>659</v>
      </c>
      <c r="C697" s="8">
        <v>3</v>
      </c>
      <c r="D697" s="59" t="s">
        <v>52</v>
      </c>
      <c r="E697" s="41" t="s">
        <v>53</v>
      </c>
      <c r="F697" s="41" t="s">
        <v>54</v>
      </c>
      <c r="G697" s="467"/>
      <c r="H697" s="42">
        <f t="shared" ref="H697:H729" si="27">+H696+1</f>
        <v>606</v>
      </c>
      <c r="I697" s="43" t="s">
        <v>1631</v>
      </c>
      <c r="J697" s="42">
        <v>9</v>
      </c>
      <c r="K697" s="58" t="s">
        <v>1632</v>
      </c>
      <c r="L697" s="10" t="s">
        <v>1630</v>
      </c>
      <c r="W697" s="47">
        <v>1</v>
      </c>
    </row>
    <row r="698" spans="1:28" ht="45" customHeight="1" x14ac:dyDescent="0.4">
      <c r="B698" s="17">
        <v>660</v>
      </c>
      <c r="C698" s="8">
        <v>3</v>
      </c>
      <c r="D698" s="59" t="s">
        <v>52</v>
      </c>
      <c r="E698" s="41" t="s">
        <v>53</v>
      </c>
      <c r="F698" s="41" t="s">
        <v>54</v>
      </c>
      <c r="G698" s="467"/>
      <c r="H698" s="42">
        <f t="shared" si="27"/>
        <v>607</v>
      </c>
      <c r="I698" s="43" t="s">
        <v>1633</v>
      </c>
      <c r="J698" s="42">
        <v>362</v>
      </c>
      <c r="K698" s="58" t="s">
        <v>1634</v>
      </c>
      <c r="L698" s="10" t="s">
        <v>1630</v>
      </c>
      <c r="W698" s="47">
        <v>1</v>
      </c>
    </row>
    <row r="699" spans="1:28" ht="45" customHeight="1" x14ac:dyDescent="0.4">
      <c r="B699" s="17">
        <v>661</v>
      </c>
      <c r="C699" s="8">
        <v>3</v>
      </c>
      <c r="D699" s="59" t="s">
        <v>52</v>
      </c>
      <c r="E699" s="41" t="s">
        <v>53</v>
      </c>
      <c r="F699" s="41" t="s">
        <v>54</v>
      </c>
      <c r="G699" s="467"/>
      <c r="H699" s="42">
        <f t="shared" si="27"/>
        <v>608</v>
      </c>
      <c r="I699" s="43" t="s">
        <v>1635</v>
      </c>
      <c r="J699" s="65">
        <v>1</v>
      </c>
      <c r="K699" s="80" t="s">
        <v>1636</v>
      </c>
      <c r="L699" s="10" t="s">
        <v>1630</v>
      </c>
      <c r="W699" s="47">
        <v>1</v>
      </c>
    </row>
    <row r="700" spans="1:28" ht="45" customHeight="1" x14ac:dyDescent="0.4">
      <c r="B700" s="17">
        <v>662</v>
      </c>
      <c r="C700" s="8">
        <v>3</v>
      </c>
      <c r="D700" s="59" t="s">
        <v>52</v>
      </c>
      <c r="E700" s="41" t="s">
        <v>53</v>
      </c>
      <c r="F700" s="41" t="s">
        <v>54</v>
      </c>
      <c r="G700" s="467"/>
      <c r="H700" s="42">
        <f t="shared" si="27"/>
        <v>609</v>
      </c>
      <c r="I700" s="43" t="s">
        <v>1637</v>
      </c>
      <c r="J700" s="65">
        <v>0.7</v>
      </c>
      <c r="K700" s="92" t="s">
        <v>1638</v>
      </c>
      <c r="L700" s="10" t="s">
        <v>1630</v>
      </c>
      <c r="W700" s="47">
        <v>1</v>
      </c>
    </row>
    <row r="701" spans="1:28" ht="45" customHeight="1" x14ac:dyDescent="0.4">
      <c r="B701" s="17">
        <v>663</v>
      </c>
      <c r="C701" s="8">
        <v>3</v>
      </c>
      <c r="D701" s="59" t="s">
        <v>52</v>
      </c>
      <c r="E701" s="41" t="s">
        <v>53</v>
      </c>
      <c r="F701" s="41" t="s">
        <v>54</v>
      </c>
      <c r="G701" s="467"/>
      <c r="H701" s="42">
        <f t="shared" si="27"/>
        <v>610</v>
      </c>
      <c r="I701" s="43" t="s">
        <v>1639</v>
      </c>
      <c r="J701" s="65">
        <v>1</v>
      </c>
      <c r="K701" s="44" t="s">
        <v>1640</v>
      </c>
      <c r="L701" s="10" t="s">
        <v>1630</v>
      </c>
      <c r="W701" s="47">
        <v>1</v>
      </c>
    </row>
    <row r="702" spans="1:28" ht="45" customHeight="1" x14ac:dyDescent="0.4">
      <c r="B702" s="17">
        <v>664</v>
      </c>
      <c r="C702" s="8">
        <v>3</v>
      </c>
      <c r="D702" s="59" t="s">
        <v>52</v>
      </c>
      <c r="E702" s="41" t="s">
        <v>53</v>
      </c>
      <c r="F702" s="41" t="s">
        <v>54</v>
      </c>
      <c r="G702" s="467"/>
      <c r="H702" s="42">
        <f t="shared" si="27"/>
        <v>611</v>
      </c>
      <c r="I702" s="43" t="s">
        <v>1641</v>
      </c>
      <c r="J702" s="57">
        <v>1008</v>
      </c>
      <c r="K702" s="44" t="s">
        <v>1642</v>
      </c>
      <c r="L702" s="10" t="s">
        <v>1630</v>
      </c>
      <c r="W702" s="47">
        <v>1</v>
      </c>
    </row>
    <row r="703" spans="1:28" ht="45" customHeight="1" x14ac:dyDescent="0.4">
      <c r="B703" s="17">
        <v>665</v>
      </c>
      <c r="C703" s="8">
        <v>3</v>
      </c>
      <c r="D703" s="59" t="s">
        <v>52</v>
      </c>
      <c r="E703" s="41" t="s">
        <v>53</v>
      </c>
      <c r="F703" s="41" t="s">
        <v>54</v>
      </c>
      <c r="G703" s="467"/>
      <c r="H703" s="42">
        <f t="shared" si="27"/>
        <v>612</v>
      </c>
      <c r="I703" s="43" t="s">
        <v>1643</v>
      </c>
      <c r="J703" s="57">
        <v>1008</v>
      </c>
      <c r="K703" s="44" t="s">
        <v>1644</v>
      </c>
      <c r="L703" s="10" t="s">
        <v>1630</v>
      </c>
      <c r="W703" s="47">
        <v>1</v>
      </c>
    </row>
    <row r="704" spans="1:28" ht="45" customHeight="1" x14ac:dyDescent="0.4">
      <c r="B704" s="17">
        <v>666</v>
      </c>
      <c r="C704" s="8">
        <v>3</v>
      </c>
      <c r="D704" s="59" t="s">
        <v>52</v>
      </c>
      <c r="E704" s="41" t="s">
        <v>53</v>
      </c>
      <c r="F704" s="41" t="s">
        <v>54</v>
      </c>
      <c r="G704" s="467"/>
      <c r="H704" s="42">
        <f t="shared" si="27"/>
        <v>613</v>
      </c>
      <c r="I704" s="43" t="s">
        <v>1645</v>
      </c>
      <c r="J704" s="57">
        <v>60</v>
      </c>
      <c r="K704" s="44" t="s">
        <v>1646</v>
      </c>
      <c r="L704" s="10" t="s">
        <v>1630</v>
      </c>
      <c r="W704" s="47">
        <v>1</v>
      </c>
    </row>
    <row r="705" spans="1:23" ht="45" customHeight="1" x14ac:dyDescent="0.4">
      <c r="B705" s="17">
        <v>667</v>
      </c>
      <c r="C705" s="8">
        <v>3</v>
      </c>
      <c r="D705" s="59" t="s">
        <v>52</v>
      </c>
      <c r="E705" s="41" t="s">
        <v>53</v>
      </c>
      <c r="F705" s="41" t="s">
        <v>54</v>
      </c>
      <c r="G705" s="468"/>
      <c r="H705" s="42">
        <f t="shared" si="27"/>
        <v>614</v>
      </c>
      <c r="I705" s="43" t="s">
        <v>1647</v>
      </c>
      <c r="J705" s="57">
        <v>64</v>
      </c>
      <c r="K705" s="44" t="s">
        <v>1648</v>
      </c>
      <c r="L705" s="10" t="s">
        <v>1630</v>
      </c>
      <c r="W705" s="47">
        <v>1</v>
      </c>
    </row>
    <row r="706" spans="1:23" ht="45" customHeight="1" x14ac:dyDescent="0.4">
      <c r="B706" s="17">
        <v>668</v>
      </c>
      <c r="C706" s="8">
        <v>3</v>
      </c>
      <c r="D706" s="59" t="s">
        <v>52</v>
      </c>
      <c r="E706" s="41" t="s">
        <v>53</v>
      </c>
      <c r="F706" s="8" t="s">
        <v>55</v>
      </c>
      <c r="G706" s="393" t="s">
        <v>3895</v>
      </c>
      <c r="H706" s="48">
        <f t="shared" si="27"/>
        <v>615</v>
      </c>
      <c r="I706" s="43" t="s">
        <v>1649</v>
      </c>
      <c r="J706" s="53">
        <v>1</v>
      </c>
      <c r="K706" s="393" t="s">
        <v>1650</v>
      </c>
      <c r="L706" s="10" t="s">
        <v>1630</v>
      </c>
      <c r="W706" s="47">
        <v>1</v>
      </c>
    </row>
    <row r="707" spans="1:23" ht="45" customHeight="1" x14ac:dyDescent="0.4">
      <c r="B707" s="17">
        <v>669</v>
      </c>
      <c r="C707" s="8">
        <v>3</v>
      </c>
      <c r="D707" s="59" t="s">
        <v>52</v>
      </c>
      <c r="E707" s="41" t="s">
        <v>53</v>
      </c>
      <c r="F707" s="41" t="s">
        <v>56</v>
      </c>
      <c r="G707" s="466" t="s">
        <v>3896</v>
      </c>
      <c r="H707" s="42">
        <f t="shared" si="27"/>
        <v>616</v>
      </c>
      <c r="I707" s="43" t="s">
        <v>1651</v>
      </c>
      <c r="J707" s="57">
        <v>1</v>
      </c>
      <c r="K707" s="58" t="s">
        <v>1652</v>
      </c>
      <c r="L707" s="10" t="s">
        <v>1630</v>
      </c>
      <c r="W707" s="47">
        <v>1</v>
      </c>
    </row>
    <row r="708" spans="1:23" ht="45" customHeight="1" x14ac:dyDescent="0.4">
      <c r="B708" s="17">
        <v>670</v>
      </c>
      <c r="C708" s="8">
        <v>3</v>
      </c>
      <c r="D708" s="59" t="s">
        <v>52</v>
      </c>
      <c r="E708" s="41" t="s">
        <v>53</v>
      </c>
      <c r="F708" s="41" t="s">
        <v>56</v>
      </c>
      <c r="G708" s="467"/>
      <c r="H708" s="42">
        <f t="shared" si="27"/>
        <v>617</v>
      </c>
      <c r="I708" s="43" t="s">
        <v>1653</v>
      </c>
      <c r="J708" s="57">
        <v>1</v>
      </c>
      <c r="K708" s="58" t="s">
        <v>1654</v>
      </c>
      <c r="L708" s="10" t="s">
        <v>1630</v>
      </c>
      <c r="W708" s="47">
        <v>1</v>
      </c>
    </row>
    <row r="709" spans="1:23" ht="45" customHeight="1" x14ac:dyDescent="0.4">
      <c r="B709" s="17">
        <v>671</v>
      </c>
      <c r="C709" s="8">
        <v>3</v>
      </c>
      <c r="D709" s="59" t="s">
        <v>52</v>
      </c>
      <c r="E709" s="41" t="s">
        <v>53</v>
      </c>
      <c r="F709" s="41" t="s">
        <v>56</v>
      </c>
      <c r="G709" s="467"/>
      <c r="H709" s="42">
        <f t="shared" si="27"/>
        <v>618</v>
      </c>
      <c r="I709" s="43" t="s">
        <v>1655</v>
      </c>
      <c r="J709" s="57">
        <v>1</v>
      </c>
      <c r="K709" s="58" t="s">
        <v>3897</v>
      </c>
      <c r="L709" s="10" t="s">
        <v>1630</v>
      </c>
      <c r="W709" s="47">
        <v>1</v>
      </c>
    </row>
    <row r="710" spans="1:23" ht="45" customHeight="1" x14ac:dyDescent="0.4">
      <c r="B710" s="17">
        <v>672</v>
      </c>
      <c r="C710" s="8">
        <v>3</v>
      </c>
      <c r="D710" s="59" t="s">
        <v>52</v>
      </c>
      <c r="E710" s="41" t="s">
        <v>53</v>
      </c>
      <c r="F710" s="41" t="s">
        <v>56</v>
      </c>
      <c r="G710" s="467"/>
      <c r="H710" s="42">
        <f t="shared" si="27"/>
        <v>619</v>
      </c>
      <c r="I710" s="43" t="s">
        <v>1656</v>
      </c>
      <c r="J710" s="65">
        <v>1</v>
      </c>
      <c r="K710" s="58" t="s">
        <v>1657</v>
      </c>
      <c r="L710" s="10" t="s">
        <v>1630</v>
      </c>
      <c r="W710" s="47">
        <v>1</v>
      </c>
    </row>
    <row r="711" spans="1:23" ht="45" customHeight="1" x14ac:dyDescent="0.4">
      <c r="B711" s="17">
        <v>673</v>
      </c>
      <c r="C711" s="8">
        <v>3</v>
      </c>
      <c r="D711" s="59" t="s">
        <v>52</v>
      </c>
      <c r="E711" s="41" t="s">
        <v>53</v>
      </c>
      <c r="F711" s="41" t="s">
        <v>56</v>
      </c>
      <c r="G711" s="467"/>
      <c r="H711" s="42">
        <f t="shared" si="27"/>
        <v>620</v>
      </c>
      <c r="I711" s="43" t="s">
        <v>1658</v>
      </c>
      <c r="J711" s="65">
        <v>1</v>
      </c>
      <c r="K711" s="58" t="s">
        <v>1659</v>
      </c>
      <c r="L711" s="10" t="s">
        <v>1630</v>
      </c>
      <c r="W711" s="47">
        <v>1</v>
      </c>
    </row>
    <row r="712" spans="1:23" ht="45" customHeight="1" x14ac:dyDescent="0.4">
      <c r="B712" s="17">
        <v>674</v>
      </c>
      <c r="C712" s="8">
        <v>3</v>
      </c>
      <c r="D712" s="59" t="s">
        <v>52</v>
      </c>
      <c r="E712" s="41" t="s">
        <v>53</v>
      </c>
      <c r="F712" s="41" t="s">
        <v>56</v>
      </c>
      <c r="G712" s="467"/>
      <c r="H712" s="42">
        <f t="shared" si="27"/>
        <v>621</v>
      </c>
      <c r="I712" s="43" t="s">
        <v>1660</v>
      </c>
      <c r="J712" s="42">
        <v>9</v>
      </c>
      <c r="K712" s="58" t="s">
        <v>3898</v>
      </c>
      <c r="L712" s="10" t="s">
        <v>1630</v>
      </c>
      <c r="W712" s="47">
        <v>1</v>
      </c>
    </row>
    <row r="713" spans="1:23" ht="45" customHeight="1" x14ac:dyDescent="0.4">
      <c r="A713" s="64"/>
      <c r="B713" s="17"/>
      <c r="C713" s="8">
        <v>3</v>
      </c>
      <c r="D713" s="59" t="s">
        <v>52</v>
      </c>
      <c r="E713" s="41" t="s">
        <v>53</v>
      </c>
      <c r="F713" s="41" t="s">
        <v>56</v>
      </c>
      <c r="G713" s="468"/>
      <c r="H713" s="42">
        <f t="shared" si="27"/>
        <v>622</v>
      </c>
      <c r="I713" s="43" t="s">
        <v>1661</v>
      </c>
      <c r="J713" s="42">
        <v>1</v>
      </c>
      <c r="K713" s="58" t="s">
        <v>1662</v>
      </c>
      <c r="L713" s="10" t="s">
        <v>1630</v>
      </c>
      <c r="W713" s="47">
        <v>1</v>
      </c>
    </row>
    <row r="714" spans="1:23" ht="45" customHeight="1" x14ac:dyDescent="0.4">
      <c r="B714" s="17">
        <v>675</v>
      </c>
      <c r="C714" s="8">
        <v>3</v>
      </c>
      <c r="D714" s="59" t="s">
        <v>52</v>
      </c>
      <c r="E714" s="41" t="s">
        <v>53</v>
      </c>
      <c r="F714" s="8" t="s">
        <v>57</v>
      </c>
      <c r="G714" s="469" t="s">
        <v>3899</v>
      </c>
      <c r="H714" s="48">
        <f t="shared" si="27"/>
        <v>623</v>
      </c>
      <c r="I714" s="43" t="s">
        <v>1664</v>
      </c>
      <c r="J714" s="66">
        <v>1</v>
      </c>
      <c r="K714" s="71" t="s">
        <v>1665</v>
      </c>
      <c r="L714" s="10" t="s">
        <v>1630</v>
      </c>
      <c r="W714" s="47">
        <v>1</v>
      </c>
    </row>
    <row r="715" spans="1:23" ht="45" customHeight="1" x14ac:dyDescent="0.4">
      <c r="B715" s="17"/>
      <c r="C715" s="8">
        <v>3</v>
      </c>
      <c r="D715" s="59" t="s">
        <v>52</v>
      </c>
      <c r="E715" s="41" t="s">
        <v>53</v>
      </c>
      <c r="F715" s="8" t="s">
        <v>57</v>
      </c>
      <c r="G715" s="471"/>
      <c r="H715" s="48">
        <f t="shared" si="27"/>
        <v>624</v>
      </c>
      <c r="I715" s="43" t="s">
        <v>1666</v>
      </c>
      <c r="J715" s="67">
        <v>1</v>
      </c>
      <c r="K715" s="71" t="s">
        <v>1667</v>
      </c>
      <c r="L715" s="10" t="s">
        <v>1630</v>
      </c>
      <c r="W715" s="47">
        <v>1</v>
      </c>
    </row>
    <row r="716" spans="1:23" ht="45" customHeight="1" x14ac:dyDescent="0.4">
      <c r="B716" s="17"/>
      <c r="C716" s="8">
        <v>3</v>
      </c>
      <c r="D716" s="59" t="s">
        <v>52</v>
      </c>
      <c r="E716" s="41" t="s">
        <v>53</v>
      </c>
      <c r="F716" s="8" t="s">
        <v>57</v>
      </c>
      <c r="G716" s="471"/>
      <c r="H716" s="48">
        <f t="shared" si="27"/>
        <v>625</v>
      </c>
      <c r="I716" s="43" t="s">
        <v>1668</v>
      </c>
      <c r="J716" s="66">
        <v>1</v>
      </c>
      <c r="K716" s="71" t="s">
        <v>1669</v>
      </c>
      <c r="L716" s="10" t="s">
        <v>1630</v>
      </c>
      <c r="W716" s="47">
        <v>1</v>
      </c>
    </row>
    <row r="717" spans="1:23" ht="45" customHeight="1" x14ac:dyDescent="0.4">
      <c r="B717" s="17"/>
      <c r="C717" s="8">
        <v>3</v>
      </c>
      <c r="D717" s="59" t="s">
        <v>52</v>
      </c>
      <c r="E717" s="41" t="s">
        <v>53</v>
      </c>
      <c r="F717" s="8" t="s">
        <v>57</v>
      </c>
      <c r="G717" s="470"/>
      <c r="H717" s="48">
        <f t="shared" si="27"/>
        <v>626</v>
      </c>
      <c r="I717" s="43" t="s">
        <v>1670</v>
      </c>
      <c r="J717" s="67">
        <v>1</v>
      </c>
      <c r="K717" s="71" t="s">
        <v>1671</v>
      </c>
      <c r="L717" s="10" t="s">
        <v>1630</v>
      </c>
      <c r="W717" s="47">
        <v>1</v>
      </c>
    </row>
    <row r="718" spans="1:23" ht="45" customHeight="1" x14ac:dyDescent="0.4">
      <c r="B718" s="17">
        <v>676</v>
      </c>
      <c r="C718" s="8">
        <v>3</v>
      </c>
      <c r="D718" s="59" t="s">
        <v>52</v>
      </c>
      <c r="E718" s="41" t="s">
        <v>53</v>
      </c>
      <c r="F718" s="41" t="s">
        <v>1672</v>
      </c>
      <c r="G718" s="466" t="s">
        <v>3900</v>
      </c>
      <c r="H718" s="42">
        <f t="shared" si="27"/>
        <v>627</v>
      </c>
      <c r="I718" s="43" t="s">
        <v>1674</v>
      </c>
      <c r="J718" s="42">
        <v>1</v>
      </c>
      <c r="K718" s="58" t="s">
        <v>3901</v>
      </c>
      <c r="L718" s="10" t="s">
        <v>1630</v>
      </c>
      <c r="W718" s="47">
        <v>1</v>
      </c>
    </row>
    <row r="719" spans="1:23" ht="45" customHeight="1" x14ac:dyDescent="0.4">
      <c r="B719" s="17">
        <v>677</v>
      </c>
      <c r="C719" s="8">
        <v>3</v>
      </c>
      <c r="D719" s="59" t="s">
        <v>52</v>
      </c>
      <c r="E719" s="41" t="s">
        <v>53</v>
      </c>
      <c r="F719" s="41" t="s">
        <v>1672</v>
      </c>
      <c r="G719" s="468"/>
      <c r="H719" s="42">
        <f t="shared" si="27"/>
        <v>628</v>
      </c>
      <c r="I719" s="43" t="s">
        <v>1675</v>
      </c>
      <c r="J719" s="42">
        <v>1</v>
      </c>
      <c r="K719" s="58" t="s">
        <v>1676</v>
      </c>
      <c r="L719" s="10" t="s">
        <v>1630</v>
      </c>
      <c r="W719" s="47">
        <v>1</v>
      </c>
    </row>
    <row r="720" spans="1:23" ht="45" customHeight="1" x14ac:dyDescent="0.4">
      <c r="B720" s="17">
        <v>678</v>
      </c>
      <c r="C720" s="8">
        <v>3</v>
      </c>
      <c r="D720" s="59" t="s">
        <v>52</v>
      </c>
      <c r="E720" s="41" t="s">
        <v>53</v>
      </c>
      <c r="F720" s="8" t="s">
        <v>1677</v>
      </c>
      <c r="G720" s="511" t="s">
        <v>3902</v>
      </c>
      <c r="H720" s="48">
        <f t="shared" si="27"/>
        <v>629</v>
      </c>
      <c r="I720" s="43" t="s">
        <v>1679</v>
      </c>
      <c r="J720" s="96">
        <v>1</v>
      </c>
      <c r="K720" s="97" t="s">
        <v>1680</v>
      </c>
      <c r="L720" s="10" t="s">
        <v>1630</v>
      </c>
      <c r="W720" s="47">
        <v>1</v>
      </c>
    </row>
    <row r="721" spans="1:24" ht="45" customHeight="1" x14ac:dyDescent="0.4">
      <c r="B721" s="17">
        <v>679</v>
      </c>
      <c r="C721" s="8">
        <v>3</v>
      </c>
      <c r="D721" s="59" t="s">
        <v>52</v>
      </c>
      <c r="E721" s="41" t="s">
        <v>53</v>
      </c>
      <c r="F721" s="8" t="s">
        <v>1677</v>
      </c>
      <c r="G721" s="512"/>
      <c r="H721" s="48">
        <f t="shared" si="27"/>
        <v>630</v>
      </c>
      <c r="I721" s="43" t="s">
        <v>1681</v>
      </c>
      <c r="J721" s="98">
        <v>1</v>
      </c>
      <c r="K721" s="97" t="s">
        <v>1682</v>
      </c>
      <c r="L721" s="10" t="s">
        <v>1630</v>
      </c>
      <c r="W721" s="47">
        <v>1</v>
      </c>
    </row>
    <row r="722" spans="1:24" ht="45" customHeight="1" x14ac:dyDescent="0.4">
      <c r="B722" s="17">
        <v>680</v>
      </c>
      <c r="C722" s="8">
        <v>3</v>
      </c>
      <c r="D722" s="59" t="s">
        <v>52</v>
      </c>
      <c r="E722" s="41" t="s">
        <v>53</v>
      </c>
      <c r="F722" s="41" t="s">
        <v>1683</v>
      </c>
      <c r="G722" s="466" t="s">
        <v>3903</v>
      </c>
      <c r="H722" s="42">
        <f t="shared" si="27"/>
        <v>631</v>
      </c>
      <c r="I722" s="43" t="s">
        <v>1685</v>
      </c>
      <c r="J722" s="65">
        <v>1</v>
      </c>
      <c r="K722" s="58" t="s">
        <v>1686</v>
      </c>
      <c r="L722" s="10" t="s">
        <v>1630</v>
      </c>
      <c r="W722" s="47">
        <v>1</v>
      </c>
    </row>
    <row r="723" spans="1:24" ht="45" customHeight="1" x14ac:dyDescent="0.4">
      <c r="B723" s="17">
        <v>681</v>
      </c>
      <c r="C723" s="8">
        <v>3</v>
      </c>
      <c r="D723" s="59" t="s">
        <v>52</v>
      </c>
      <c r="E723" s="41" t="s">
        <v>53</v>
      </c>
      <c r="F723" s="41" t="s">
        <v>1683</v>
      </c>
      <c r="G723" s="467"/>
      <c r="H723" s="42">
        <f t="shared" si="27"/>
        <v>632</v>
      </c>
      <c r="I723" s="43" t="s">
        <v>1687</v>
      </c>
      <c r="J723" s="42">
        <v>1</v>
      </c>
      <c r="K723" s="58" t="s">
        <v>1688</v>
      </c>
      <c r="L723" s="10" t="s">
        <v>1630</v>
      </c>
      <c r="W723" s="47">
        <v>1</v>
      </c>
    </row>
    <row r="724" spans="1:24" ht="45" customHeight="1" x14ac:dyDescent="0.4">
      <c r="B724" s="17">
        <v>682</v>
      </c>
      <c r="C724" s="8">
        <v>3</v>
      </c>
      <c r="D724" s="59" t="s">
        <v>52</v>
      </c>
      <c r="E724" s="41" t="s">
        <v>53</v>
      </c>
      <c r="F724" s="41" t="s">
        <v>1683</v>
      </c>
      <c r="G724" s="467"/>
      <c r="H724" s="42">
        <f t="shared" si="27"/>
        <v>633</v>
      </c>
      <c r="I724" s="43" t="s">
        <v>1689</v>
      </c>
      <c r="J724" s="42">
        <v>1</v>
      </c>
      <c r="K724" s="58" t="s">
        <v>1690</v>
      </c>
      <c r="L724" s="10" t="s">
        <v>1630</v>
      </c>
      <c r="W724" s="47">
        <v>1</v>
      </c>
    </row>
    <row r="725" spans="1:24" ht="45" customHeight="1" x14ac:dyDescent="0.4">
      <c r="B725" s="17">
        <v>683</v>
      </c>
      <c r="C725" s="8">
        <v>3</v>
      </c>
      <c r="D725" s="59" t="s">
        <v>52</v>
      </c>
      <c r="E725" s="41" t="s">
        <v>53</v>
      </c>
      <c r="F725" s="41" t="s">
        <v>1683</v>
      </c>
      <c r="G725" s="467"/>
      <c r="H725" s="42">
        <f t="shared" si="27"/>
        <v>634</v>
      </c>
      <c r="I725" s="43" t="s">
        <v>1691</v>
      </c>
      <c r="J725" s="42">
        <v>4</v>
      </c>
      <c r="K725" s="58" t="s">
        <v>1692</v>
      </c>
      <c r="L725" s="10" t="s">
        <v>1630</v>
      </c>
      <c r="W725" s="47">
        <v>1</v>
      </c>
    </row>
    <row r="726" spans="1:24" ht="45" customHeight="1" x14ac:dyDescent="0.4">
      <c r="B726" s="17">
        <v>684</v>
      </c>
      <c r="C726" s="8">
        <v>3</v>
      </c>
      <c r="D726" s="59" t="s">
        <v>52</v>
      </c>
      <c r="E726" s="41" t="s">
        <v>53</v>
      </c>
      <c r="F726" s="41" t="s">
        <v>1683</v>
      </c>
      <c r="G726" s="468"/>
      <c r="H726" s="42">
        <f t="shared" si="27"/>
        <v>635</v>
      </c>
      <c r="I726" s="43" t="s">
        <v>1693</v>
      </c>
      <c r="J726" s="42">
        <v>10</v>
      </c>
      <c r="K726" s="58" t="s">
        <v>1694</v>
      </c>
      <c r="L726" s="10" t="s">
        <v>1630</v>
      </c>
      <c r="W726" s="47">
        <v>1</v>
      </c>
    </row>
    <row r="727" spans="1:24" ht="45" customHeight="1" x14ac:dyDescent="0.4">
      <c r="B727" s="17">
        <v>685</v>
      </c>
      <c r="C727" s="8">
        <v>3</v>
      </c>
      <c r="D727" s="59" t="s">
        <v>52</v>
      </c>
      <c r="E727" s="41" t="s">
        <v>53</v>
      </c>
      <c r="F727" s="8" t="s">
        <v>1695</v>
      </c>
      <c r="G727" s="511" t="s">
        <v>3904</v>
      </c>
      <c r="H727" s="48">
        <f t="shared" si="27"/>
        <v>636</v>
      </c>
      <c r="I727" s="43" t="s">
        <v>1697</v>
      </c>
      <c r="J727" s="67">
        <v>1</v>
      </c>
      <c r="K727" s="85" t="s">
        <v>1698</v>
      </c>
      <c r="L727" s="10" t="s">
        <v>1630</v>
      </c>
      <c r="W727" s="47">
        <v>1</v>
      </c>
    </row>
    <row r="728" spans="1:24" ht="45" customHeight="1" x14ac:dyDescent="0.4">
      <c r="B728" s="17">
        <v>686</v>
      </c>
      <c r="C728" s="8">
        <v>3</v>
      </c>
      <c r="D728" s="59" t="s">
        <v>52</v>
      </c>
      <c r="E728" s="41" t="s">
        <v>53</v>
      </c>
      <c r="F728" s="8" t="s">
        <v>1695</v>
      </c>
      <c r="G728" s="512"/>
      <c r="H728" s="48">
        <f t="shared" si="27"/>
        <v>637</v>
      </c>
      <c r="I728" s="43" t="s">
        <v>1699</v>
      </c>
      <c r="J728" s="66">
        <v>1</v>
      </c>
      <c r="K728" s="99" t="s">
        <v>1700</v>
      </c>
      <c r="L728" s="10" t="s">
        <v>1630</v>
      </c>
      <c r="W728" s="47">
        <v>1</v>
      </c>
    </row>
    <row r="729" spans="1:24" ht="45" customHeight="1" x14ac:dyDescent="0.4">
      <c r="B729" s="17"/>
      <c r="C729" s="8">
        <v>3</v>
      </c>
      <c r="D729" s="59" t="s">
        <v>52</v>
      </c>
      <c r="E729" s="41" t="s">
        <v>53</v>
      </c>
      <c r="F729" s="41" t="s">
        <v>1701</v>
      </c>
      <c r="G729" s="58" t="s">
        <v>3905</v>
      </c>
      <c r="H729" s="42">
        <f t="shared" si="27"/>
        <v>638</v>
      </c>
      <c r="I729" s="43" t="s">
        <v>1703</v>
      </c>
      <c r="J729" s="42">
        <v>1</v>
      </c>
      <c r="K729" s="92" t="s">
        <v>1704</v>
      </c>
      <c r="L729" s="10" t="s">
        <v>1630</v>
      </c>
      <c r="W729" s="47">
        <v>1</v>
      </c>
    </row>
    <row r="730" spans="1:24" ht="45" customHeight="1" x14ac:dyDescent="0.4">
      <c r="B730" s="17">
        <v>687</v>
      </c>
      <c r="G730" s="33" t="s">
        <v>3906</v>
      </c>
      <c r="H730" s="34"/>
      <c r="I730" s="34"/>
      <c r="J730" s="33"/>
      <c r="K730" s="33"/>
      <c r="M730" s="35"/>
      <c r="N730" s="35"/>
      <c r="O730" s="35"/>
      <c r="P730" s="35"/>
      <c r="Q730" s="36"/>
      <c r="R730" s="37"/>
      <c r="S730" s="38">
        <v>3</v>
      </c>
      <c r="T730" s="37" t="s">
        <v>657</v>
      </c>
      <c r="U730" s="38"/>
      <c r="V730" s="37"/>
      <c r="W730" s="39">
        <f>SUM(W731:W745)</f>
        <v>15</v>
      </c>
      <c r="X730" s="37" t="s">
        <v>659</v>
      </c>
    </row>
    <row r="731" spans="1:24" ht="45" customHeight="1" x14ac:dyDescent="0.4">
      <c r="B731" s="17">
        <v>688</v>
      </c>
      <c r="C731" s="8">
        <v>3</v>
      </c>
      <c r="D731" s="59" t="s">
        <v>52</v>
      </c>
      <c r="E731" s="50" t="s">
        <v>1705</v>
      </c>
      <c r="F731" s="50" t="s">
        <v>1706</v>
      </c>
      <c r="G731" s="508" t="s">
        <v>3907</v>
      </c>
      <c r="H731" s="51">
        <f>+H729+1</f>
        <v>639</v>
      </c>
      <c r="I731" s="43" t="s">
        <v>1707</v>
      </c>
      <c r="J731" s="51">
        <v>39</v>
      </c>
      <c r="K731" s="52" t="s">
        <v>1708</v>
      </c>
      <c r="L731" s="100" t="s">
        <v>924</v>
      </c>
      <c r="M731" s="100"/>
      <c r="N731" s="100"/>
      <c r="O731" s="100"/>
      <c r="P731" s="100"/>
      <c r="Q731" s="101"/>
      <c r="W731" s="47">
        <v>1</v>
      </c>
    </row>
    <row r="732" spans="1:24" ht="45" customHeight="1" x14ac:dyDescent="0.4">
      <c r="A732" s="6" t="s">
        <v>1709</v>
      </c>
      <c r="B732" s="17">
        <v>689</v>
      </c>
      <c r="C732" s="8">
        <v>3</v>
      </c>
      <c r="D732" s="59" t="s">
        <v>52</v>
      </c>
      <c r="E732" s="50" t="s">
        <v>1705</v>
      </c>
      <c r="F732" s="50" t="s">
        <v>1706</v>
      </c>
      <c r="G732" s="510"/>
      <c r="H732" s="51">
        <f t="shared" ref="H732:H745" si="28">+H731+1</f>
        <v>640</v>
      </c>
      <c r="I732" s="43" t="s">
        <v>1710</v>
      </c>
      <c r="J732" s="51">
        <v>39</v>
      </c>
      <c r="K732" s="52" t="s">
        <v>1711</v>
      </c>
      <c r="L732" s="100" t="s">
        <v>924</v>
      </c>
      <c r="M732" s="100"/>
      <c r="N732" s="100"/>
      <c r="O732" s="100"/>
      <c r="P732" s="100"/>
      <c r="Q732" s="101"/>
      <c r="W732" s="47">
        <v>1</v>
      </c>
    </row>
    <row r="733" spans="1:24" ht="45" customHeight="1" x14ac:dyDescent="0.4">
      <c r="A733" s="6">
        <v>3</v>
      </c>
      <c r="B733" s="17">
        <v>690</v>
      </c>
      <c r="C733" s="8">
        <v>3</v>
      </c>
      <c r="D733" s="59" t="s">
        <v>52</v>
      </c>
      <c r="E733" s="50" t="s">
        <v>1705</v>
      </c>
      <c r="F733" s="50" t="s">
        <v>1706</v>
      </c>
      <c r="G733" s="510"/>
      <c r="H733" s="51">
        <f t="shared" si="28"/>
        <v>641</v>
      </c>
      <c r="I733" s="43" t="s">
        <v>1712</v>
      </c>
      <c r="J733" s="51">
        <v>50</v>
      </c>
      <c r="K733" s="52" t="s">
        <v>1713</v>
      </c>
      <c r="L733" s="100" t="s">
        <v>924</v>
      </c>
      <c r="M733" s="100"/>
      <c r="N733" s="100"/>
      <c r="O733" s="100"/>
      <c r="P733" s="100"/>
      <c r="Q733" s="101"/>
      <c r="W733" s="47">
        <v>1</v>
      </c>
    </row>
    <row r="734" spans="1:24" ht="45" customHeight="1" x14ac:dyDescent="0.4">
      <c r="A734" s="6">
        <v>4</v>
      </c>
      <c r="B734" s="17">
        <v>691</v>
      </c>
      <c r="C734" s="8">
        <v>3</v>
      </c>
      <c r="D734" s="59" t="s">
        <v>52</v>
      </c>
      <c r="E734" s="50" t="s">
        <v>1705</v>
      </c>
      <c r="F734" s="50" t="s">
        <v>1706</v>
      </c>
      <c r="G734" s="510"/>
      <c r="H734" s="51">
        <f t="shared" si="28"/>
        <v>642</v>
      </c>
      <c r="I734" s="43" t="s">
        <v>1714</v>
      </c>
      <c r="J734" s="51">
        <v>600</v>
      </c>
      <c r="K734" s="52" t="s">
        <v>3908</v>
      </c>
      <c r="L734" s="100" t="s">
        <v>924</v>
      </c>
      <c r="M734" s="100"/>
      <c r="N734" s="100"/>
      <c r="O734" s="100"/>
      <c r="P734" s="100"/>
      <c r="Q734" s="101"/>
      <c r="W734" s="47">
        <v>1</v>
      </c>
    </row>
    <row r="735" spans="1:24" ht="45" customHeight="1" x14ac:dyDescent="0.4">
      <c r="A735" s="6">
        <v>5</v>
      </c>
      <c r="B735" s="17">
        <v>692</v>
      </c>
      <c r="C735" s="8">
        <v>3</v>
      </c>
      <c r="D735" s="59" t="s">
        <v>52</v>
      </c>
      <c r="E735" s="50" t="s">
        <v>1705</v>
      </c>
      <c r="F735" s="50" t="s">
        <v>1706</v>
      </c>
      <c r="G735" s="510"/>
      <c r="H735" s="51">
        <f t="shared" si="28"/>
        <v>643</v>
      </c>
      <c r="I735" s="43" t="s">
        <v>1715</v>
      </c>
      <c r="J735" s="51">
        <v>3</v>
      </c>
      <c r="K735" s="52" t="s">
        <v>1716</v>
      </c>
      <c r="L735" s="100" t="s">
        <v>924</v>
      </c>
      <c r="M735" s="100"/>
      <c r="N735" s="100"/>
      <c r="O735" s="100"/>
      <c r="P735" s="100"/>
      <c r="Q735" s="101"/>
      <c r="W735" s="47">
        <v>1</v>
      </c>
    </row>
    <row r="736" spans="1:24" ht="45" customHeight="1" x14ac:dyDescent="0.4">
      <c r="A736" s="6">
        <v>6</v>
      </c>
      <c r="B736" s="17">
        <v>693</v>
      </c>
      <c r="C736" s="8">
        <v>3</v>
      </c>
      <c r="D736" s="59" t="s">
        <v>52</v>
      </c>
      <c r="E736" s="50" t="s">
        <v>1705</v>
      </c>
      <c r="F736" s="50" t="s">
        <v>1706</v>
      </c>
      <c r="G736" s="510"/>
      <c r="H736" s="51">
        <f t="shared" si="28"/>
        <v>644</v>
      </c>
      <c r="I736" s="43" t="s">
        <v>1717</v>
      </c>
      <c r="J736" s="51">
        <v>9</v>
      </c>
      <c r="K736" s="52" t="s">
        <v>1718</v>
      </c>
      <c r="L736" s="100" t="s">
        <v>924</v>
      </c>
      <c r="M736" s="100"/>
      <c r="N736" s="100"/>
      <c r="O736" s="100"/>
      <c r="P736" s="100"/>
      <c r="Q736" s="101"/>
      <c r="W736" s="47">
        <v>1</v>
      </c>
    </row>
    <row r="737" spans="1:24" ht="45" customHeight="1" x14ac:dyDescent="0.4">
      <c r="A737" s="6">
        <v>7</v>
      </c>
      <c r="B737" s="17">
        <v>694</v>
      </c>
      <c r="C737" s="8">
        <v>3</v>
      </c>
      <c r="D737" s="59" t="s">
        <v>52</v>
      </c>
      <c r="E737" s="50" t="s">
        <v>1705</v>
      </c>
      <c r="F737" s="50" t="s">
        <v>1706</v>
      </c>
      <c r="G737" s="510"/>
      <c r="H737" s="51">
        <f t="shared" si="28"/>
        <v>645</v>
      </c>
      <c r="I737" s="43" t="s">
        <v>1719</v>
      </c>
      <c r="J737" s="51">
        <v>100</v>
      </c>
      <c r="K737" s="52" t="s">
        <v>3909</v>
      </c>
      <c r="L737" s="100" t="s">
        <v>924</v>
      </c>
      <c r="M737" s="100"/>
      <c r="N737" s="100"/>
      <c r="O737" s="100"/>
      <c r="P737" s="100"/>
      <c r="Q737" s="101"/>
      <c r="W737" s="47">
        <v>1</v>
      </c>
    </row>
    <row r="738" spans="1:24" ht="45" customHeight="1" x14ac:dyDescent="0.4">
      <c r="A738" s="6">
        <v>8</v>
      </c>
      <c r="B738" s="17">
        <v>695</v>
      </c>
      <c r="C738" s="8">
        <v>3</v>
      </c>
      <c r="D738" s="59" t="s">
        <v>52</v>
      </c>
      <c r="E738" s="50" t="s">
        <v>1705</v>
      </c>
      <c r="F738" s="50" t="s">
        <v>1706</v>
      </c>
      <c r="G738" s="509"/>
      <c r="H738" s="51">
        <f t="shared" si="28"/>
        <v>646</v>
      </c>
      <c r="I738" s="43" t="s">
        <v>1720</v>
      </c>
      <c r="J738" s="51">
        <v>180</v>
      </c>
      <c r="K738" s="52" t="s">
        <v>3910</v>
      </c>
      <c r="L738" s="100" t="s">
        <v>924</v>
      </c>
      <c r="M738" s="100"/>
      <c r="N738" s="100"/>
      <c r="O738" s="100"/>
      <c r="P738" s="100"/>
      <c r="Q738" s="101"/>
      <c r="W738" s="47">
        <v>1</v>
      </c>
    </row>
    <row r="739" spans="1:24" ht="64.900000000000006" customHeight="1" x14ac:dyDescent="0.4">
      <c r="A739" s="6">
        <v>9</v>
      </c>
      <c r="B739" s="17">
        <v>696</v>
      </c>
      <c r="C739" s="8">
        <v>3</v>
      </c>
      <c r="D739" s="59" t="s">
        <v>52</v>
      </c>
      <c r="E739" s="50" t="s">
        <v>1705</v>
      </c>
      <c r="F739" s="8" t="s">
        <v>1721</v>
      </c>
      <c r="G739" s="505" t="s">
        <v>3911</v>
      </c>
      <c r="H739" s="48">
        <f t="shared" si="28"/>
        <v>647</v>
      </c>
      <c r="I739" s="43" t="s">
        <v>1722</v>
      </c>
      <c r="J739" s="66">
        <v>60</v>
      </c>
      <c r="K739" s="54" t="s">
        <v>1723</v>
      </c>
      <c r="L739" s="100" t="s">
        <v>924</v>
      </c>
      <c r="M739" s="100"/>
      <c r="N739" s="100"/>
      <c r="O739" s="100"/>
      <c r="P739" s="100"/>
      <c r="Q739" s="101"/>
      <c r="W739" s="47">
        <v>1</v>
      </c>
    </row>
    <row r="740" spans="1:24" ht="64.900000000000006" customHeight="1" x14ac:dyDescent="0.4">
      <c r="A740" s="6">
        <v>10</v>
      </c>
      <c r="B740" s="17">
        <v>697</v>
      </c>
      <c r="C740" s="8">
        <v>3</v>
      </c>
      <c r="D740" s="59" t="s">
        <v>52</v>
      </c>
      <c r="E740" s="50" t="s">
        <v>1705</v>
      </c>
      <c r="F740" s="8" t="s">
        <v>1721</v>
      </c>
      <c r="G740" s="506"/>
      <c r="H740" s="48">
        <f t="shared" si="28"/>
        <v>648</v>
      </c>
      <c r="I740" s="43" t="s">
        <v>1724</v>
      </c>
      <c r="J740" s="66">
        <v>1</v>
      </c>
      <c r="K740" s="54" t="s">
        <v>1725</v>
      </c>
      <c r="L740" s="100" t="s">
        <v>924</v>
      </c>
      <c r="M740" s="100"/>
      <c r="N740" s="100"/>
      <c r="O740" s="100"/>
      <c r="P740" s="100"/>
      <c r="Q740" s="101"/>
      <c r="W740" s="47">
        <v>1</v>
      </c>
    </row>
    <row r="741" spans="1:24" ht="64.900000000000006" customHeight="1" x14ac:dyDescent="0.4">
      <c r="A741" s="6">
        <v>11</v>
      </c>
      <c r="B741" s="17">
        <v>698</v>
      </c>
      <c r="C741" s="8">
        <v>3</v>
      </c>
      <c r="D741" s="59" t="s">
        <v>52</v>
      </c>
      <c r="E741" s="50" t="s">
        <v>1705</v>
      </c>
      <c r="F741" s="8" t="s">
        <v>1721</v>
      </c>
      <c r="G741" s="506"/>
      <c r="H741" s="48">
        <f t="shared" si="28"/>
        <v>649</v>
      </c>
      <c r="I741" s="43" t="s">
        <v>1726</v>
      </c>
      <c r="J741" s="66">
        <v>20</v>
      </c>
      <c r="K741" s="54" t="s">
        <v>3912</v>
      </c>
      <c r="L741" s="100" t="s">
        <v>924</v>
      </c>
      <c r="M741" s="100"/>
      <c r="N741" s="100"/>
      <c r="O741" s="100"/>
      <c r="P741" s="100"/>
      <c r="Q741" s="101"/>
      <c r="W741" s="47">
        <v>1</v>
      </c>
    </row>
    <row r="742" spans="1:24" ht="64.900000000000006" customHeight="1" x14ac:dyDescent="0.4">
      <c r="A742" s="6">
        <v>12</v>
      </c>
      <c r="B742" s="17">
        <v>699</v>
      </c>
      <c r="C742" s="8">
        <v>3</v>
      </c>
      <c r="D742" s="59" t="s">
        <v>52</v>
      </c>
      <c r="E742" s="50" t="s">
        <v>1705</v>
      </c>
      <c r="F742" s="8" t="s">
        <v>1721</v>
      </c>
      <c r="G742" s="506"/>
      <c r="H742" s="48">
        <f t="shared" si="28"/>
        <v>650</v>
      </c>
      <c r="I742" s="43" t="s">
        <v>1727</v>
      </c>
      <c r="J742" s="66">
        <v>1000</v>
      </c>
      <c r="K742" s="54" t="s">
        <v>1728</v>
      </c>
      <c r="L742" s="100" t="s">
        <v>924</v>
      </c>
      <c r="M742" s="100"/>
      <c r="N742" s="100"/>
      <c r="O742" s="100"/>
      <c r="P742" s="100"/>
      <c r="Q742" s="101"/>
      <c r="W742" s="47">
        <v>1</v>
      </c>
    </row>
    <row r="743" spans="1:24" ht="64.900000000000006" customHeight="1" x14ac:dyDescent="0.4">
      <c r="A743" s="6">
        <v>13</v>
      </c>
      <c r="B743" s="17">
        <v>700</v>
      </c>
      <c r="C743" s="8">
        <v>3</v>
      </c>
      <c r="D743" s="59" t="s">
        <v>52</v>
      </c>
      <c r="E743" s="50" t="s">
        <v>1705</v>
      </c>
      <c r="F743" s="8" t="s">
        <v>1721</v>
      </c>
      <c r="G743" s="507"/>
      <c r="H743" s="48">
        <f t="shared" si="28"/>
        <v>651</v>
      </c>
      <c r="I743" s="43" t="s">
        <v>1729</v>
      </c>
      <c r="J743" s="66">
        <v>3</v>
      </c>
      <c r="K743" s="54" t="s">
        <v>1730</v>
      </c>
      <c r="L743" s="100" t="s">
        <v>924</v>
      </c>
      <c r="M743" s="100"/>
      <c r="N743" s="100"/>
      <c r="O743" s="100"/>
      <c r="P743" s="100"/>
      <c r="Q743" s="101"/>
      <c r="W743" s="47">
        <v>1</v>
      </c>
    </row>
    <row r="744" spans="1:24" ht="45" customHeight="1" x14ac:dyDescent="0.4">
      <c r="A744" s="6">
        <v>14</v>
      </c>
      <c r="B744" s="17">
        <v>701</v>
      </c>
      <c r="C744" s="8">
        <v>3</v>
      </c>
      <c r="D744" s="59" t="s">
        <v>52</v>
      </c>
      <c r="E744" s="50" t="s">
        <v>1705</v>
      </c>
      <c r="F744" s="50" t="s">
        <v>1731</v>
      </c>
      <c r="G744" s="508" t="s">
        <v>3913</v>
      </c>
      <c r="H744" s="51">
        <f t="shared" si="28"/>
        <v>652</v>
      </c>
      <c r="I744" s="43" t="s">
        <v>1732</v>
      </c>
      <c r="J744" s="51">
        <v>12</v>
      </c>
      <c r="K744" s="52" t="s">
        <v>1733</v>
      </c>
      <c r="L744" s="100" t="s">
        <v>924</v>
      </c>
      <c r="M744" s="100"/>
      <c r="N744" s="100"/>
      <c r="O744" s="100"/>
      <c r="P744" s="100"/>
      <c r="Q744" s="101"/>
      <c r="W744" s="47">
        <v>1</v>
      </c>
    </row>
    <row r="745" spans="1:24" ht="45" customHeight="1" x14ac:dyDescent="0.4">
      <c r="A745" s="6">
        <v>15</v>
      </c>
      <c r="B745" s="17">
        <v>703</v>
      </c>
      <c r="C745" s="8">
        <v>3</v>
      </c>
      <c r="D745" s="59" t="s">
        <v>52</v>
      </c>
      <c r="E745" s="50" t="s">
        <v>1705</v>
      </c>
      <c r="F745" s="50" t="s">
        <v>1731</v>
      </c>
      <c r="G745" s="509"/>
      <c r="H745" s="51">
        <f t="shared" si="28"/>
        <v>653</v>
      </c>
      <c r="I745" s="43" t="s">
        <v>1734</v>
      </c>
      <c r="J745" s="63">
        <v>1</v>
      </c>
      <c r="K745" s="52" t="s">
        <v>3914</v>
      </c>
      <c r="L745" s="100" t="s">
        <v>924</v>
      </c>
      <c r="M745" s="100"/>
      <c r="N745" s="100"/>
      <c r="O745" s="100"/>
      <c r="P745" s="100"/>
      <c r="Q745" s="101"/>
      <c r="W745" s="47">
        <v>1</v>
      </c>
    </row>
    <row r="746" spans="1:24" ht="45" customHeight="1" x14ac:dyDescent="0.4">
      <c r="B746" s="17">
        <v>704</v>
      </c>
      <c r="C746" s="15"/>
      <c r="D746" s="15"/>
      <c r="G746" s="33" t="s">
        <v>3915</v>
      </c>
      <c r="H746" s="34"/>
      <c r="I746" s="34"/>
      <c r="J746" s="33"/>
      <c r="K746" s="33"/>
      <c r="M746" s="35"/>
      <c r="N746" s="35"/>
      <c r="O746" s="35"/>
      <c r="P746" s="35"/>
      <c r="Q746" s="36"/>
      <c r="R746" s="37"/>
      <c r="S746" s="38">
        <v>7</v>
      </c>
      <c r="T746" s="37" t="s">
        <v>657</v>
      </c>
      <c r="U746" s="38"/>
      <c r="V746" s="37"/>
      <c r="W746" s="39">
        <f>SUM(W747:W762)</f>
        <v>16</v>
      </c>
      <c r="X746" s="37" t="s">
        <v>659</v>
      </c>
    </row>
    <row r="747" spans="1:24" ht="45" customHeight="1" x14ac:dyDescent="0.4">
      <c r="B747" s="17">
        <v>705</v>
      </c>
      <c r="C747" s="8">
        <v>3</v>
      </c>
      <c r="D747" s="59" t="s">
        <v>52</v>
      </c>
      <c r="E747" s="41" t="s">
        <v>1735</v>
      </c>
      <c r="F747" s="41" t="s">
        <v>1736</v>
      </c>
      <c r="G747" s="466" t="s">
        <v>3916</v>
      </c>
      <c r="H747" s="42">
        <f>+H745+1</f>
        <v>654</v>
      </c>
      <c r="I747" s="43" t="s">
        <v>1737</v>
      </c>
      <c r="J747" s="65">
        <v>1</v>
      </c>
      <c r="K747" s="58" t="s">
        <v>1738</v>
      </c>
      <c r="L747" s="10" t="s">
        <v>1551</v>
      </c>
      <c r="W747" s="47">
        <v>1</v>
      </c>
    </row>
    <row r="748" spans="1:24" ht="45" customHeight="1" x14ac:dyDescent="0.4">
      <c r="B748" s="17">
        <v>706</v>
      </c>
      <c r="C748" s="8">
        <v>3</v>
      </c>
      <c r="D748" s="59" t="s">
        <v>52</v>
      </c>
      <c r="E748" s="41" t="s">
        <v>1735</v>
      </c>
      <c r="F748" s="41" t="s">
        <v>1736</v>
      </c>
      <c r="G748" s="468"/>
      <c r="H748" s="42">
        <f t="shared" ref="H748:H762" si="29">+H747+1</f>
        <v>655</v>
      </c>
      <c r="I748" s="43" t="s">
        <v>1739</v>
      </c>
      <c r="J748" s="42">
        <v>8</v>
      </c>
      <c r="K748" s="58" t="s">
        <v>1740</v>
      </c>
      <c r="L748" s="10" t="s">
        <v>1551</v>
      </c>
      <c r="W748" s="47">
        <v>1</v>
      </c>
    </row>
    <row r="749" spans="1:24" ht="45" customHeight="1" x14ac:dyDescent="0.4">
      <c r="B749" s="17">
        <v>707</v>
      </c>
      <c r="C749" s="8">
        <v>3</v>
      </c>
      <c r="D749" s="59" t="s">
        <v>52</v>
      </c>
      <c r="E749" s="41" t="s">
        <v>1735</v>
      </c>
      <c r="F749" s="8" t="s">
        <v>1741</v>
      </c>
      <c r="G749" s="469" t="s">
        <v>3917</v>
      </c>
      <c r="H749" s="48">
        <f t="shared" si="29"/>
        <v>656</v>
      </c>
      <c r="I749" s="43" t="s">
        <v>1742</v>
      </c>
      <c r="J749" s="62">
        <v>0.8</v>
      </c>
      <c r="K749" s="393" t="s">
        <v>1743</v>
      </c>
      <c r="L749" s="10" t="s">
        <v>1551</v>
      </c>
      <c r="W749" s="47">
        <v>1</v>
      </c>
    </row>
    <row r="750" spans="1:24" ht="45" customHeight="1" x14ac:dyDescent="0.4">
      <c r="B750" s="17">
        <v>708</v>
      </c>
      <c r="C750" s="8">
        <v>3</v>
      </c>
      <c r="D750" s="59" t="s">
        <v>52</v>
      </c>
      <c r="E750" s="41" t="s">
        <v>1735</v>
      </c>
      <c r="F750" s="8" t="s">
        <v>1741</v>
      </c>
      <c r="G750" s="471"/>
      <c r="H750" s="48">
        <f t="shared" si="29"/>
        <v>657</v>
      </c>
      <c r="I750" s="43" t="s">
        <v>1744</v>
      </c>
      <c r="J750" s="62">
        <v>0.2</v>
      </c>
      <c r="K750" s="393" t="s">
        <v>3918</v>
      </c>
      <c r="L750" s="10" t="s">
        <v>1551</v>
      </c>
      <c r="W750" s="47">
        <v>1</v>
      </c>
    </row>
    <row r="751" spans="1:24" ht="45" customHeight="1" x14ac:dyDescent="0.4">
      <c r="B751" s="17">
        <v>709</v>
      </c>
      <c r="C751" s="8">
        <v>3</v>
      </c>
      <c r="D751" s="59" t="s">
        <v>52</v>
      </c>
      <c r="E751" s="41" t="s">
        <v>1735</v>
      </c>
      <c r="F751" s="8" t="s">
        <v>1741</v>
      </c>
      <c r="G751" s="471"/>
      <c r="H751" s="48">
        <f t="shared" si="29"/>
        <v>658</v>
      </c>
      <c r="I751" s="43" t="s">
        <v>1745</v>
      </c>
      <c r="J751" s="48">
        <v>4</v>
      </c>
      <c r="K751" s="393" t="s">
        <v>1746</v>
      </c>
      <c r="L751" s="10" t="s">
        <v>1551</v>
      </c>
      <c r="W751" s="47">
        <v>1</v>
      </c>
    </row>
    <row r="752" spans="1:24" ht="45" customHeight="1" x14ac:dyDescent="0.4">
      <c r="B752" s="17">
        <v>710</v>
      </c>
      <c r="C752" s="8">
        <v>3</v>
      </c>
      <c r="D752" s="59" t="s">
        <v>52</v>
      </c>
      <c r="E752" s="41" t="s">
        <v>1735</v>
      </c>
      <c r="F752" s="8" t="s">
        <v>1741</v>
      </c>
      <c r="G752" s="471"/>
      <c r="H752" s="48">
        <f t="shared" si="29"/>
        <v>659</v>
      </c>
      <c r="I752" s="43" t="s">
        <v>1747</v>
      </c>
      <c r="J752" s="48">
        <v>4</v>
      </c>
      <c r="K752" s="393" t="s">
        <v>1748</v>
      </c>
      <c r="L752" s="10" t="s">
        <v>1551</v>
      </c>
      <c r="W752" s="47">
        <v>1</v>
      </c>
    </row>
    <row r="753" spans="1:24" ht="45" customHeight="1" x14ac:dyDescent="0.4">
      <c r="B753" s="17">
        <v>711</v>
      </c>
      <c r="C753" s="8">
        <v>3</v>
      </c>
      <c r="D753" s="59" t="s">
        <v>52</v>
      </c>
      <c r="E753" s="41" t="s">
        <v>1735</v>
      </c>
      <c r="F753" s="8" t="s">
        <v>1741</v>
      </c>
      <c r="G753" s="470"/>
      <c r="H753" s="48">
        <f t="shared" si="29"/>
        <v>660</v>
      </c>
      <c r="I753" s="43" t="s">
        <v>1749</v>
      </c>
      <c r="J753" s="48">
        <v>190</v>
      </c>
      <c r="K753" s="393" t="s">
        <v>1750</v>
      </c>
      <c r="L753" s="10" t="s">
        <v>1551</v>
      </c>
      <c r="W753" s="47">
        <v>1</v>
      </c>
    </row>
    <row r="754" spans="1:24" ht="45" customHeight="1" x14ac:dyDescent="0.4">
      <c r="B754" s="17">
        <v>712</v>
      </c>
      <c r="C754" s="8">
        <v>3</v>
      </c>
      <c r="D754" s="59" t="s">
        <v>52</v>
      </c>
      <c r="E754" s="41" t="s">
        <v>1735</v>
      </c>
      <c r="F754" s="41" t="s">
        <v>1751</v>
      </c>
      <c r="G754" s="466" t="s">
        <v>3919</v>
      </c>
      <c r="H754" s="42">
        <f t="shared" si="29"/>
        <v>661</v>
      </c>
      <c r="I754" s="43" t="s">
        <v>1752</v>
      </c>
      <c r="J754" s="42">
        <v>1</v>
      </c>
      <c r="K754" s="58" t="s">
        <v>1753</v>
      </c>
      <c r="L754" s="10" t="s">
        <v>1551</v>
      </c>
      <c r="W754" s="47">
        <v>1</v>
      </c>
    </row>
    <row r="755" spans="1:24" ht="45" customHeight="1" x14ac:dyDescent="0.4">
      <c r="B755" s="17">
        <v>713</v>
      </c>
      <c r="C755" s="8">
        <v>3</v>
      </c>
      <c r="D755" s="59" t="s">
        <v>52</v>
      </c>
      <c r="E755" s="41" t="s">
        <v>1735</v>
      </c>
      <c r="F755" s="41" t="s">
        <v>1751</v>
      </c>
      <c r="G755" s="468"/>
      <c r="H755" s="42">
        <f t="shared" si="29"/>
        <v>662</v>
      </c>
      <c r="I755" s="43" t="s">
        <v>1754</v>
      </c>
      <c r="J755" s="42">
        <v>2</v>
      </c>
      <c r="K755" s="58" t="s">
        <v>1755</v>
      </c>
      <c r="L755" s="10" t="s">
        <v>1551</v>
      </c>
      <c r="W755" s="47">
        <v>1</v>
      </c>
    </row>
    <row r="756" spans="1:24" ht="45" customHeight="1" x14ac:dyDescent="0.4">
      <c r="B756" s="17">
        <v>714</v>
      </c>
      <c r="C756" s="8">
        <v>3</v>
      </c>
      <c r="D756" s="59" t="s">
        <v>52</v>
      </c>
      <c r="E756" s="41" t="s">
        <v>1735</v>
      </c>
      <c r="F756" s="8" t="s">
        <v>1756</v>
      </c>
      <c r="G756" s="393" t="s">
        <v>3920</v>
      </c>
      <c r="H756" s="48">
        <f t="shared" si="29"/>
        <v>663</v>
      </c>
      <c r="I756" s="43" t="s">
        <v>1757</v>
      </c>
      <c r="J756" s="48">
        <v>40</v>
      </c>
      <c r="K756" s="393" t="s">
        <v>3921</v>
      </c>
      <c r="L756" s="10" t="s">
        <v>1551</v>
      </c>
      <c r="W756" s="47">
        <v>1</v>
      </c>
    </row>
    <row r="757" spans="1:24" ht="45" customHeight="1" x14ac:dyDescent="0.4">
      <c r="B757" s="17">
        <v>715</v>
      </c>
      <c r="C757" s="8">
        <v>3</v>
      </c>
      <c r="D757" s="59" t="s">
        <v>52</v>
      </c>
      <c r="E757" s="41" t="s">
        <v>1735</v>
      </c>
      <c r="F757" s="41" t="s">
        <v>1758</v>
      </c>
      <c r="G757" s="58" t="s">
        <v>3922</v>
      </c>
      <c r="H757" s="42">
        <f t="shared" si="29"/>
        <v>664</v>
      </c>
      <c r="I757" s="43" t="s">
        <v>1759</v>
      </c>
      <c r="J757" s="42">
        <v>1</v>
      </c>
      <c r="K757" s="58" t="s">
        <v>1760</v>
      </c>
      <c r="L757" s="10" t="s">
        <v>1551</v>
      </c>
      <c r="W757" s="47">
        <v>1</v>
      </c>
    </row>
    <row r="758" spans="1:24" ht="45" customHeight="1" x14ac:dyDescent="0.4">
      <c r="B758" s="17">
        <v>716</v>
      </c>
      <c r="C758" s="8">
        <v>3</v>
      </c>
      <c r="D758" s="59" t="s">
        <v>52</v>
      </c>
      <c r="E758" s="41" t="s">
        <v>1735</v>
      </c>
      <c r="F758" s="8" t="s">
        <v>1761</v>
      </c>
      <c r="G758" s="469" t="s">
        <v>3923</v>
      </c>
      <c r="H758" s="48">
        <f t="shared" si="29"/>
        <v>665</v>
      </c>
      <c r="I758" s="43" t="s">
        <v>1762</v>
      </c>
      <c r="J758" s="62">
        <v>1</v>
      </c>
      <c r="K758" s="393" t="s">
        <v>1763</v>
      </c>
      <c r="L758" s="10" t="s">
        <v>1551</v>
      </c>
      <c r="W758" s="47">
        <v>1</v>
      </c>
    </row>
    <row r="759" spans="1:24" ht="45" customHeight="1" x14ac:dyDescent="0.4">
      <c r="B759" s="17">
        <v>717</v>
      </c>
      <c r="C759" s="8">
        <v>3</v>
      </c>
      <c r="D759" s="59" t="s">
        <v>52</v>
      </c>
      <c r="E759" s="41" t="s">
        <v>1735</v>
      </c>
      <c r="F759" s="8" t="s">
        <v>1761</v>
      </c>
      <c r="G759" s="470"/>
      <c r="H759" s="48">
        <f t="shared" si="29"/>
        <v>666</v>
      </c>
      <c r="I759" s="43" t="s">
        <v>1764</v>
      </c>
      <c r="J759" s="62">
        <v>1</v>
      </c>
      <c r="K759" s="393" t="s">
        <v>1765</v>
      </c>
      <c r="L759" s="10" t="s">
        <v>1551</v>
      </c>
      <c r="W759" s="47">
        <v>1</v>
      </c>
    </row>
    <row r="760" spans="1:24" ht="45" customHeight="1" x14ac:dyDescent="0.4">
      <c r="B760" s="17">
        <v>718</v>
      </c>
      <c r="C760" s="8">
        <v>3</v>
      </c>
      <c r="D760" s="59" t="s">
        <v>52</v>
      </c>
      <c r="E760" s="41" t="s">
        <v>1735</v>
      </c>
      <c r="F760" s="41" t="s">
        <v>1766</v>
      </c>
      <c r="G760" s="466" t="s">
        <v>3924</v>
      </c>
      <c r="H760" s="42">
        <f t="shared" si="29"/>
        <v>667</v>
      </c>
      <c r="I760" s="43" t="s">
        <v>1767</v>
      </c>
      <c r="J760" s="42">
        <v>15</v>
      </c>
      <c r="K760" s="58" t="s">
        <v>1768</v>
      </c>
      <c r="L760" s="10" t="s">
        <v>1551</v>
      </c>
      <c r="W760" s="47">
        <v>1</v>
      </c>
    </row>
    <row r="761" spans="1:24" ht="45" customHeight="1" x14ac:dyDescent="0.4">
      <c r="B761" s="17">
        <v>719</v>
      </c>
      <c r="C761" s="8">
        <v>3</v>
      </c>
      <c r="D761" s="59" t="s">
        <v>52</v>
      </c>
      <c r="E761" s="41" t="s">
        <v>1735</v>
      </c>
      <c r="F761" s="41" t="s">
        <v>1766</v>
      </c>
      <c r="G761" s="467"/>
      <c r="H761" s="42">
        <f t="shared" si="29"/>
        <v>668</v>
      </c>
      <c r="I761" s="43" t="s">
        <v>1769</v>
      </c>
      <c r="J761" s="42">
        <v>4</v>
      </c>
      <c r="K761" s="58" t="s">
        <v>1770</v>
      </c>
      <c r="L761" s="10" t="s">
        <v>1551</v>
      </c>
      <c r="W761" s="47">
        <v>1</v>
      </c>
    </row>
    <row r="762" spans="1:24" ht="45" customHeight="1" x14ac:dyDescent="0.4">
      <c r="A762" s="64"/>
      <c r="B762" s="17"/>
      <c r="C762" s="8">
        <v>3</v>
      </c>
      <c r="D762" s="59" t="s">
        <v>52</v>
      </c>
      <c r="E762" s="41" t="s">
        <v>1735</v>
      </c>
      <c r="F762" s="41" t="s">
        <v>1766</v>
      </c>
      <c r="G762" s="468"/>
      <c r="H762" s="42">
        <f t="shared" si="29"/>
        <v>669</v>
      </c>
      <c r="I762" s="43" t="s">
        <v>1771</v>
      </c>
      <c r="J762" s="42">
        <v>1</v>
      </c>
      <c r="K762" s="58" t="s">
        <v>1772</v>
      </c>
      <c r="L762" s="10" t="s">
        <v>1551</v>
      </c>
      <c r="W762" s="47">
        <v>1</v>
      </c>
    </row>
    <row r="763" spans="1:24" ht="45" customHeight="1" x14ac:dyDescent="0.4">
      <c r="B763" s="17">
        <v>720</v>
      </c>
      <c r="G763" s="33" t="s">
        <v>3925</v>
      </c>
      <c r="H763" s="34"/>
      <c r="I763" s="34"/>
      <c r="J763" s="33"/>
      <c r="K763" s="33"/>
      <c r="M763" s="35"/>
      <c r="N763" s="35"/>
      <c r="O763" s="35"/>
      <c r="P763" s="35"/>
      <c r="Q763" s="36"/>
      <c r="R763" s="37"/>
      <c r="S763" s="38">
        <v>3</v>
      </c>
      <c r="T763" s="37" t="s">
        <v>657</v>
      </c>
      <c r="U763" s="38"/>
      <c r="V763" s="37"/>
      <c r="W763" s="39">
        <f>SUM(W764:W778)</f>
        <v>15</v>
      </c>
      <c r="X763" s="37" t="s">
        <v>659</v>
      </c>
    </row>
    <row r="764" spans="1:24" ht="45" customHeight="1" x14ac:dyDescent="0.4">
      <c r="B764" s="17">
        <v>721</v>
      </c>
      <c r="C764" s="8">
        <v>3</v>
      </c>
      <c r="D764" s="59" t="s">
        <v>52</v>
      </c>
      <c r="E764" s="50" t="s">
        <v>1773</v>
      </c>
      <c r="F764" s="50" t="s">
        <v>1774</v>
      </c>
      <c r="G764" s="472" t="s">
        <v>3926</v>
      </c>
      <c r="H764" s="51">
        <f>+H762+1</f>
        <v>670</v>
      </c>
      <c r="I764" s="43" t="s">
        <v>1775</v>
      </c>
      <c r="J764" s="102">
        <v>1</v>
      </c>
      <c r="K764" s="52" t="s">
        <v>1776</v>
      </c>
      <c r="L764" s="10" t="s">
        <v>1777</v>
      </c>
      <c r="W764" s="47">
        <v>1</v>
      </c>
    </row>
    <row r="765" spans="1:24" ht="45" customHeight="1" x14ac:dyDescent="0.4">
      <c r="B765" s="17">
        <v>722</v>
      </c>
      <c r="C765" s="8">
        <v>3</v>
      </c>
      <c r="D765" s="59" t="s">
        <v>52</v>
      </c>
      <c r="E765" s="50" t="s">
        <v>1773</v>
      </c>
      <c r="F765" s="50" t="s">
        <v>1774</v>
      </c>
      <c r="G765" s="473"/>
      <c r="H765" s="51">
        <f t="shared" ref="H765:H778" si="30">+H764+1</f>
        <v>671</v>
      </c>
      <c r="I765" s="43" t="s">
        <v>1778</v>
      </c>
      <c r="J765" s="103">
        <v>1</v>
      </c>
      <c r="K765" s="104" t="s">
        <v>1779</v>
      </c>
      <c r="L765" s="10" t="s">
        <v>1777</v>
      </c>
      <c r="W765" s="47">
        <v>1</v>
      </c>
    </row>
    <row r="766" spans="1:24" ht="45" customHeight="1" x14ac:dyDescent="0.4">
      <c r="B766" s="17">
        <v>723</v>
      </c>
      <c r="C766" s="8">
        <v>3</v>
      </c>
      <c r="D766" s="59" t="s">
        <v>52</v>
      </c>
      <c r="E766" s="50" t="s">
        <v>1773</v>
      </c>
      <c r="F766" s="50" t="s">
        <v>1774</v>
      </c>
      <c r="G766" s="473"/>
      <c r="H766" s="51">
        <f t="shared" si="30"/>
        <v>672</v>
      </c>
      <c r="I766" s="43" t="s">
        <v>1780</v>
      </c>
      <c r="J766" s="102">
        <v>1</v>
      </c>
      <c r="K766" s="52" t="s">
        <v>1781</v>
      </c>
      <c r="L766" s="10" t="s">
        <v>1777</v>
      </c>
      <c r="W766" s="47">
        <v>1</v>
      </c>
    </row>
    <row r="767" spans="1:24" ht="45" customHeight="1" x14ac:dyDescent="0.4">
      <c r="B767" s="17">
        <v>724</v>
      </c>
      <c r="C767" s="8">
        <v>3</v>
      </c>
      <c r="D767" s="59" t="s">
        <v>52</v>
      </c>
      <c r="E767" s="50" t="s">
        <v>1773</v>
      </c>
      <c r="F767" s="50" t="s">
        <v>1774</v>
      </c>
      <c r="G767" s="474"/>
      <c r="H767" s="51">
        <f t="shared" si="30"/>
        <v>673</v>
      </c>
      <c r="I767" s="43" t="s">
        <v>1782</v>
      </c>
      <c r="J767" s="103">
        <v>40</v>
      </c>
      <c r="K767" s="52" t="s">
        <v>1783</v>
      </c>
      <c r="L767" s="10" t="s">
        <v>1777</v>
      </c>
      <c r="W767" s="47">
        <v>1</v>
      </c>
    </row>
    <row r="768" spans="1:24" ht="45" customHeight="1" x14ac:dyDescent="0.4">
      <c r="B768" s="17">
        <v>725</v>
      </c>
      <c r="C768" s="8">
        <v>3</v>
      </c>
      <c r="D768" s="59" t="s">
        <v>52</v>
      </c>
      <c r="E768" s="50" t="s">
        <v>1773</v>
      </c>
      <c r="F768" s="8" t="s">
        <v>1784</v>
      </c>
      <c r="G768" s="469" t="s">
        <v>3927</v>
      </c>
      <c r="H768" s="48">
        <f t="shared" si="30"/>
        <v>674</v>
      </c>
      <c r="I768" s="43" t="s">
        <v>1785</v>
      </c>
      <c r="J768" s="105">
        <v>1</v>
      </c>
      <c r="K768" s="82" t="s">
        <v>1786</v>
      </c>
      <c r="L768" s="10" t="s">
        <v>1777</v>
      </c>
      <c r="W768" s="47">
        <v>1</v>
      </c>
    </row>
    <row r="769" spans="2:24" ht="45" customHeight="1" x14ac:dyDescent="0.4">
      <c r="B769" s="17">
        <v>726</v>
      </c>
      <c r="C769" s="8">
        <v>3</v>
      </c>
      <c r="D769" s="59" t="s">
        <v>52</v>
      </c>
      <c r="E769" s="50" t="s">
        <v>1773</v>
      </c>
      <c r="F769" s="8" t="s">
        <v>1784</v>
      </c>
      <c r="G769" s="471"/>
      <c r="H769" s="48">
        <f t="shared" si="30"/>
        <v>675</v>
      </c>
      <c r="I769" s="43" t="s">
        <v>1787</v>
      </c>
      <c r="J769" s="105">
        <v>1</v>
      </c>
      <c r="K769" s="82" t="s">
        <v>1788</v>
      </c>
      <c r="L769" s="10" t="s">
        <v>1777</v>
      </c>
      <c r="W769" s="47">
        <v>1</v>
      </c>
    </row>
    <row r="770" spans="2:24" ht="45" customHeight="1" x14ac:dyDescent="0.4">
      <c r="B770" s="17">
        <v>727</v>
      </c>
      <c r="C770" s="8">
        <v>3</v>
      </c>
      <c r="D770" s="59" t="s">
        <v>52</v>
      </c>
      <c r="E770" s="50" t="s">
        <v>1773</v>
      </c>
      <c r="F770" s="8" t="s">
        <v>1784</v>
      </c>
      <c r="G770" s="471"/>
      <c r="H770" s="48">
        <f t="shared" si="30"/>
        <v>676</v>
      </c>
      <c r="I770" s="43" t="s">
        <v>1789</v>
      </c>
      <c r="J770" s="105">
        <v>1</v>
      </c>
      <c r="K770" s="82" t="s">
        <v>1790</v>
      </c>
      <c r="L770" s="10" t="s">
        <v>1777</v>
      </c>
      <c r="W770" s="47">
        <v>1</v>
      </c>
    </row>
    <row r="771" spans="2:24" ht="45" customHeight="1" x14ac:dyDescent="0.4">
      <c r="B771" s="17">
        <v>728</v>
      </c>
      <c r="C771" s="8">
        <v>3</v>
      </c>
      <c r="D771" s="59" t="s">
        <v>52</v>
      </c>
      <c r="E771" s="50" t="s">
        <v>1773</v>
      </c>
      <c r="F771" s="8" t="s">
        <v>1784</v>
      </c>
      <c r="G771" s="471"/>
      <c r="H771" s="48">
        <f t="shared" si="30"/>
        <v>677</v>
      </c>
      <c r="I771" s="43" t="s">
        <v>1791</v>
      </c>
      <c r="J771" s="106">
        <v>1</v>
      </c>
      <c r="K771" s="82" t="s">
        <v>1792</v>
      </c>
      <c r="L771" s="10" t="s">
        <v>1777</v>
      </c>
      <c r="W771" s="47">
        <v>1</v>
      </c>
    </row>
    <row r="772" spans="2:24" ht="45" customHeight="1" x14ac:dyDescent="0.4">
      <c r="B772" s="17">
        <v>729</v>
      </c>
      <c r="C772" s="8">
        <v>3</v>
      </c>
      <c r="D772" s="59" t="s">
        <v>52</v>
      </c>
      <c r="E772" s="50" t="s">
        <v>1773</v>
      </c>
      <c r="F772" s="8" t="s">
        <v>1784</v>
      </c>
      <c r="G772" s="471"/>
      <c r="H772" s="48">
        <f t="shared" si="30"/>
        <v>678</v>
      </c>
      <c r="I772" s="43" t="s">
        <v>1793</v>
      </c>
      <c r="J772" s="106">
        <v>1</v>
      </c>
      <c r="K772" s="82" t="s">
        <v>1794</v>
      </c>
      <c r="L772" s="10" t="s">
        <v>1777</v>
      </c>
      <c r="W772" s="47">
        <v>1</v>
      </c>
    </row>
    <row r="773" spans="2:24" ht="45" customHeight="1" x14ac:dyDescent="0.4">
      <c r="B773" s="17">
        <v>730</v>
      </c>
      <c r="C773" s="8">
        <v>3</v>
      </c>
      <c r="D773" s="59" t="s">
        <v>52</v>
      </c>
      <c r="E773" s="50" t="s">
        <v>1773</v>
      </c>
      <c r="F773" s="8" t="s">
        <v>1784</v>
      </c>
      <c r="G773" s="471"/>
      <c r="H773" s="48">
        <f t="shared" si="30"/>
        <v>679</v>
      </c>
      <c r="I773" s="43" t="s">
        <v>1795</v>
      </c>
      <c r="J773" s="105">
        <v>1</v>
      </c>
      <c r="K773" s="82" t="s">
        <v>1796</v>
      </c>
      <c r="L773" s="10" t="s">
        <v>1777</v>
      </c>
      <c r="W773" s="47">
        <v>1</v>
      </c>
    </row>
    <row r="774" spans="2:24" ht="45" customHeight="1" x14ac:dyDescent="0.4">
      <c r="B774" s="17">
        <v>731</v>
      </c>
      <c r="C774" s="8">
        <v>3</v>
      </c>
      <c r="D774" s="59" t="s">
        <v>52</v>
      </c>
      <c r="E774" s="50" t="s">
        <v>1773</v>
      </c>
      <c r="F774" s="8" t="s">
        <v>1784</v>
      </c>
      <c r="G774" s="471"/>
      <c r="H774" s="48">
        <f t="shared" si="30"/>
        <v>680</v>
      </c>
      <c r="I774" s="43" t="s">
        <v>1797</v>
      </c>
      <c r="J774" s="106">
        <v>1</v>
      </c>
      <c r="K774" s="82" t="s">
        <v>1798</v>
      </c>
      <c r="L774" s="10" t="s">
        <v>1777</v>
      </c>
      <c r="W774" s="47">
        <v>1</v>
      </c>
    </row>
    <row r="775" spans="2:24" ht="45" customHeight="1" x14ac:dyDescent="0.4">
      <c r="B775" s="17">
        <v>732</v>
      </c>
      <c r="C775" s="8">
        <v>3</v>
      </c>
      <c r="D775" s="59" t="s">
        <v>52</v>
      </c>
      <c r="E775" s="50" t="s">
        <v>1773</v>
      </c>
      <c r="F775" s="8" t="s">
        <v>1784</v>
      </c>
      <c r="G775" s="470"/>
      <c r="H775" s="48">
        <f t="shared" si="30"/>
        <v>681</v>
      </c>
      <c r="I775" s="43" t="s">
        <v>1799</v>
      </c>
      <c r="J775" s="106">
        <v>1</v>
      </c>
      <c r="K775" s="82" t="s">
        <v>1800</v>
      </c>
      <c r="L775" s="10" t="s">
        <v>1777</v>
      </c>
      <c r="W775" s="47">
        <v>1</v>
      </c>
    </row>
    <row r="776" spans="2:24" ht="45" customHeight="1" x14ac:dyDescent="0.4">
      <c r="B776" s="17">
        <v>733</v>
      </c>
      <c r="C776" s="8">
        <v>3</v>
      </c>
      <c r="D776" s="59" t="s">
        <v>52</v>
      </c>
      <c r="E776" s="50" t="s">
        <v>1773</v>
      </c>
      <c r="F776" s="50" t="s">
        <v>1801</v>
      </c>
      <c r="G776" s="472" t="s">
        <v>3928</v>
      </c>
      <c r="H776" s="51">
        <f t="shared" si="30"/>
        <v>682</v>
      </c>
      <c r="I776" s="43" t="s">
        <v>1802</v>
      </c>
      <c r="J776" s="103">
        <v>40</v>
      </c>
      <c r="K776" s="52" t="s">
        <v>3929</v>
      </c>
      <c r="L776" s="10" t="s">
        <v>1777</v>
      </c>
      <c r="W776" s="47">
        <v>1</v>
      </c>
    </row>
    <row r="777" spans="2:24" ht="45" customHeight="1" x14ac:dyDescent="0.4">
      <c r="B777" s="17">
        <v>734</v>
      </c>
      <c r="C777" s="8">
        <v>3</v>
      </c>
      <c r="D777" s="59" t="s">
        <v>52</v>
      </c>
      <c r="E777" s="50" t="s">
        <v>1773</v>
      </c>
      <c r="F777" s="50" t="s">
        <v>1801</v>
      </c>
      <c r="G777" s="473"/>
      <c r="H777" s="51">
        <f t="shared" si="30"/>
        <v>683</v>
      </c>
      <c r="I777" s="43" t="s">
        <v>1803</v>
      </c>
      <c r="J777" s="103">
        <v>40</v>
      </c>
      <c r="K777" s="52" t="s">
        <v>1804</v>
      </c>
      <c r="L777" s="10" t="s">
        <v>1777</v>
      </c>
      <c r="W777" s="47">
        <v>1</v>
      </c>
    </row>
    <row r="778" spans="2:24" ht="45" customHeight="1" x14ac:dyDescent="0.4">
      <c r="B778" s="17">
        <v>735</v>
      </c>
      <c r="C778" s="8">
        <v>3</v>
      </c>
      <c r="D778" s="59" t="s">
        <v>52</v>
      </c>
      <c r="E778" s="50" t="s">
        <v>1773</v>
      </c>
      <c r="F778" s="50" t="s">
        <v>1801</v>
      </c>
      <c r="G778" s="474"/>
      <c r="H778" s="51">
        <f t="shared" si="30"/>
        <v>684</v>
      </c>
      <c r="I778" s="43" t="s">
        <v>1805</v>
      </c>
      <c r="J778" s="103">
        <v>6</v>
      </c>
      <c r="K778" s="104" t="s">
        <v>3930</v>
      </c>
      <c r="L778" s="10" t="s">
        <v>1777</v>
      </c>
      <c r="W778" s="47">
        <v>1</v>
      </c>
    </row>
    <row r="779" spans="2:24" ht="45" customHeight="1" x14ac:dyDescent="0.4">
      <c r="B779" s="17">
        <v>736</v>
      </c>
      <c r="G779" s="25" t="s">
        <v>3931</v>
      </c>
      <c r="H779" s="26"/>
      <c r="I779" s="26"/>
      <c r="J779" s="26"/>
      <c r="K779" s="68"/>
      <c r="M779" s="29"/>
      <c r="N779" s="29"/>
      <c r="O779" s="29"/>
      <c r="P779" s="29"/>
      <c r="Q779" s="30">
        <v>2</v>
      </c>
      <c r="R779" s="31" t="s">
        <v>656</v>
      </c>
      <c r="S779" s="32">
        <f>SUM(S780:S790)</f>
        <v>3</v>
      </c>
      <c r="T779" s="31" t="s">
        <v>657</v>
      </c>
      <c r="U779" s="32">
        <v>6</v>
      </c>
      <c r="V779" s="31" t="s">
        <v>658</v>
      </c>
      <c r="W779" s="70">
        <f>SUM(W780:W790)/2</f>
        <v>9</v>
      </c>
      <c r="X779" s="31" t="s">
        <v>659</v>
      </c>
    </row>
    <row r="780" spans="2:24" ht="45" customHeight="1" x14ac:dyDescent="0.4">
      <c r="B780" s="17">
        <v>737</v>
      </c>
      <c r="G780" s="33" t="s">
        <v>3932</v>
      </c>
      <c r="H780" s="34"/>
      <c r="I780" s="34"/>
      <c r="J780" s="33"/>
      <c r="K780" s="33"/>
      <c r="M780" s="35"/>
      <c r="N780" s="35"/>
      <c r="O780" s="35"/>
      <c r="P780" s="35"/>
      <c r="Q780" s="36"/>
      <c r="R780" s="37"/>
      <c r="S780" s="38">
        <v>2</v>
      </c>
      <c r="T780" s="37" t="s">
        <v>657</v>
      </c>
      <c r="U780" s="38"/>
      <c r="V780" s="37"/>
      <c r="W780" s="39">
        <f>SUM(W781:W787)</f>
        <v>7</v>
      </c>
      <c r="X780" s="37" t="s">
        <v>659</v>
      </c>
    </row>
    <row r="781" spans="2:24" ht="45" customHeight="1" x14ac:dyDescent="0.4">
      <c r="B781" s="17">
        <v>738</v>
      </c>
      <c r="C781" s="8">
        <v>3</v>
      </c>
      <c r="D781" s="40" t="s">
        <v>1806</v>
      </c>
      <c r="E781" s="41" t="s">
        <v>1807</v>
      </c>
      <c r="F781" s="41" t="s">
        <v>1808</v>
      </c>
      <c r="G781" s="466" t="s">
        <v>3933</v>
      </c>
      <c r="H781" s="42">
        <f>+H778+1</f>
        <v>685</v>
      </c>
      <c r="I781" s="43" t="s">
        <v>1809</v>
      </c>
      <c r="J781" s="42">
        <v>4</v>
      </c>
      <c r="K781" s="58" t="s">
        <v>1810</v>
      </c>
      <c r="L781" s="10" t="s">
        <v>1551</v>
      </c>
      <c r="W781" s="47">
        <v>1</v>
      </c>
    </row>
    <row r="782" spans="2:24" ht="45" customHeight="1" x14ac:dyDescent="0.4">
      <c r="B782" s="17">
        <v>739</v>
      </c>
      <c r="C782" s="8">
        <v>3</v>
      </c>
      <c r="D782" s="40" t="s">
        <v>1806</v>
      </c>
      <c r="E782" s="41" t="s">
        <v>1807</v>
      </c>
      <c r="F782" s="41" t="s">
        <v>1808</v>
      </c>
      <c r="G782" s="467"/>
      <c r="H782" s="42">
        <f t="shared" ref="H782:H787" si="31">+H781+1</f>
        <v>686</v>
      </c>
      <c r="I782" s="43" t="s">
        <v>1811</v>
      </c>
      <c r="J782" s="42">
        <v>4</v>
      </c>
      <c r="K782" s="58" t="s">
        <v>3934</v>
      </c>
      <c r="L782" s="10" t="s">
        <v>1551</v>
      </c>
      <c r="W782" s="47">
        <v>1</v>
      </c>
    </row>
    <row r="783" spans="2:24" ht="45" customHeight="1" x14ac:dyDescent="0.4">
      <c r="B783" s="17">
        <v>740</v>
      </c>
      <c r="C783" s="8">
        <v>3</v>
      </c>
      <c r="D783" s="40" t="s">
        <v>1806</v>
      </c>
      <c r="E783" s="41" t="s">
        <v>1807</v>
      </c>
      <c r="F783" s="41" t="s">
        <v>1808</v>
      </c>
      <c r="G783" s="467"/>
      <c r="H783" s="42">
        <f t="shared" si="31"/>
        <v>687</v>
      </c>
      <c r="I783" s="43" t="s">
        <v>1812</v>
      </c>
      <c r="J783" s="42">
        <v>40</v>
      </c>
      <c r="K783" s="80" t="s">
        <v>1813</v>
      </c>
      <c r="L783" s="10" t="s">
        <v>1551</v>
      </c>
      <c r="W783" s="47">
        <v>1</v>
      </c>
    </row>
    <row r="784" spans="2:24" ht="45" customHeight="1" x14ac:dyDescent="0.4">
      <c r="B784" s="17">
        <v>741</v>
      </c>
      <c r="C784" s="8">
        <v>3</v>
      </c>
      <c r="D784" s="40" t="s">
        <v>1806</v>
      </c>
      <c r="E784" s="41" t="s">
        <v>1807</v>
      </c>
      <c r="F784" s="41" t="s">
        <v>1808</v>
      </c>
      <c r="G784" s="467"/>
      <c r="H784" s="42">
        <f t="shared" si="31"/>
        <v>688</v>
      </c>
      <c r="I784" s="43" t="s">
        <v>1814</v>
      </c>
      <c r="J784" s="42">
        <v>14</v>
      </c>
      <c r="K784" s="58" t="s">
        <v>3935</v>
      </c>
      <c r="L784" s="10" t="s">
        <v>1551</v>
      </c>
      <c r="W784" s="47">
        <v>1</v>
      </c>
    </row>
    <row r="785" spans="1:24" ht="45" customHeight="1" x14ac:dyDescent="0.4">
      <c r="B785" s="17">
        <v>742</v>
      </c>
      <c r="C785" s="8">
        <v>3</v>
      </c>
      <c r="D785" s="40" t="s">
        <v>1806</v>
      </c>
      <c r="E785" s="41" t="s">
        <v>1807</v>
      </c>
      <c r="F785" s="41" t="s">
        <v>1808</v>
      </c>
      <c r="G785" s="468"/>
      <c r="H785" s="42">
        <f t="shared" si="31"/>
        <v>689</v>
      </c>
      <c r="I785" s="43" t="s">
        <v>1815</v>
      </c>
      <c r="J785" s="42">
        <v>8</v>
      </c>
      <c r="K785" s="58" t="s">
        <v>1816</v>
      </c>
      <c r="L785" s="10" t="s">
        <v>1551</v>
      </c>
      <c r="W785" s="47">
        <v>1</v>
      </c>
    </row>
    <row r="786" spans="1:24" ht="45" customHeight="1" x14ac:dyDescent="0.4">
      <c r="B786" s="17">
        <v>743</v>
      </c>
      <c r="C786" s="8">
        <v>3</v>
      </c>
      <c r="D786" s="40" t="s">
        <v>1806</v>
      </c>
      <c r="E786" s="41" t="s">
        <v>1807</v>
      </c>
      <c r="F786" s="8" t="s">
        <v>1817</v>
      </c>
      <c r="G786" s="476" t="s">
        <v>3936</v>
      </c>
      <c r="H786" s="48">
        <f t="shared" si="31"/>
        <v>690</v>
      </c>
      <c r="I786" s="43" t="s">
        <v>1818</v>
      </c>
      <c r="J786" s="48">
        <v>40</v>
      </c>
      <c r="K786" s="79" t="s">
        <v>1819</v>
      </c>
      <c r="L786" s="10" t="s">
        <v>1551</v>
      </c>
      <c r="W786" s="47">
        <v>1</v>
      </c>
    </row>
    <row r="787" spans="1:24" ht="45" customHeight="1" x14ac:dyDescent="0.4">
      <c r="B787" s="17">
        <v>744</v>
      </c>
      <c r="C787" s="8">
        <v>3</v>
      </c>
      <c r="D787" s="40" t="s">
        <v>1806</v>
      </c>
      <c r="E787" s="41" t="s">
        <v>1807</v>
      </c>
      <c r="F787" s="8" t="s">
        <v>1817</v>
      </c>
      <c r="G787" s="478"/>
      <c r="H787" s="48">
        <f t="shared" si="31"/>
        <v>691</v>
      </c>
      <c r="I787" s="43" t="s">
        <v>1820</v>
      </c>
      <c r="J787" s="48">
        <v>40</v>
      </c>
      <c r="K787" s="79" t="s">
        <v>1821</v>
      </c>
      <c r="L787" s="10" t="s">
        <v>1551</v>
      </c>
      <c r="W787" s="47">
        <v>1</v>
      </c>
    </row>
    <row r="788" spans="1:24" ht="45" customHeight="1" x14ac:dyDescent="0.4">
      <c r="B788" s="17">
        <v>745</v>
      </c>
      <c r="G788" s="33" t="s">
        <v>3937</v>
      </c>
      <c r="H788" s="34"/>
      <c r="I788" s="34"/>
      <c r="J788" s="33"/>
      <c r="K788" s="33"/>
      <c r="M788" s="35"/>
      <c r="N788" s="35"/>
      <c r="O788" s="35"/>
      <c r="P788" s="35"/>
      <c r="Q788" s="36"/>
      <c r="R788" s="37"/>
      <c r="S788" s="38">
        <v>1</v>
      </c>
      <c r="T788" s="37" t="s">
        <v>657</v>
      </c>
      <c r="U788" s="38"/>
      <c r="V788" s="37"/>
      <c r="W788" s="39">
        <f>SUM(W789:W790)</f>
        <v>2</v>
      </c>
      <c r="X788" s="37" t="s">
        <v>659</v>
      </c>
    </row>
    <row r="789" spans="1:24" ht="45" customHeight="1" x14ac:dyDescent="0.4">
      <c r="B789" s="17">
        <v>746</v>
      </c>
      <c r="C789" s="8">
        <v>3</v>
      </c>
      <c r="D789" s="40" t="s">
        <v>1806</v>
      </c>
      <c r="E789" s="50" t="s">
        <v>1822</v>
      </c>
      <c r="F789" s="50" t="s">
        <v>1823</v>
      </c>
      <c r="G789" s="472" t="s">
        <v>3938</v>
      </c>
      <c r="H789" s="51">
        <f>+H787+1</f>
        <v>692</v>
      </c>
      <c r="I789" s="56" t="s">
        <v>1824</v>
      </c>
      <c r="J789" s="51">
        <v>2</v>
      </c>
      <c r="K789" s="60" t="s">
        <v>1825</v>
      </c>
      <c r="L789" s="10" t="s">
        <v>1551</v>
      </c>
      <c r="W789" s="47">
        <v>1</v>
      </c>
    </row>
    <row r="790" spans="1:24" ht="45" customHeight="1" x14ac:dyDescent="0.4">
      <c r="B790" s="17">
        <v>747</v>
      </c>
      <c r="C790" s="8">
        <v>3</v>
      </c>
      <c r="D790" s="40" t="s">
        <v>1806</v>
      </c>
      <c r="E790" s="50" t="s">
        <v>1822</v>
      </c>
      <c r="F790" s="50" t="s">
        <v>1823</v>
      </c>
      <c r="G790" s="474"/>
      <c r="H790" s="51">
        <f>+H789+1</f>
        <v>693</v>
      </c>
      <c r="I790" s="56" t="s">
        <v>1826</v>
      </c>
      <c r="J790" s="51">
        <v>2</v>
      </c>
      <c r="K790" s="60" t="s">
        <v>1827</v>
      </c>
      <c r="L790" s="10" t="s">
        <v>1551</v>
      </c>
      <c r="W790" s="47">
        <v>1</v>
      </c>
    </row>
    <row r="791" spans="1:24" ht="45" customHeight="1" x14ac:dyDescent="0.4">
      <c r="B791" s="17">
        <v>748</v>
      </c>
      <c r="G791" s="107" t="s">
        <v>1828</v>
      </c>
      <c r="H791" s="108"/>
      <c r="I791" s="109"/>
      <c r="J791" s="109"/>
      <c r="K791" s="110"/>
      <c r="M791" s="93"/>
      <c r="N791" s="93"/>
      <c r="O791" s="93">
        <v>7</v>
      </c>
      <c r="P791" s="93" t="s">
        <v>655</v>
      </c>
      <c r="Q791" s="94">
        <f>SUM(Q792:Q877)</f>
        <v>12</v>
      </c>
      <c r="R791" s="95" t="s">
        <v>656</v>
      </c>
      <c r="S791" s="94">
        <f>SUM(S792:S877)/2</f>
        <v>23</v>
      </c>
      <c r="T791" s="95" t="s">
        <v>657</v>
      </c>
      <c r="U791" s="94">
        <f>SUM(U792:U877)</f>
        <v>27</v>
      </c>
      <c r="V791" s="95" t="s">
        <v>658</v>
      </c>
      <c r="W791" s="94">
        <f>SUM(W792:W877)/3</f>
        <v>67</v>
      </c>
      <c r="X791" s="95" t="s">
        <v>659</v>
      </c>
    </row>
    <row r="792" spans="1:24" ht="45" customHeight="1" x14ac:dyDescent="0.4">
      <c r="B792" s="17">
        <v>749</v>
      </c>
      <c r="G792" s="25" t="s">
        <v>3939</v>
      </c>
      <c r="H792" s="26"/>
      <c r="I792" s="26"/>
      <c r="J792" s="26"/>
      <c r="K792" s="68"/>
      <c r="M792" s="29"/>
      <c r="N792" s="29"/>
      <c r="O792" s="29"/>
      <c r="P792" s="29"/>
      <c r="Q792" s="30">
        <v>1</v>
      </c>
      <c r="R792" s="31" t="s">
        <v>656</v>
      </c>
      <c r="S792" s="32">
        <f>SUM(S793:S800)</f>
        <v>1</v>
      </c>
      <c r="T792" s="31" t="s">
        <v>657</v>
      </c>
      <c r="U792" s="32">
        <v>5</v>
      </c>
      <c r="V792" s="31" t="s">
        <v>658</v>
      </c>
      <c r="W792" s="70">
        <f>SUM(W793:W800)/2</f>
        <v>7</v>
      </c>
      <c r="X792" s="31" t="s">
        <v>659</v>
      </c>
    </row>
    <row r="793" spans="1:24" ht="45" customHeight="1" x14ac:dyDescent="0.4">
      <c r="B793" s="17">
        <v>750</v>
      </c>
      <c r="G793" s="33" t="s">
        <v>3940</v>
      </c>
      <c r="H793" s="34"/>
      <c r="I793" s="34"/>
      <c r="J793" s="33"/>
      <c r="K793" s="33"/>
      <c r="M793" s="35"/>
      <c r="N793" s="35"/>
      <c r="O793" s="35"/>
      <c r="P793" s="35"/>
      <c r="Q793" s="36"/>
      <c r="R793" s="37"/>
      <c r="S793" s="38">
        <v>1</v>
      </c>
      <c r="T793" s="37" t="s">
        <v>657</v>
      </c>
      <c r="U793" s="38"/>
      <c r="V793" s="37"/>
      <c r="W793" s="39">
        <f>SUM(W794:W800)</f>
        <v>7</v>
      </c>
      <c r="X793" s="37" t="s">
        <v>659</v>
      </c>
    </row>
    <row r="794" spans="1:24" ht="45" customHeight="1" x14ac:dyDescent="0.4">
      <c r="A794" s="6">
        <v>1</v>
      </c>
      <c r="B794" s="17">
        <v>751</v>
      </c>
      <c r="C794" s="111" t="s">
        <v>1097</v>
      </c>
      <c r="D794" s="40" t="s">
        <v>111</v>
      </c>
      <c r="E794" s="41" t="s">
        <v>112</v>
      </c>
      <c r="F794" s="41" t="s">
        <v>1829</v>
      </c>
      <c r="G794" s="466" t="s">
        <v>3941</v>
      </c>
      <c r="H794" s="42">
        <f>+H790+1</f>
        <v>694</v>
      </c>
      <c r="I794" s="56" t="s">
        <v>1830</v>
      </c>
      <c r="J794" s="57">
        <v>1000000</v>
      </c>
      <c r="K794" s="44" t="s">
        <v>1831</v>
      </c>
      <c r="L794" s="10" t="s">
        <v>134</v>
      </c>
      <c r="W794" s="47">
        <v>1</v>
      </c>
    </row>
    <row r="795" spans="1:24" ht="45" customHeight="1" x14ac:dyDescent="0.4">
      <c r="A795" s="6">
        <v>2</v>
      </c>
      <c r="B795" s="17">
        <v>752</v>
      </c>
      <c r="C795" s="111" t="s">
        <v>1097</v>
      </c>
      <c r="D795" s="40" t="s">
        <v>111</v>
      </c>
      <c r="E795" s="41" t="s">
        <v>112</v>
      </c>
      <c r="F795" s="41" t="s">
        <v>1829</v>
      </c>
      <c r="G795" s="467"/>
      <c r="H795" s="42">
        <f t="shared" ref="H795:H800" si="32">+H794+1</f>
        <v>695</v>
      </c>
      <c r="I795" s="56" t="s">
        <v>1832</v>
      </c>
      <c r="J795" s="57">
        <v>1</v>
      </c>
      <c r="K795" s="44" t="s">
        <v>3942</v>
      </c>
      <c r="L795" s="10" t="s">
        <v>134</v>
      </c>
      <c r="W795" s="47">
        <v>1</v>
      </c>
    </row>
    <row r="796" spans="1:24" ht="45" customHeight="1" x14ac:dyDescent="0.4">
      <c r="A796" s="6">
        <v>3</v>
      </c>
      <c r="B796" s="17">
        <v>753</v>
      </c>
      <c r="C796" s="111" t="s">
        <v>1097</v>
      </c>
      <c r="D796" s="40" t="s">
        <v>111</v>
      </c>
      <c r="E796" s="41" t="s">
        <v>112</v>
      </c>
      <c r="F796" s="41" t="s">
        <v>1829</v>
      </c>
      <c r="G796" s="467"/>
      <c r="H796" s="42">
        <f t="shared" si="32"/>
        <v>696</v>
      </c>
      <c r="I796" s="56" t="s">
        <v>1833</v>
      </c>
      <c r="J796" s="57">
        <v>3</v>
      </c>
      <c r="K796" s="44" t="s">
        <v>1834</v>
      </c>
      <c r="L796" s="10" t="s">
        <v>134</v>
      </c>
      <c r="W796" s="47">
        <v>1</v>
      </c>
    </row>
    <row r="797" spans="1:24" ht="45" customHeight="1" x14ac:dyDescent="0.4">
      <c r="A797" s="6">
        <v>4</v>
      </c>
      <c r="B797" s="17">
        <v>754</v>
      </c>
      <c r="C797" s="111" t="s">
        <v>1097</v>
      </c>
      <c r="D797" s="40" t="s">
        <v>111</v>
      </c>
      <c r="E797" s="41" t="s">
        <v>112</v>
      </c>
      <c r="F797" s="41" t="s">
        <v>1829</v>
      </c>
      <c r="G797" s="467"/>
      <c r="H797" s="42">
        <f t="shared" si="32"/>
        <v>697</v>
      </c>
      <c r="I797" s="56" t="s">
        <v>1835</v>
      </c>
      <c r="J797" s="57">
        <v>6</v>
      </c>
      <c r="K797" s="44" t="s">
        <v>1836</v>
      </c>
      <c r="L797" s="10" t="s">
        <v>134</v>
      </c>
      <c r="W797" s="47">
        <v>1</v>
      </c>
    </row>
    <row r="798" spans="1:24" ht="45" customHeight="1" x14ac:dyDescent="0.4">
      <c r="A798" s="6">
        <v>5</v>
      </c>
      <c r="B798" s="17">
        <v>755</v>
      </c>
      <c r="C798" s="111" t="s">
        <v>1097</v>
      </c>
      <c r="D798" s="40" t="s">
        <v>111</v>
      </c>
      <c r="E798" s="41" t="s">
        <v>112</v>
      </c>
      <c r="F798" s="41" t="s">
        <v>1829</v>
      </c>
      <c r="G798" s="467"/>
      <c r="H798" s="42">
        <f t="shared" si="32"/>
        <v>698</v>
      </c>
      <c r="I798" s="56" t="s">
        <v>1837</v>
      </c>
      <c r="J798" s="57">
        <v>50</v>
      </c>
      <c r="K798" s="44" t="s">
        <v>1838</v>
      </c>
      <c r="L798" s="10" t="s">
        <v>134</v>
      </c>
      <c r="W798" s="47">
        <v>1</v>
      </c>
    </row>
    <row r="799" spans="1:24" ht="45" customHeight="1" x14ac:dyDescent="0.4">
      <c r="A799" s="6">
        <v>6</v>
      </c>
      <c r="B799" s="17"/>
      <c r="C799" s="111" t="s">
        <v>1097</v>
      </c>
      <c r="D799" s="40" t="s">
        <v>111</v>
      </c>
      <c r="E799" s="41" t="s">
        <v>112</v>
      </c>
      <c r="F799" s="41" t="s">
        <v>1829</v>
      </c>
      <c r="G799" s="467"/>
      <c r="H799" s="42">
        <f t="shared" si="32"/>
        <v>699</v>
      </c>
      <c r="I799" s="56" t="s">
        <v>1839</v>
      </c>
      <c r="J799" s="57">
        <v>1200</v>
      </c>
      <c r="K799" s="44" t="s">
        <v>3943</v>
      </c>
      <c r="L799" s="10" t="s">
        <v>134</v>
      </c>
      <c r="W799" s="47">
        <v>1</v>
      </c>
    </row>
    <row r="800" spans="1:24" ht="45" customHeight="1" x14ac:dyDescent="0.4">
      <c r="B800" s="17">
        <v>756</v>
      </c>
      <c r="C800" s="111" t="s">
        <v>1097</v>
      </c>
      <c r="D800" s="40" t="s">
        <v>111</v>
      </c>
      <c r="E800" s="41" t="s">
        <v>112</v>
      </c>
      <c r="F800" s="41" t="s">
        <v>1829</v>
      </c>
      <c r="G800" s="468"/>
      <c r="H800" s="42">
        <f t="shared" si="32"/>
        <v>700</v>
      </c>
      <c r="I800" s="56" t="s">
        <v>1840</v>
      </c>
      <c r="J800" s="57">
        <v>60</v>
      </c>
      <c r="K800" s="44" t="s">
        <v>1841</v>
      </c>
      <c r="L800" s="10" t="s">
        <v>134</v>
      </c>
      <c r="W800" s="47">
        <v>1</v>
      </c>
    </row>
    <row r="801" spans="1:24" ht="45" customHeight="1" x14ac:dyDescent="0.4">
      <c r="B801" s="17">
        <v>757</v>
      </c>
      <c r="G801" s="25" t="s">
        <v>3944</v>
      </c>
      <c r="H801" s="26"/>
      <c r="I801" s="26"/>
      <c r="J801" s="26"/>
      <c r="K801" s="68"/>
      <c r="M801" s="29"/>
      <c r="N801" s="29"/>
      <c r="O801" s="29"/>
      <c r="P801" s="29"/>
      <c r="Q801" s="30">
        <v>1</v>
      </c>
      <c r="R801" s="31" t="s">
        <v>656</v>
      </c>
      <c r="S801" s="32">
        <f>SUM(S802:S805)</f>
        <v>1</v>
      </c>
      <c r="T801" s="31" t="s">
        <v>657</v>
      </c>
      <c r="U801" s="32">
        <v>2</v>
      </c>
      <c r="V801" s="31" t="s">
        <v>658</v>
      </c>
      <c r="W801" s="70">
        <f>SUM(W802:W805)/2</f>
        <v>3</v>
      </c>
      <c r="X801" s="31" t="s">
        <v>659</v>
      </c>
    </row>
    <row r="802" spans="1:24" ht="45" customHeight="1" x14ac:dyDescent="0.4">
      <c r="B802" s="17">
        <v>758</v>
      </c>
      <c r="G802" s="33" t="s">
        <v>3945</v>
      </c>
      <c r="H802" s="34"/>
      <c r="I802" s="34"/>
      <c r="J802" s="33"/>
      <c r="K802" s="33"/>
      <c r="M802" s="35"/>
      <c r="N802" s="35"/>
      <c r="O802" s="35"/>
      <c r="P802" s="35"/>
      <c r="Q802" s="36"/>
      <c r="R802" s="37"/>
      <c r="S802" s="38">
        <v>1</v>
      </c>
      <c r="T802" s="37" t="s">
        <v>657</v>
      </c>
      <c r="U802" s="38"/>
      <c r="V802" s="37"/>
      <c r="W802" s="39">
        <f>SUM(W803:W805)</f>
        <v>3</v>
      </c>
      <c r="X802" s="37" t="s">
        <v>659</v>
      </c>
    </row>
    <row r="803" spans="1:24" ht="45" customHeight="1" x14ac:dyDescent="0.4">
      <c r="A803" s="6">
        <v>7</v>
      </c>
      <c r="B803" s="17">
        <v>759</v>
      </c>
      <c r="C803" s="111" t="s">
        <v>1097</v>
      </c>
      <c r="D803" s="59" t="s">
        <v>114</v>
      </c>
      <c r="E803" s="41" t="s">
        <v>115</v>
      </c>
      <c r="F803" s="41" t="s">
        <v>116</v>
      </c>
      <c r="G803" s="466" t="s">
        <v>3946</v>
      </c>
      <c r="H803" s="42">
        <f>+H800+1</f>
        <v>701</v>
      </c>
      <c r="I803" s="56" t="s">
        <v>1842</v>
      </c>
      <c r="J803" s="42">
        <v>30</v>
      </c>
      <c r="K803" s="44" t="s">
        <v>1843</v>
      </c>
      <c r="L803" s="10" t="s">
        <v>134</v>
      </c>
      <c r="W803" s="47">
        <v>1</v>
      </c>
    </row>
    <row r="804" spans="1:24" ht="45" customHeight="1" x14ac:dyDescent="0.4">
      <c r="A804" s="6">
        <v>8</v>
      </c>
      <c r="B804" s="17">
        <v>760</v>
      </c>
      <c r="C804" s="111" t="s">
        <v>1097</v>
      </c>
      <c r="D804" s="59" t="s">
        <v>114</v>
      </c>
      <c r="E804" s="41" t="s">
        <v>115</v>
      </c>
      <c r="F804" s="41" t="s">
        <v>116</v>
      </c>
      <c r="G804" s="467"/>
      <c r="H804" s="42">
        <f>+H803+1</f>
        <v>702</v>
      </c>
      <c r="I804" s="56" t="s">
        <v>1844</v>
      </c>
      <c r="J804" s="42">
        <v>25</v>
      </c>
      <c r="K804" s="44" t="s">
        <v>3947</v>
      </c>
      <c r="L804" s="10" t="s">
        <v>134</v>
      </c>
      <c r="W804" s="47">
        <v>1</v>
      </c>
    </row>
    <row r="805" spans="1:24" ht="45" customHeight="1" x14ac:dyDescent="0.4">
      <c r="A805" s="6">
        <v>9</v>
      </c>
      <c r="B805" s="17">
        <v>761</v>
      </c>
      <c r="C805" s="111" t="s">
        <v>1097</v>
      </c>
      <c r="D805" s="59" t="s">
        <v>114</v>
      </c>
      <c r="E805" s="41" t="s">
        <v>115</v>
      </c>
      <c r="F805" s="41" t="s">
        <v>116</v>
      </c>
      <c r="G805" s="468"/>
      <c r="H805" s="42">
        <f>+H804+1</f>
        <v>703</v>
      </c>
      <c r="I805" s="56" t="s">
        <v>1845</v>
      </c>
      <c r="J805" s="42">
        <v>20</v>
      </c>
      <c r="K805" s="44" t="s">
        <v>3948</v>
      </c>
      <c r="L805" s="10" t="s">
        <v>134</v>
      </c>
      <c r="W805" s="47">
        <v>1</v>
      </c>
    </row>
    <row r="806" spans="1:24" ht="45" customHeight="1" x14ac:dyDescent="0.4">
      <c r="B806" s="17">
        <v>762</v>
      </c>
      <c r="G806" s="25" t="s">
        <v>3949</v>
      </c>
      <c r="H806" s="26"/>
      <c r="I806" s="26"/>
      <c r="J806" s="26"/>
      <c r="K806" s="68"/>
      <c r="M806" s="29"/>
      <c r="N806" s="29"/>
      <c r="O806" s="29"/>
      <c r="P806" s="29"/>
      <c r="Q806" s="30">
        <v>1</v>
      </c>
      <c r="R806" s="31" t="s">
        <v>656</v>
      </c>
      <c r="S806" s="32">
        <f>SUM(S807:S813)</f>
        <v>2</v>
      </c>
      <c r="T806" s="31" t="s">
        <v>657</v>
      </c>
      <c r="U806" s="32">
        <v>5</v>
      </c>
      <c r="V806" s="31" t="s">
        <v>658</v>
      </c>
      <c r="W806" s="70">
        <f>SUM(W807:W813)/2</f>
        <v>6</v>
      </c>
      <c r="X806" s="31" t="s">
        <v>659</v>
      </c>
    </row>
    <row r="807" spans="1:24" ht="45" customHeight="1" x14ac:dyDescent="0.4">
      <c r="B807" s="17">
        <v>763</v>
      </c>
      <c r="G807" s="33" t="s">
        <v>3950</v>
      </c>
      <c r="H807" s="34"/>
      <c r="I807" s="34"/>
      <c r="J807" s="33"/>
      <c r="K807" s="33"/>
      <c r="M807" s="35"/>
      <c r="N807" s="35"/>
      <c r="O807" s="35"/>
      <c r="P807" s="35"/>
      <c r="Q807" s="36"/>
      <c r="R807" s="37"/>
      <c r="S807" s="38">
        <v>2</v>
      </c>
      <c r="T807" s="37" t="s">
        <v>657</v>
      </c>
      <c r="U807" s="38"/>
      <c r="V807" s="37"/>
      <c r="W807" s="39">
        <f>SUM(W808:W813)</f>
        <v>6</v>
      </c>
      <c r="X807" s="37" t="s">
        <v>659</v>
      </c>
    </row>
    <row r="808" spans="1:24" ht="45" customHeight="1" x14ac:dyDescent="0.4">
      <c r="A808" s="6">
        <v>10</v>
      </c>
      <c r="B808" s="17">
        <v>764</v>
      </c>
      <c r="C808" s="111" t="s">
        <v>1097</v>
      </c>
      <c r="D808" s="40" t="s">
        <v>72</v>
      </c>
      <c r="E808" s="41" t="s">
        <v>73</v>
      </c>
      <c r="F808" s="41" t="s">
        <v>82</v>
      </c>
      <c r="G808" s="466" t="s">
        <v>3951</v>
      </c>
      <c r="H808" s="42">
        <f>+H805+1</f>
        <v>704</v>
      </c>
      <c r="I808" s="56" t="s">
        <v>1846</v>
      </c>
      <c r="J808" s="42">
        <v>30</v>
      </c>
      <c r="K808" s="44" t="s">
        <v>3952</v>
      </c>
      <c r="L808" s="10" t="s">
        <v>134</v>
      </c>
      <c r="W808" s="47">
        <v>1</v>
      </c>
    </row>
    <row r="809" spans="1:24" ht="45" customHeight="1" x14ac:dyDescent="0.4">
      <c r="A809" s="6">
        <v>11</v>
      </c>
      <c r="B809" s="17">
        <v>765</v>
      </c>
      <c r="C809" s="111" t="s">
        <v>1097</v>
      </c>
      <c r="D809" s="40" t="s">
        <v>72</v>
      </c>
      <c r="E809" s="41" t="s">
        <v>73</v>
      </c>
      <c r="F809" s="41" t="s">
        <v>82</v>
      </c>
      <c r="G809" s="467"/>
      <c r="H809" s="42">
        <f>+H808+1</f>
        <v>705</v>
      </c>
      <c r="I809" s="56" t="s">
        <v>1847</v>
      </c>
      <c r="J809" s="42">
        <v>18</v>
      </c>
      <c r="K809" s="44" t="s">
        <v>3953</v>
      </c>
      <c r="L809" s="10" t="s">
        <v>134</v>
      </c>
      <c r="W809" s="47">
        <v>1</v>
      </c>
    </row>
    <row r="810" spans="1:24" ht="45" customHeight="1" x14ac:dyDescent="0.4">
      <c r="A810" s="6">
        <v>12</v>
      </c>
      <c r="B810" s="17">
        <v>766</v>
      </c>
      <c r="C810" s="111" t="s">
        <v>1097</v>
      </c>
      <c r="D810" s="40" t="s">
        <v>72</v>
      </c>
      <c r="E810" s="41" t="s">
        <v>73</v>
      </c>
      <c r="F810" s="41" t="s">
        <v>82</v>
      </c>
      <c r="G810" s="467"/>
      <c r="H810" s="42">
        <f>+H809+1</f>
        <v>706</v>
      </c>
      <c r="I810" s="56" t="s">
        <v>1848</v>
      </c>
      <c r="J810" s="42">
        <v>5</v>
      </c>
      <c r="K810" s="44" t="s">
        <v>3954</v>
      </c>
      <c r="L810" s="10" t="s">
        <v>134</v>
      </c>
      <c r="W810" s="47">
        <v>1</v>
      </c>
    </row>
    <row r="811" spans="1:24" ht="45" customHeight="1" x14ac:dyDescent="0.4">
      <c r="A811" s="6">
        <v>13</v>
      </c>
      <c r="B811" s="17">
        <v>767</v>
      </c>
      <c r="C811" s="111" t="s">
        <v>1097</v>
      </c>
      <c r="D811" s="40" t="s">
        <v>72</v>
      </c>
      <c r="E811" s="41" t="s">
        <v>73</v>
      </c>
      <c r="F811" s="41" t="s">
        <v>82</v>
      </c>
      <c r="G811" s="467"/>
      <c r="H811" s="42">
        <f>+H810+1</f>
        <v>707</v>
      </c>
      <c r="I811" s="56" t="s">
        <v>1849</v>
      </c>
      <c r="J811" s="42">
        <v>1</v>
      </c>
      <c r="K811" s="44" t="s">
        <v>3955</v>
      </c>
      <c r="L811" s="10" t="s">
        <v>134</v>
      </c>
      <c r="W811" s="47">
        <v>1</v>
      </c>
    </row>
    <row r="812" spans="1:24" ht="45" customHeight="1" x14ac:dyDescent="0.4">
      <c r="A812" s="6">
        <v>14</v>
      </c>
      <c r="B812" s="17">
        <v>768</v>
      </c>
      <c r="C812" s="111" t="s">
        <v>1097</v>
      </c>
      <c r="D812" s="40" t="s">
        <v>72</v>
      </c>
      <c r="E812" s="41" t="s">
        <v>73</v>
      </c>
      <c r="F812" s="41" t="s">
        <v>82</v>
      </c>
      <c r="G812" s="468"/>
      <c r="H812" s="42">
        <f>+H811+1</f>
        <v>708</v>
      </c>
      <c r="I812" s="56" t="s">
        <v>1850</v>
      </c>
      <c r="J812" s="42">
        <v>20</v>
      </c>
      <c r="K812" s="44" t="s">
        <v>3956</v>
      </c>
      <c r="L812" s="10" t="s">
        <v>134</v>
      </c>
      <c r="W812" s="47">
        <v>1</v>
      </c>
    </row>
    <row r="813" spans="1:24" ht="45" customHeight="1" x14ac:dyDescent="0.4">
      <c r="A813" s="6">
        <v>15</v>
      </c>
      <c r="B813" s="17">
        <v>769</v>
      </c>
      <c r="C813" s="111" t="s">
        <v>1097</v>
      </c>
      <c r="D813" s="40" t="s">
        <v>72</v>
      </c>
      <c r="E813" s="41" t="s">
        <v>73</v>
      </c>
      <c r="F813" s="61" t="s">
        <v>83</v>
      </c>
      <c r="G813" s="393" t="s">
        <v>3957</v>
      </c>
      <c r="H813" s="48">
        <f>+H812+1</f>
        <v>709</v>
      </c>
      <c r="I813" s="56" t="s">
        <v>1851</v>
      </c>
      <c r="J813" s="48">
        <v>3</v>
      </c>
      <c r="K813" s="49" t="s">
        <v>3958</v>
      </c>
      <c r="L813" s="10" t="s">
        <v>134</v>
      </c>
      <c r="W813" s="47">
        <v>1</v>
      </c>
    </row>
    <row r="814" spans="1:24" ht="45" customHeight="1" x14ac:dyDescent="0.4">
      <c r="B814" s="17">
        <v>770</v>
      </c>
      <c r="G814" s="25" t="s">
        <v>3959</v>
      </c>
      <c r="H814" s="26"/>
      <c r="I814" s="26"/>
      <c r="J814" s="26"/>
      <c r="K814" s="68"/>
      <c r="M814" s="29"/>
      <c r="N814" s="29"/>
      <c r="O814" s="29"/>
      <c r="P814" s="29"/>
      <c r="Q814" s="30">
        <v>1</v>
      </c>
      <c r="R814" s="31" t="s">
        <v>656</v>
      </c>
      <c r="S814" s="32">
        <f>SUM(S815:S820)</f>
        <v>1</v>
      </c>
      <c r="T814" s="31" t="s">
        <v>657</v>
      </c>
      <c r="U814" s="32">
        <v>4</v>
      </c>
      <c r="V814" s="31" t="s">
        <v>658</v>
      </c>
      <c r="W814" s="32">
        <f>SUM(W815:W820)/2</f>
        <v>5</v>
      </c>
      <c r="X814" s="31" t="s">
        <v>659</v>
      </c>
    </row>
    <row r="815" spans="1:24" ht="45" customHeight="1" x14ac:dyDescent="0.4">
      <c r="B815" s="17">
        <v>771</v>
      </c>
      <c r="G815" s="33" t="s">
        <v>3960</v>
      </c>
      <c r="H815" s="34"/>
      <c r="I815" s="34"/>
      <c r="J815" s="33"/>
      <c r="K815" s="33"/>
      <c r="M815" s="35"/>
      <c r="N815" s="35"/>
      <c r="O815" s="35"/>
      <c r="P815" s="35"/>
      <c r="Q815" s="36"/>
      <c r="R815" s="37"/>
      <c r="S815" s="38">
        <v>1</v>
      </c>
      <c r="T815" s="37" t="s">
        <v>657</v>
      </c>
      <c r="U815" s="38"/>
      <c r="V815" s="37"/>
      <c r="W815" s="39">
        <f>SUM(W816:W820)</f>
        <v>5</v>
      </c>
      <c r="X815" s="37" t="s">
        <v>659</v>
      </c>
    </row>
    <row r="816" spans="1:24" ht="45" customHeight="1" x14ac:dyDescent="0.4">
      <c r="A816" s="6">
        <v>16</v>
      </c>
      <c r="B816" s="17">
        <v>772</v>
      </c>
      <c r="C816" s="111" t="s">
        <v>1097</v>
      </c>
      <c r="D816" s="59" t="s">
        <v>1852</v>
      </c>
      <c r="E816" s="41" t="s">
        <v>1853</v>
      </c>
      <c r="F816" s="41" t="s">
        <v>1854</v>
      </c>
      <c r="G816" s="466" t="s">
        <v>3961</v>
      </c>
      <c r="H816" s="42">
        <f>+H813+1</f>
        <v>710</v>
      </c>
      <c r="I816" s="56" t="s">
        <v>1855</v>
      </c>
      <c r="J816" s="42">
        <v>1</v>
      </c>
      <c r="K816" s="44" t="s">
        <v>3962</v>
      </c>
      <c r="L816" s="10" t="s">
        <v>134</v>
      </c>
      <c r="W816" s="47">
        <v>1</v>
      </c>
    </row>
    <row r="817" spans="1:24" ht="45" customHeight="1" x14ac:dyDescent="0.4">
      <c r="A817" s="6">
        <v>17</v>
      </c>
      <c r="B817" s="17">
        <v>773</v>
      </c>
      <c r="C817" s="111" t="s">
        <v>1097</v>
      </c>
      <c r="D817" s="59" t="s">
        <v>1852</v>
      </c>
      <c r="E817" s="41" t="s">
        <v>1853</v>
      </c>
      <c r="F817" s="41" t="s">
        <v>1854</v>
      </c>
      <c r="G817" s="467"/>
      <c r="H817" s="42">
        <f>+H816+1</f>
        <v>711</v>
      </c>
      <c r="I817" s="56" t="s">
        <v>1856</v>
      </c>
      <c r="J817" s="42">
        <v>1</v>
      </c>
      <c r="K817" s="44" t="s">
        <v>1857</v>
      </c>
      <c r="L817" s="10" t="s">
        <v>134</v>
      </c>
      <c r="W817" s="47">
        <v>1</v>
      </c>
    </row>
    <row r="818" spans="1:24" ht="45" customHeight="1" x14ac:dyDescent="0.4">
      <c r="A818" s="6">
        <v>18</v>
      </c>
      <c r="B818" s="17">
        <v>774</v>
      </c>
      <c r="C818" s="111" t="s">
        <v>1097</v>
      </c>
      <c r="D818" s="59" t="s">
        <v>1852</v>
      </c>
      <c r="E818" s="41" t="s">
        <v>1853</v>
      </c>
      <c r="F818" s="41" t="s">
        <v>1854</v>
      </c>
      <c r="G818" s="467"/>
      <c r="H818" s="42">
        <f>+H817+1</f>
        <v>712</v>
      </c>
      <c r="I818" s="56" t="s">
        <v>1858</v>
      </c>
      <c r="J818" s="42">
        <v>1</v>
      </c>
      <c r="K818" s="44" t="s">
        <v>3963</v>
      </c>
      <c r="L818" s="10" t="s">
        <v>134</v>
      </c>
      <c r="W818" s="47">
        <v>1</v>
      </c>
    </row>
    <row r="819" spans="1:24" ht="45" customHeight="1" x14ac:dyDescent="0.4">
      <c r="A819" s="6">
        <v>19</v>
      </c>
      <c r="B819" s="17">
        <v>775</v>
      </c>
      <c r="C819" s="111" t="s">
        <v>1097</v>
      </c>
      <c r="D819" s="59" t="s">
        <v>1852</v>
      </c>
      <c r="E819" s="41" t="s">
        <v>1853</v>
      </c>
      <c r="F819" s="41" t="s">
        <v>1854</v>
      </c>
      <c r="G819" s="467"/>
      <c r="H819" s="42">
        <f>+H818+1</f>
        <v>713</v>
      </c>
      <c r="I819" s="56" t="s">
        <v>1859</v>
      </c>
      <c r="J819" s="42">
        <v>1</v>
      </c>
      <c r="K819" s="44" t="s">
        <v>3964</v>
      </c>
      <c r="L819" s="10" t="s">
        <v>134</v>
      </c>
      <c r="W819" s="47">
        <v>1</v>
      </c>
    </row>
    <row r="820" spans="1:24" ht="45" customHeight="1" x14ac:dyDescent="0.4">
      <c r="A820" s="6">
        <v>20</v>
      </c>
      <c r="B820" s="17">
        <v>776</v>
      </c>
      <c r="C820" s="111" t="s">
        <v>1097</v>
      </c>
      <c r="D820" s="59" t="s">
        <v>1852</v>
      </c>
      <c r="E820" s="41" t="s">
        <v>1853</v>
      </c>
      <c r="F820" s="41" t="s">
        <v>1854</v>
      </c>
      <c r="G820" s="468"/>
      <c r="H820" s="42">
        <f>+H819+1</f>
        <v>714</v>
      </c>
      <c r="I820" s="56" t="s">
        <v>1860</v>
      </c>
      <c r="J820" s="42">
        <v>20</v>
      </c>
      <c r="K820" s="44" t="s">
        <v>1861</v>
      </c>
      <c r="L820" s="10" t="s">
        <v>134</v>
      </c>
      <c r="W820" s="47">
        <v>1</v>
      </c>
    </row>
    <row r="821" spans="1:24" ht="45" customHeight="1" x14ac:dyDescent="0.4">
      <c r="B821" s="17">
        <v>777</v>
      </c>
      <c r="G821" s="25" t="s">
        <v>3965</v>
      </c>
      <c r="H821" s="26"/>
      <c r="I821" s="26"/>
      <c r="J821" s="26"/>
      <c r="K821" s="68"/>
      <c r="M821" s="29"/>
      <c r="N821" s="29"/>
      <c r="O821" s="29"/>
      <c r="P821" s="29"/>
      <c r="Q821" s="30">
        <v>1</v>
      </c>
      <c r="R821" s="31" t="s">
        <v>656</v>
      </c>
      <c r="S821" s="32">
        <f>SUM(S822:S827)</f>
        <v>1</v>
      </c>
      <c r="T821" s="31" t="s">
        <v>657</v>
      </c>
      <c r="U821" s="32">
        <v>1</v>
      </c>
      <c r="V821" s="31" t="s">
        <v>658</v>
      </c>
      <c r="W821" s="70">
        <f>SUM(W822:W827)/2</f>
        <v>5</v>
      </c>
      <c r="X821" s="31" t="s">
        <v>659</v>
      </c>
    </row>
    <row r="822" spans="1:24" ht="45" customHeight="1" x14ac:dyDescent="0.4">
      <c r="B822" s="17">
        <v>778</v>
      </c>
      <c r="G822" s="33" t="s">
        <v>3966</v>
      </c>
      <c r="H822" s="34"/>
      <c r="I822" s="34"/>
      <c r="J822" s="33"/>
      <c r="K822" s="33"/>
      <c r="M822" s="35"/>
      <c r="N822" s="35"/>
      <c r="O822" s="35"/>
      <c r="P822" s="35"/>
      <c r="Q822" s="36"/>
      <c r="R822" s="37"/>
      <c r="S822" s="38">
        <v>1</v>
      </c>
      <c r="T822" s="37" t="s">
        <v>657</v>
      </c>
      <c r="U822" s="38"/>
      <c r="V822" s="37"/>
      <c r="W822" s="39">
        <f>SUM(W823:W827)</f>
        <v>5</v>
      </c>
      <c r="X822" s="37" t="s">
        <v>659</v>
      </c>
    </row>
    <row r="823" spans="1:24" ht="45" customHeight="1" x14ac:dyDescent="0.4">
      <c r="A823" s="6">
        <v>21</v>
      </c>
      <c r="B823" s="17">
        <v>779</v>
      </c>
      <c r="C823" s="111" t="s">
        <v>1097</v>
      </c>
      <c r="D823" s="40" t="s">
        <v>106</v>
      </c>
      <c r="E823" s="41" t="s">
        <v>1862</v>
      </c>
      <c r="F823" s="41" t="s">
        <v>1863</v>
      </c>
      <c r="G823" s="466" t="s">
        <v>3967</v>
      </c>
      <c r="H823" s="42">
        <f>+H820+1</f>
        <v>715</v>
      </c>
      <c r="I823" s="56" t="s">
        <v>1864</v>
      </c>
      <c r="J823" s="42">
        <v>1</v>
      </c>
      <c r="K823" s="44" t="s">
        <v>3968</v>
      </c>
      <c r="L823" s="10" t="s">
        <v>134</v>
      </c>
      <c r="W823" s="47">
        <v>1</v>
      </c>
    </row>
    <row r="824" spans="1:24" ht="45" customHeight="1" x14ac:dyDescent="0.4">
      <c r="A824" s="6">
        <v>22</v>
      </c>
      <c r="B824" s="17">
        <v>780</v>
      </c>
      <c r="C824" s="111" t="s">
        <v>1097</v>
      </c>
      <c r="D824" s="40" t="s">
        <v>106</v>
      </c>
      <c r="E824" s="41" t="s">
        <v>1862</v>
      </c>
      <c r="F824" s="41" t="s">
        <v>1863</v>
      </c>
      <c r="G824" s="467"/>
      <c r="H824" s="42">
        <f>+H823+1</f>
        <v>716</v>
      </c>
      <c r="I824" s="56" t="s">
        <v>1865</v>
      </c>
      <c r="J824" s="42">
        <v>1</v>
      </c>
      <c r="K824" s="44" t="s">
        <v>3969</v>
      </c>
      <c r="L824" s="10" t="s">
        <v>134</v>
      </c>
      <c r="W824" s="47">
        <v>1</v>
      </c>
    </row>
    <row r="825" spans="1:24" ht="45" customHeight="1" x14ac:dyDescent="0.4">
      <c r="A825" s="6">
        <v>23</v>
      </c>
      <c r="B825" s="17">
        <v>781</v>
      </c>
      <c r="C825" s="111" t="s">
        <v>1097</v>
      </c>
      <c r="D825" s="40" t="s">
        <v>106</v>
      </c>
      <c r="E825" s="41" t="s">
        <v>1862</v>
      </c>
      <c r="F825" s="41" t="s">
        <v>1863</v>
      </c>
      <c r="G825" s="467"/>
      <c r="H825" s="42">
        <f>+H824+1</f>
        <v>717</v>
      </c>
      <c r="I825" s="56" t="s">
        <v>1866</v>
      </c>
      <c r="J825" s="42">
        <v>1</v>
      </c>
      <c r="K825" s="44" t="s">
        <v>3970</v>
      </c>
      <c r="L825" s="10" t="s">
        <v>134</v>
      </c>
      <c r="W825" s="47">
        <v>1</v>
      </c>
    </row>
    <row r="826" spans="1:24" ht="45" customHeight="1" x14ac:dyDescent="0.4">
      <c r="A826" s="6">
        <v>24</v>
      </c>
      <c r="B826" s="17">
        <v>782</v>
      </c>
      <c r="C826" s="111" t="s">
        <v>1097</v>
      </c>
      <c r="D826" s="40" t="s">
        <v>106</v>
      </c>
      <c r="E826" s="41" t="s">
        <v>1862</v>
      </c>
      <c r="F826" s="41" t="s">
        <v>1863</v>
      </c>
      <c r="G826" s="467"/>
      <c r="H826" s="42">
        <f>+H825+1</f>
        <v>718</v>
      </c>
      <c r="I826" s="56" t="s">
        <v>1867</v>
      </c>
      <c r="J826" s="42">
        <v>1</v>
      </c>
      <c r="K826" s="44" t="s">
        <v>3971</v>
      </c>
      <c r="L826" s="10" t="s">
        <v>134</v>
      </c>
      <c r="W826" s="47">
        <v>1</v>
      </c>
    </row>
    <row r="827" spans="1:24" ht="45" customHeight="1" x14ac:dyDescent="0.4">
      <c r="A827" s="6">
        <v>25</v>
      </c>
      <c r="B827" s="17">
        <v>783</v>
      </c>
      <c r="C827" s="111" t="s">
        <v>1097</v>
      </c>
      <c r="D827" s="40" t="s">
        <v>106</v>
      </c>
      <c r="E827" s="41" t="s">
        <v>1862</v>
      </c>
      <c r="F827" s="41" t="s">
        <v>1863</v>
      </c>
      <c r="G827" s="468"/>
      <c r="H827" s="42">
        <f>+H826+1</f>
        <v>719</v>
      </c>
      <c r="I827" s="56" t="s">
        <v>1868</v>
      </c>
      <c r="J827" s="42">
        <v>1</v>
      </c>
      <c r="K827" s="44" t="s">
        <v>3972</v>
      </c>
      <c r="L827" s="10" t="s">
        <v>134</v>
      </c>
      <c r="W827" s="47">
        <v>1</v>
      </c>
    </row>
    <row r="828" spans="1:24" ht="45" customHeight="1" x14ac:dyDescent="0.4">
      <c r="B828" s="17">
        <v>784</v>
      </c>
      <c r="G828" s="25" t="s">
        <v>3973</v>
      </c>
      <c r="H828" s="26"/>
      <c r="I828" s="26"/>
      <c r="J828" s="26"/>
      <c r="K828" s="68"/>
      <c r="M828" s="29"/>
      <c r="N828" s="29"/>
      <c r="O828" s="29"/>
      <c r="P828" s="29"/>
      <c r="Q828" s="30">
        <v>4</v>
      </c>
      <c r="R828" s="31" t="s">
        <v>656</v>
      </c>
      <c r="S828" s="32">
        <f>SUM(S829:S862)</f>
        <v>12</v>
      </c>
      <c r="T828" s="31" t="s">
        <v>657</v>
      </c>
      <c r="U828" s="32">
        <v>6</v>
      </c>
      <c r="V828" s="31" t="s">
        <v>658</v>
      </c>
      <c r="W828" s="32">
        <f>SUM(W829:W862)/2</f>
        <v>30</v>
      </c>
      <c r="X828" s="31" t="s">
        <v>659</v>
      </c>
    </row>
    <row r="829" spans="1:24" ht="45" customHeight="1" x14ac:dyDescent="0.4">
      <c r="B829" s="17">
        <v>785</v>
      </c>
      <c r="G829" s="33" t="s">
        <v>3974</v>
      </c>
      <c r="H829" s="34"/>
      <c r="I829" s="34"/>
      <c r="J829" s="33"/>
      <c r="K829" s="33"/>
      <c r="M829" s="35"/>
      <c r="N829" s="35"/>
      <c r="O829" s="35"/>
      <c r="P829" s="35"/>
      <c r="Q829" s="36"/>
      <c r="R829" s="37"/>
      <c r="S829" s="38">
        <v>2</v>
      </c>
      <c r="T829" s="37" t="s">
        <v>657</v>
      </c>
      <c r="U829" s="38"/>
      <c r="V829" s="37"/>
      <c r="W829" s="39">
        <f>SUM(W830:W834)</f>
        <v>5</v>
      </c>
      <c r="X829" s="37" t="s">
        <v>659</v>
      </c>
    </row>
    <row r="830" spans="1:24" ht="45" customHeight="1" x14ac:dyDescent="0.4">
      <c r="B830" s="17">
        <v>786</v>
      </c>
      <c r="C830" s="111" t="s">
        <v>1097</v>
      </c>
      <c r="D830" s="59" t="s">
        <v>1869</v>
      </c>
      <c r="E830" s="41" t="s">
        <v>1870</v>
      </c>
      <c r="F830" s="41" t="s">
        <v>1871</v>
      </c>
      <c r="G830" s="466" t="s">
        <v>3975</v>
      </c>
      <c r="H830" s="42">
        <f>+H827+1</f>
        <v>720</v>
      </c>
      <c r="I830" s="56" t="s">
        <v>1872</v>
      </c>
      <c r="J830" s="42">
        <v>1</v>
      </c>
      <c r="K830" s="58" t="s">
        <v>3976</v>
      </c>
      <c r="L830" s="10" t="s">
        <v>1873</v>
      </c>
      <c r="W830" s="47">
        <v>1</v>
      </c>
    </row>
    <row r="831" spans="1:24" ht="45" customHeight="1" x14ac:dyDescent="0.4">
      <c r="B831" s="17">
        <v>787</v>
      </c>
      <c r="C831" s="111" t="s">
        <v>1097</v>
      </c>
      <c r="D831" s="59" t="s">
        <v>1869</v>
      </c>
      <c r="E831" s="41" t="s">
        <v>1870</v>
      </c>
      <c r="F831" s="41" t="s">
        <v>1871</v>
      </c>
      <c r="G831" s="468"/>
      <c r="H831" s="42">
        <f>+H830+1</f>
        <v>721</v>
      </c>
      <c r="I831" s="56" t="s">
        <v>1874</v>
      </c>
      <c r="J831" s="42">
        <v>2</v>
      </c>
      <c r="K831" s="58" t="s">
        <v>1875</v>
      </c>
      <c r="L831" s="10" t="s">
        <v>1873</v>
      </c>
      <c r="W831" s="47">
        <v>1</v>
      </c>
    </row>
    <row r="832" spans="1:24" ht="45" customHeight="1" x14ac:dyDescent="0.4">
      <c r="B832" s="17">
        <v>788</v>
      </c>
      <c r="C832" s="111" t="s">
        <v>1097</v>
      </c>
      <c r="D832" s="59" t="s">
        <v>1869</v>
      </c>
      <c r="E832" s="41" t="s">
        <v>1870</v>
      </c>
      <c r="F832" s="8" t="s">
        <v>1876</v>
      </c>
      <c r="G832" s="484" t="s">
        <v>3977</v>
      </c>
      <c r="H832" s="66">
        <f>+H831+1</f>
        <v>722</v>
      </c>
      <c r="I832" s="56" t="s">
        <v>1877</v>
      </c>
      <c r="J832" s="66">
        <v>40</v>
      </c>
      <c r="K832" s="71" t="s">
        <v>1878</v>
      </c>
      <c r="L832" s="10" t="s">
        <v>1873</v>
      </c>
      <c r="W832" s="47">
        <v>1</v>
      </c>
    </row>
    <row r="833" spans="2:24" ht="45" customHeight="1" x14ac:dyDescent="0.4">
      <c r="B833" s="17">
        <v>789</v>
      </c>
      <c r="C833" s="111" t="s">
        <v>1097</v>
      </c>
      <c r="D833" s="59" t="s">
        <v>1869</v>
      </c>
      <c r="E833" s="41" t="s">
        <v>1870</v>
      </c>
      <c r="F833" s="8" t="s">
        <v>1876</v>
      </c>
      <c r="G833" s="485"/>
      <c r="H833" s="66">
        <f>+H832+1</f>
        <v>723</v>
      </c>
      <c r="I833" s="56" t="s">
        <v>1879</v>
      </c>
      <c r="J833" s="66">
        <v>40</v>
      </c>
      <c r="K833" s="71" t="s">
        <v>1880</v>
      </c>
      <c r="L833" s="10" t="s">
        <v>1873</v>
      </c>
      <c r="W833" s="47">
        <v>1</v>
      </c>
    </row>
    <row r="834" spans="2:24" ht="45" customHeight="1" x14ac:dyDescent="0.4">
      <c r="B834" s="17">
        <v>790</v>
      </c>
      <c r="C834" s="111" t="s">
        <v>1097</v>
      </c>
      <c r="D834" s="59" t="s">
        <v>1869</v>
      </c>
      <c r="E834" s="41" t="s">
        <v>1870</v>
      </c>
      <c r="F834" s="8" t="s">
        <v>1876</v>
      </c>
      <c r="G834" s="486"/>
      <c r="H834" s="66">
        <f>+H833+1</f>
        <v>724</v>
      </c>
      <c r="I834" s="56" t="s">
        <v>1881</v>
      </c>
      <c r="J834" s="66">
        <v>4</v>
      </c>
      <c r="K834" s="71" t="s">
        <v>1882</v>
      </c>
      <c r="L834" s="10" t="s">
        <v>1873</v>
      </c>
      <c r="W834" s="47">
        <v>1</v>
      </c>
    </row>
    <row r="835" spans="2:24" ht="45" customHeight="1" x14ac:dyDescent="0.4">
      <c r="B835" s="17">
        <v>791</v>
      </c>
      <c r="G835" s="33" t="s">
        <v>3978</v>
      </c>
      <c r="H835" s="34"/>
      <c r="I835" s="34"/>
      <c r="J835" s="33"/>
      <c r="K835" s="33"/>
      <c r="M835" s="35"/>
      <c r="N835" s="35"/>
      <c r="O835" s="35"/>
      <c r="P835" s="35"/>
      <c r="Q835" s="36"/>
      <c r="R835" s="37"/>
      <c r="S835" s="38">
        <v>3</v>
      </c>
      <c r="T835" s="37" t="s">
        <v>657</v>
      </c>
      <c r="U835" s="38"/>
      <c r="V835" s="37"/>
      <c r="W835" s="39">
        <f>SUM(W836:W845)</f>
        <v>10</v>
      </c>
      <c r="X835" s="37" t="s">
        <v>659</v>
      </c>
    </row>
    <row r="836" spans="2:24" ht="45" customHeight="1" x14ac:dyDescent="0.4">
      <c r="B836" s="17">
        <v>792</v>
      </c>
      <c r="C836" s="111" t="s">
        <v>1097</v>
      </c>
      <c r="D836" s="59" t="s">
        <v>1869</v>
      </c>
      <c r="E836" s="50" t="s">
        <v>1883</v>
      </c>
      <c r="F836" s="50" t="s">
        <v>1884</v>
      </c>
      <c r="G836" s="472" t="s">
        <v>3979</v>
      </c>
      <c r="H836" s="51">
        <f>+H834+1</f>
        <v>725</v>
      </c>
      <c r="I836" s="56" t="s">
        <v>1885</v>
      </c>
      <c r="J836" s="51">
        <v>4</v>
      </c>
      <c r="K836" s="60" t="s">
        <v>1886</v>
      </c>
      <c r="L836" s="10" t="s">
        <v>1873</v>
      </c>
      <c r="W836" s="47">
        <v>1</v>
      </c>
    </row>
    <row r="837" spans="2:24" ht="45" customHeight="1" x14ac:dyDescent="0.4">
      <c r="B837" s="17">
        <v>793</v>
      </c>
      <c r="C837" s="111" t="s">
        <v>1097</v>
      </c>
      <c r="D837" s="59" t="s">
        <v>1869</v>
      </c>
      <c r="E837" s="50" t="s">
        <v>1883</v>
      </c>
      <c r="F837" s="50" t="s">
        <v>1884</v>
      </c>
      <c r="G837" s="473"/>
      <c r="H837" s="51">
        <f t="shared" ref="H837:H845" si="33">+H836+1</f>
        <v>726</v>
      </c>
      <c r="I837" s="56" t="s">
        <v>1887</v>
      </c>
      <c r="J837" s="51">
        <v>1</v>
      </c>
      <c r="K837" s="60" t="s">
        <v>1888</v>
      </c>
      <c r="L837" s="10" t="s">
        <v>1873</v>
      </c>
      <c r="W837" s="47">
        <v>1</v>
      </c>
    </row>
    <row r="838" spans="2:24" ht="45" customHeight="1" x14ac:dyDescent="0.4">
      <c r="B838" s="17">
        <v>794</v>
      </c>
      <c r="C838" s="111" t="s">
        <v>1097</v>
      </c>
      <c r="D838" s="59" t="s">
        <v>1869</v>
      </c>
      <c r="E838" s="50" t="s">
        <v>1883</v>
      </c>
      <c r="F838" s="50" t="s">
        <v>1884</v>
      </c>
      <c r="G838" s="473"/>
      <c r="H838" s="51">
        <f t="shared" si="33"/>
        <v>727</v>
      </c>
      <c r="I838" s="56" t="s">
        <v>1889</v>
      </c>
      <c r="J838" s="51">
        <v>2</v>
      </c>
      <c r="K838" s="60" t="s">
        <v>1890</v>
      </c>
      <c r="L838" s="10" t="s">
        <v>1873</v>
      </c>
      <c r="W838" s="47">
        <v>1</v>
      </c>
    </row>
    <row r="839" spans="2:24" ht="45" customHeight="1" x14ac:dyDescent="0.4">
      <c r="B839" s="17">
        <v>795</v>
      </c>
      <c r="C839" s="111" t="s">
        <v>1097</v>
      </c>
      <c r="D839" s="59" t="s">
        <v>1869</v>
      </c>
      <c r="E839" s="50" t="s">
        <v>1883</v>
      </c>
      <c r="F839" s="50" t="s">
        <v>1884</v>
      </c>
      <c r="G839" s="474"/>
      <c r="H839" s="51">
        <f t="shared" si="33"/>
        <v>728</v>
      </c>
      <c r="I839" s="56" t="s">
        <v>1891</v>
      </c>
      <c r="J839" s="51">
        <v>2</v>
      </c>
      <c r="K839" s="60" t="s">
        <v>1892</v>
      </c>
      <c r="L839" s="10" t="s">
        <v>1873</v>
      </c>
      <c r="W839" s="47">
        <v>1</v>
      </c>
    </row>
    <row r="840" spans="2:24" ht="45" customHeight="1" x14ac:dyDescent="0.4">
      <c r="B840" s="17">
        <v>796</v>
      </c>
      <c r="C840" s="111" t="s">
        <v>1097</v>
      </c>
      <c r="D840" s="59" t="s">
        <v>1869</v>
      </c>
      <c r="E840" s="50" t="s">
        <v>1883</v>
      </c>
      <c r="F840" s="8" t="s">
        <v>1893</v>
      </c>
      <c r="G840" s="469" t="s">
        <v>3980</v>
      </c>
      <c r="H840" s="48">
        <f t="shared" si="33"/>
        <v>729</v>
      </c>
      <c r="I840" s="56" t="s">
        <v>1894</v>
      </c>
      <c r="J840" s="66">
        <v>12</v>
      </c>
      <c r="K840" s="71" t="s">
        <v>1895</v>
      </c>
      <c r="L840" s="10" t="s">
        <v>1873</v>
      </c>
      <c r="W840" s="47">
        <v>1</v>
      </c>
    </row>
    <row r="841" spans="2:24" ht="45" customHeight="1" x14ac:dyDescent="0.4">
      <c r="B841" s="17">
        <v>797</v>
      </c>
      <c r="C841" s="111" t="s">
        <v>1097</v>
      </c>
      <c r="D841" s="59" t="s">
        <v>1869</v>
      </c>
      <c r="E841" s="50" t="s">
        <v>1883</v>
      </c>
      <c r="F841" s="8" t="s">
        <v>1893</v>
      </c>
      <c r="G841" s="470"/>
      <c r="H841" s="48">
        <f t="shared" si="33"/>
        <v>730</v>
      </c>
      <c r="I841" s="56" t="s">
        <v>1896</v>
      </c>
      <c r="J841" s="66">
        <v>200</v>
      </c>
      <c r="K841" s="71" t="s">
        <v>1897</v>
      </c>
      <c r="L841" s="10" t="s">
        <v>1873</v>
      </c>
      <c r="W841" s="47">
        <v>1</v>
      </c>
    </row>
    <row r="842" spans="2:24" ht="45" customHeight="1" x14ac:dyDescent="0.4">
      <c r="B842" s="17">
        <v>798</v>
      </c>
      <c r="C842" s="111" t="s">
        <v>1097</v>
      </c>
      <c r="D842" s="59" t="s">
        <v>1869</v>
      </c>
      <c r="E842" s="50" t="s">
        <v>1883</v>
      </c>
      <c r="F842" s="50" t="s">
        <v>1898</v>
      </c>
      <c r="G842" s="472" t="s">
        <v>3981</v>
      </c>
      <c r="H842" s="51">
        <f t="shared" si="33"/>
        <v>731</v>
      </c>
      <c r="I842" s="56" t="s">
        <v>1899</v>
      </c>
      <c r="J842" s="51">
        <v>3</v>
      </c>
      <c r="K842" s="60" t="s">
        <v>1900</v>
      </c>
      <c r="L842" s="10" t="s">
        <v>1873</v>
      </c>
      <c r="W842" s="47">
        <v>1</v>
      </c>
    </row>
    <row r="843" spans="2:24" ht="45" customHeight="1" x14ac:dyDescent="0.4">
      <c r="B843" s="17">
        <v>799</v>
      </c>
      <c r="C843" s="111" t="s">
        <v>1097</v>
      </c>
      <c r="D843" s="59" t="s">
        <v>1869</v>
      </c>
      <c r="E843" s="50" t="s">
        <v>1883</v>
      </c>
      <c r="F843" s="50" t="s">
        <v>1898</v>
      </c>
      <c r="G843" s="473"/>
      <c r="H843" s="51">
        <f t="shared" si="33"/>
        <v>732</v>
      </c>
      <c r="I843" s="56" t="s">
        <v>1901</v>
      </c>
      <c r="J843" s="51">
        <v>40</v>
      </c>
      <c r="K843" s="60" t="s">
        <v>1902</v>
      </c>
      <c r="L843" s="10" t="s">
        <v>1873</v>
      </c>
      <c r="W843" s="47">
        <v>1</v>
      </c>
    </row>
    <row r="844" spans="2:24" ht="45" customHeight="1" x14ac:dyDescent="0.4">
      <c r="B844" s="17">
        <v>800</v>
      </c>
      <c r="C844" s="111" t="s">
        <v>1097</v>
      </c>
      <c r="D844" s="59" t="s">
        <v>1869</v>
      </c>
      <c r="E844" s="50" t="s">
        <v>1883</v>
      </c>
      <c r="F844" s="50" t="s">
        <v>1898</v>
      </c>
      <c r="G844" s="473"/>
      <c r="H844" s="51">
        <f t="shared" si="33"/>
        <v>733</v>
      </c>
      <c r="I844" s="56" t="s">
        <v>1903</v>
      </c>
      <c r="J844" s="63">
        <v>0.5</v>
      </c>
      <c r="K844" s="60" t="s">
        <v>1904</v>
      </c>
      <c r="L844" s="10" t="s">
        <v>1873</v>
      </c>
      <c r="W844" s="47">
        <v>1</v>
      </c>
    </row>
    <row r="845" spans="2:24" ht="45" customHeight="1" x14ac:dyDescent="0.4">
      <c r="B845" s="17">
        <v>801</v>
      </c>
      <c r="C845" s="111" t="s">
        <v>1097</v>
      </c>
      <c r="D845" s="59" t="s">
        <v>1869</v>
      </c>
      <c r="E845" s="50" t="s">
        <v>1883</v>
      </c>
      <c r="F845" s="50" t="s">
        <v>1898</v>
      </c>
      <c r="G845" s="474"/>
      <c r="H845" s="51">
        <f t="shared" si="33"/>
        <v>734</v>
      </c>
      <c r="I845" s="56" t="s">
        <v>1905</v>
      </c>
      <c r="J845" s="51">
        <v>1</v>
      </c>
      <c r="K845" s="60" t="s">
        <v>3982</v>
      </c>
      <c r="L845" s="10" t="s">
        <v>1873</v>
      </c>
      <c r="W845" s="47">
        <v>1</v>
      </c>
    </row>
    <row r="846" spans="2:24" ht="45" customHeight="1" x14ac:dyDescent="0.4">
      <c r="B846" s="17">
        <v>802</v>
      </c>
      <c r="G846" s="33" t="s">
        <v>3983</v>
      </c>
      <c r="H846" s="34"/>
      <c r="I846" s="34"/>
      <c r="J846" s="33"/>
      <c r="K846" s="33"/>
      <c r="M846" s="35"/>
      <c r="N846" s="35"/>
      <c r="O846" s="35"/>
      <c r="P846" s="35"/>
      <c r="Q846" s="36"/>
      <c r="R846" s="37"/>
      <c r="S846" s="38">
        <v>3</v>
      </c>
      <c r="T846" s="37" t="s">
        <v>657</v>
      </c>
      <c r="U846" s="38"/>
      <c r="V846" s="37"/>
      <c r="W846" s="39">
        <f>SUM(W847:W852)</f>
        <v>6</v>
      </c>
      <c r="X846" s="37" t="s">
        <v>659</v>
      </c>
    </row>
    <row r="847" spans="2:24" ht="45" customHeight="1" x14ac:dyDescent="0.4">
      <c r="B847" s="17">
        <v>803</v>
      </c>
      <c r="C847" s="111" t="s">
        <v>1097</v>
      </c>
      <c r="D847" s="59" t="s">
        <v>1869</v>
      </c>
      <c r="E847" s="41" t="s">
        <v>1906</v>
      </c>
      <c r="F847" s="41" t="s">
        <v>1907</v>
      </c>
      <c r="G847" s="466" t="s">
        <v>3984</v>
      </c>
      <c r="H847" s="42">
        <f>+H845+1</f>
        <v>735</v>
      </c>
      <c r="I847" s="56" t="s">
        <v>1908</v>
      </c>
      <c r="J847" s="42">
        <v>4</v>
      </c>
      <c r="K847" s="58" t="s">
        <v>1909</v>
      </c>
      <c r="L847" s="10" t="s">
        <v>1873</v>
      </c>
      <c r="W847" s="47">
        <v>1</v>
      </c>
    </row>
    <row r="848" spans="2:24" ht="45" customHeight="1" x14ac:dyDescent="0.4">
      <c r="B848" s="17">
        <v>806</v>
      </c>
      <c r="C848" s="111" t="s">
        <v>1097</v>
      </c>
      <c r="D848" s="59" t="s">
        <v>1869</v>
      </c>
      <c r="E848" s="41" t="s">
        <v>1906</v>
      </c>
      <c r="F848" s="41" t="s">
        <v>1907</v>
      </c>
      <c r="G848" s="467"/>
      <c r="H848" s="42">
        <f>+H847+1</f>
        <v>736</v>
      </c>
      <c r="I848" s="56" t="s">
        <v>1910</v>
      </c>
      <c r="J848" s="42">
        <v>1</v>
      </c>
      <c r="K848" s="58" t="s">
        <v>1911</v>
      </c>
      <c r="L848" s="10" t="s">
        <v>1873</v>
      </c>
      <c r="W848" s="47">
        <v>1</v>
      </c>
    </row>
    <row r="849" spans="2:24" ht="45" customHeight="1" x14ac:dyDescent="0.4">
      <c r="B849" s="17"/>
      <c r="C849" s="111" t="s">
        <v>1097</v>
      </c>
      <c r="D849" s="59" t="s">
        <v>1869</v>
      </c>
      <c r="E849" s="41" t="s">
        <v>1906</v>
      </c>
      <c r="F849" s="41" t="s">
        <v>1907</v>
      </c>
      <c r="G849" s="468"/>
      <c r="H849" s="42">
        <f>+H848+1</f>
        <v>737</v>
      </c>
      <c r="I849" s="56" t="s">
        <v>1912</v>
      </c>
      <c r="J849" s="42">
        <v>1</v>
      </c>
      <c r="K849" s="58" t="s">
        <v>1913</v>
      </c>
      <c r="L849" s="10" t="s">
        <v>1873</v>
      </c>
      <c r="W849" s="47">
        <v>1</v>
      </c>
    </row>
    <row r="850" spans="2:24" ht="45" customHeight="1" x14ac:dyDescent="0.4">
      <c r="B850" s="17">
        <v>807</v>
      </c>
      <c r="C850" s="111" t="s">
        <v>1097</v>
      </c>
      <c r="D850" s="59" t="s">
        <v>1869</v>
      </c>
      <c r="E850" s="41" t="s">
        <v>1906</v>
      </c>
      <c r="F850" s="8" t="s">
        <v>1914</v>
      </c>
      <c r="G850" s="393" t="s">
        <v>3985</v>
      </c>
      <c r="H850" s="48">
        <f>+H849+1</f>
        <v>738</v>
      </c>
      <c r="I850" s="56" t="s">
        <v>1915</v>
      </c>
      <c r="J850" s="48">
        <v>3</v>
      </c>
      <c r="K850" s="393" t="s">
        <v>1916</v>
      </c>
      <c r="L850" s="10" t="s">
        <v>1873</v>
      </c>
      <c r="W850" s="47">
        <v>1</v>
      </c>
    </row>
    <row r="851" spans="2:24" ht="45" customHeight="1" x14ac:dyDescent="0.4">
      <c r="B851" s="17">
        <v>808</v>
      </c>
      <c r="C851" s="111" t="s">
        <v>1097</v>
      </c>
      <c r="D851" s="59" t="s">
        <v>1869</v>
      </c>
      <c r="E851" s="41" t="s">
        <v>1906</v>
      </c>
      <c r="F851" s="41" t="s">
        <v>1917</v>
      </c>
      <c r="G851" s="466" t="s">
        <v>3986</v>
      </c>
      <c r="H851" s="42">
        <f>+H850+1</f>
        <v>739</v>
      </c>
      <c r="I851" s="56" t="s">
        <v>1918</v>
      </c>
      <c r="J851" s="42">
        <v>6</v>
      </c>
      <c r="K851" s="58" t="s">
        <v>1919</v>
      </c>
      <c r="L851" s="10" t="s">
        <v>1873</v>
      </c>
      <c r="W851" s="47">
        <v>1</v>
      </c>
    </row>
    <row r="852" spans="2:24" ht="45" customHeight="1" x14ac:dyDescent="0.4">
      <c r="B852" s="17">
        <v>809</v>
      </c>
      <c r="C852" s="111" t="s">
        <v>1097</v>
      </c>
      <c r="D852" s="59" t="s">
        <v>1869</v>
      </c>
      <c r="E852" s="41" t="s">
        <v>1906</v>
      </c>
      <c r="F852" s="41" t="s">
        <v>1917</v>
      </c>
      <c r="G852" s="468"/>
      <c r="H852" s="42">
        <f>+H851+1</f>
        <v>740</v>
      </c>
      <c r="I852" s="56" t="s">
        <v>1920</v>
      </c>
      <c r="J852" s="42">
        <v>1</v>
      </c>
      <c r="K852" s="58" t="s">
        <v>1921</v>
      </c>
      <c r="L852" s="10" t="s">
        <v>1873</v>
      </c>
      <c r="W852" s="47">
        <v>1</v>
      </c>
    </row>
    <row r="853" spans="2:24" ht="45" customHeight="1" x14ac:dyDescent="0.4">
      <c r="B853" s="17">
        <v>810</v>
      </c>
      <c r="G853" s="33" t="s">
        <v>3987</v>
      </c>
      <c r="H853" s="34"/>
      <c r="I853" s="34"/>
      <c r="J853" s="33"/>
      <c r="K853" s="33"/>
      <c r="M853" s="35"/>
      <c r="N853" s="35"/>
      <c r="O853" s="35"/>
      <c r="P853" s="35"/>
      <c r="Q853" s="36"/>
      <c r="R853" s="37"/>
      <c r="S853" s="38">
        <v>4</v>
      </c>
      <c r="T853" s="37" t="s">
        <v>657</v>
      </c>
      <c r="U853" s="38"/>
      <c r="V853" s="37"/>
      <c r="W853" s="39">
        <f>SUM(W854:W862)</f>
        <v>9</v>
      </c>
      <c r="X853" s="37" t="s">
        <v>659</v>
      </c>
    </row>
    <row r="854" spans="2:24" ht="45" customHeight="1" x14ac:dyDescent="0.4">
      <c r="B854" s="17">
        <v>811</v>
      </c>
      <c r="C854" s="111" t="s">
        <v>1097</v>
      </c>
      <c r="D854" s="59" t="s">
        <v>1869</v>
      </c>
      <c r="E854" s="50" t="s">
        <v>1922</v>
      </c>
      <c r="F854" s="50" t="s">
        <v>1923</v>
      </c>
      <c r="G854" s="472" t="s">
        <v>3988</v>
      </c>
      <c r="H854" s="51">
        <f>+H852+1</f>
        <v>741</v>
      </c>
      <c r="I854" s="56" t="s">
        <v>1924</v>
      </c>
      <c r="J854" s="51">
        <v>3</v>
      </c>
      <c r="K854" s="60" t="s">
        <v>1925</v>
      </c>
      <c r="L854" s="10" t="s">
        <v>1873</v>
      </c>
      <c r="W854" s="47">
        <v>1</v>
      </c>
    </row>
    <row r="855" spans="2:24" ht="45" customHeight="1" x14ac:dyDescent="0.4">
      <c r="B855" s="17">
        <v>812</v>
      </c>
      <c r="C855" s="111" t="s">
        <v>1097</v>
      </c>
      <c r="D855" s="59" t="s">
        <v>1869</v>
      </c>
      <c r="E855" s="50" t="s">
        <v>1922</v>
      </c>
      <c r="F855" s="50" t="s">
        <v>1923</v>
      </c>
      <c r="G855" s="473"/>
      <c r="H855" s="51">
        <f t="shared" ref="H855:H862" si="34">+H854+1</f>
        <v>742</v>
      </c>
      <c r="I855" s="56" t="s">
        <v>1926</v>
      </c>
      <c r="J855" s="51">
        <v>6</v>
      </c>
      <c r="K855" s="60" t="s">
        <v>1927</v>
      </c>
      <c r="L855" s="10" t="s">
        <v>1873</v>
      </c>
      <c r="W855" s="47">
        <v>1</v>
      </c>
    </row>
    <row r="856" spans="2:24" ht="45" customHeight="1" x14ac:dyDescent="0.4">
      <c r="B856" s="17">
        <v>813</v>
      </c>
      <c r="C856" s="111" t="s">
        <v>1097</v>
      </c>
      <c r="D856" s="59" t="s">
        <v>1869</v>
      </c>
      <c r="E856" s="50" t="s">
        <v>1922</v>
      </c>
      <c r="F856" s="50" t="s">
        <v>1923</v>
      </c>
      <c r="G856" s="474"/>
      <c r="H856" s="51">
        <f t="shared" si="34"/>
        <v>743</v>
      </c>
      <c r="I856" s="56" t="s">
        <v>1928</v>
      </c>
      <c r="J856" s="51">
        <v>2</v>
      </c>
      <c r="K856" s="60" t="s">
        <v>1929</v>
      </c>
      <c r="L856" s="10" t="s">
        <v>1873</v>
      </c>
      <c r="W856" s="47">
        <v>1</v>
      </c>
    </row>
    <row r="857" spans="2:24" ht="45" customHeight="1" x14ac:dyDescent="0.4">
      <c r="B857" s="17">
        <v>814</v>
      </c>
      <c r="C857" s="111" t="s">
        <v>1097</v>
      </c>
      <c r="D857" s="59" t="s">
        <v>1869</v>
      </c>
      <c r="E857" s="50" t="s">
        <v>1922</v>
      </c>
      <c r="F857" s="8" t="s">
        <v>1930</v>
      </c>
      <c r="G857" s="469" t="s">
        <v>3989</v>
      </c>
      <c r="H857" s="48">
        <f t="shared" si="34"/>
        <v>744</v>
      </c>
      <c r="I857" s="56" t="s">
        <v>1931</v>
      </c>
      <c r="J857" s="48">
        <v>1</v>
      </c>
      <c r="K857" s="393" t="s">
        <v>1932</v>
      </c>
      <c r="L857" s="10" t="s">
        <v>1873</v>
      </c>
      <c r="W857" s="47">
        <v>1</v>
      </c>
    </row>
    <row r="858" spans="2:24" ht="45" customHeight="1" x14ac:dyDescent="0.4">
      <c r="B858" s="17">
        <v>815</v>
      </c>
      <c r="C858" s="111" t="s">
        <v>1097</v>
      </c>
      <c r="D858" s="59" t="s">
        <v>1869</v>
      </c>
      <c r="E858" s="50" t="s">
        <v>1922</v>
      </c>
      <c r="F858" s="8" t="s">
        <v>1930</v>
      </c>
      <c r="G858" s="471"/>
      <c r="H858" s="48">
        <f t="shared" si="34"/>
        <v>745</v>
      </c>
      <c r="I858" s="56" t="s">
        <v>1933</v>
      </c>
      <c r="J858" s="48">
        <v>2</v>
      </c>
      <c r="K858" s="393" t="s">
        <v>1934</v>
      </c>
      <c r="L858" s="10" t="s">
        <v>1873</v>
      </c>
      <c r="W858" s="47">
        <v>1</v>
      </c>
    </row>
    <row r="859" spans="2:24" ht="45" customHeight="1" x14ac:dyDescent="0.4">
      <c r="B859" s="17">
        <v>816</v>
      </c>
      <c r="C859" s="111" t="s">
        <v>1097</v>
      </c>
      <c r="D859" s="59" t="s">
        <v>1869</v>
      </c>
      <c r="E859" s="50" t="s">
        <v>1922</v>
      </c>
      <c r="F859" s="8" t="s">
        <v>1930</v>
      </c>
      <c r="G859" s="470"/>
      <c r="H859" s="48">
        <f t="shared" si="34"/>
        <v>746</v>
      </c>
      <c r="I859" s="56" t="s">
        <v>1935</v>
      </c>
      <c r="J859" s="48">
        <v>1</v>
      </c>
      <c r="K859" s="393" t="s">
        <v>1936</v>
      </c>
      <c r="L859" s="10" t="s">
        <v>1873</v>
      </c>
      <c r="W859" s="47">
        <v>1</v>
      </c>
    </row>
    <row r="860" spans="2:24" ht="45" customHeight="1" x14ac:dyDescent="0.4">
      <c r="B860" s="17">
        <v>817</v>
      </c>
      <c r="C860" s="111" t="s">
        <v>1097</v>
      </c>
      <c r="D860" s="59" t="s">
        <v>1869</v>
      </c>
      <c r="E860" s="50" t="s">
        <v>1922</v>
      </c>
      <c r="F860" s="50" t="s">
        <v>1937</v>
      </c>
      <c r="G860" s="472" t="s">
        <v>3990</v>
      </c>
      <c r="H860" s="51">
        <f t="shared" si="34"/>
        <v>747</v>
      </c>
      <c r="I860" s="56" t="s">
        <v>1938</v>
      </c>
      <c r="J860" s="51">
        <v>4</v>
      </c>
      <c r="K860" s="60" t="s">
        <v>20</v>
      </c>
      <c r="L860" s="10" t="s">
        <v>1873</v>
      </c>
      <c r="W860" s="47">
        <v>1</v>
      </c>
    </row>
    <row r="861" spans="2:24" ht="45" customHeight="1" x14ac:dyDescent="0.4">
      <c r="B861" s="17">
        <v>818</v>
      </c>
      <c r="C861" s="111" t="s">
        <v>1097</v>
      </c>
      <c r="D861" s="59" t="s">
        <v>1869</v>
      </c>
      <c r="E861" s="50" t="s">
        <v>1922</v>
      </c>
      <c r="F861" s="50" t="s">
        <v>1937</v>
      </c>
      <c r="G861" s="474"/>
      <c r="H861" s="51">
        <f t="shared" si="34"/>
        <v>748</v>
      </c>
      <c r="I861" s="56" t="s">
        <v>1939</v>
      </c>
      <c r="J861" s="63">
        <v>0.3</v>
      </c>
      <c r="K861" s="60" t="s">
        <v>1940</v>
      </c>
      <c r="L861" s="10" t="s">
        <v>1873</v>
      </c>
      <c r="W861" s="47">
        <v>1</v>
      </c>
    </row>
    <row r="862" spans="2:24" ht="45" customHeight="1" x14ac:dyDescent="0.4">
      <c r="B862" s="17">
        <v>819</v>
      </c>
      <c r="C862" s="111" t="s">
        <v>1097</v>
      </c>
      <c r="D862" s="59" t="s">
        <v>1869</v>
      </c>
      <c r="E862" s="50" t="s">
        <v>1922</v>
      </c>
      <c r="F862" s="8" t="s">
        <v>1941</v>
      </c>
      <c r="G862" s="393" t="s">
        <v>3991</v>
      </c>
      <c r="H862" s="48">
        <f t="shared" si="34"/>
        <v>749</v>
      </c>
      <c r="I862" s="56" t="s">
        <v>1942</v>
      </c>
      <c r="J862" s="66">
        <v>2</v>
      </c>
      <c r="K862" s="71" t="s">
        <v>1943</v>
      </c>
      <c r="L862" s="10" t="s">
        <v>1873</v>
      </c>
      <c r="W862" s="47">
        <v>1</v>
      </c>
    </row>
    <row r="863" spans="2:24" ht="45" customHeight="1" x14ac:dyDescent="0.4">
      <c r="B863" s="17">
        <v>820</v>
      </c>
      <c r="G863" s="25" t="s">
        <v>3992</v>
      </c>
      <c r="H863" s="26"/>
      <c r="I863" s="26"/>
      <c r="J863" s="26"/>
      <c r="K863" s="68"/>
      <c r="M863" s="29"/>
      <c r="N863" s="29"/>
      <c r="O863" s="29"/>
      <c r="P863" s="29"/>
      <c r="Q863" s="30">
        <v>3</v>
      </c>
      <c r="R863" s="31" t="s">
        <v>656</v>
      </c>
      <c r="S863" s="32">
        <f>SUM(S864:S877)</f>
        <v>5</v>
      </c>
      <c r="T863" s="31" t="s">
        <v>657</v>
      </c>
      <c r="U863" s="32">
        <v>4</v>
      </c>
      <c r="V863" s="31" t="s">
        <v>658</v>
      </c>
      <c r="W863" s="70">
        <f>SUM(W864:W877)/2</f>
        <v>11</v>
      </c>
      <c r="X863" s="31" t="s">
        <v>659</v>
      </c>
    </row>
    <row r="864" spans="2:24" ht="45" customHeight="1" x14ac:dyDescent="0.4">
      <c r="B864" s="17">
        <v>821</v>
      </c>
      <c r="G864" s="33" t="s">
        <v>3993</v>
      </c>
      <c r="H864" s="34"/>
      <c r="I864" s="34"/>
      <c r="J864" s="33"/>
      <c r="K864" s="33"/>
      <c r="M864" s="35"/>
      <c r="N864" s="35"/>
      <c r="O864" s="35"/>
      <c r="P864" s="35"/>
      <c r="Q864" s="36"/>
      <c r="R864" s="37"/>
      <c r="S864" s="38">
        <v>2</v>
      </c>
      <c r="T864" s="37" t="s">
        <v>657</v>
      </c>
      <c r="U864" s="38"/>
      <c r="V864" s="37"/>
      <c r="W864" s="39">
        <f>SUM(W865:W868)</f>
        <v>4</v>
      </c>
      <c r="X864" s="37" t="s">
        <v>659</v>
      </c>
    </row>
    <row r="865" spans="2:24" ht="45" customHeight="1" x14ac:dyDescent="0.4">
      <c r="B865" s="17">
        <v>822</v>
      </c>
      <c r="C865" s="111" t="s">
        <v>1097</v>
      </c>
      <c r="D865" s="40" t="s">
        <v>1944</v>
      </c>
      <c r="E865" s="41" t="s">
        <v>1945</v>
      </c>
      <c r="F865" s="41" t="s">
        <v>1946</v>
      </c>
      <c r="G865" s="466" t="s">
        <v>3994</v>
      </c>
      <c r="H865" s="42">
        <f>+H862+1</f>
        <v>750</v>
      </c>
      <c r="I865" s="56" t="s">
        <v>1947</v>
      </c>
      <c r="J865" s="42">
        <v>200</v>
      </c>
      <c r="K865" s="58" t="s">
        <v>3995</v>
      </c>
      <c r="L865" s="10" t="s">
        <v>133</v>
      </c>
      <c r="W865" s="47">
        <v>1</v>
      </c>
    </row>
    <row r="866" spans="2:24" ht="45" customHeight="1" x14ac:dyDescent="0.4">
      <c r="B866" s="17">
        <v>823</v>
      </c>
      <c r="C866" s="111" t="s">
        <v>1097</v>
      </c>
      <c r="D866" s="40" t="s">
        <v>1944</v>
      </c>
      <c r="E866" s="41" t="s">
        <v>1945</v>
      </c>
      <c r="F866" s="41" t="s">
        <v>1946</v>
      </c>
      <c r="G866" s="467"/>
      <c r="H866" s="42">
        <f>+H865+1</f>
        <v>751</v>
      </c>
      <c r="I866" s="56" t="s">
        <v>1948</v>
      </c>
      <c r="J866" s="42">
        <v>5</v>
      </c>
      <c r="K866" s="58" t="s">
        <v>1949</v>
      </c>
      <c r="L866" s="10" t="s">
        <v>133</v>
      </c>
      <c r="W866" s="47">
        <v>1</v>
      </c>
    </row>
    <row r="867" spans="2:24" ht="45" customHeight="1" x14ac:dyDescent="0.4">
      <c r="B867" s="17">
        <v>824</v>
      </c>
      <c r="C867" s="111" t="s">
        <v>1097</v>
      </c>
      <c r="D867" s="40" t="s">
        <v>1944</v>
      </c>
      <c r="E867" s="41" t="s">
        <v>1945</v>
      </c>
      <c r="F867" s="41" t="s">
        <v>1946</v>
      </c>
      <c r="G867" s="468"/>
      <c r="H867" s="42">
        <f>+H866+1</f>
        <v>752</v>
      </c>
      <c r="I867" s="56" t="s">
        <v>1950</v>
      </c>
      <c r="J867" s="42">
        <v>2</v>
      </c>
      <c r="K867" s="58" t="s">
        <v>1951</v>
      </c>
      <c r="L867" s="10" t="s">
        <v>133</v>
      </c>
      <c r="W867" s="47">
        <v>1</v>
      </c>
    </row>
    <row r="868" spans="2:24" ht="45" customHeight="1" x14ac:dyDescent="0.4">
      <c r="B868" s="17">
        <v>825</v>
      </c>
      <c r="C868" s="111" t="s">
        <v>1097</v>
      </c>
      <c r="D868" s="40" t="s">
        <v>1944</v>
      </c>
      <c r="E868" s="41" t="s">
        <v>1945</v>
      </c>
      <c r="F868" s="8" t="s">
        <v>1952</v>
      </c>
      <c r="G868" s="393" t="s">
        <v>1953</v>
      </c>
      <c r="H868" s="48">
        <f>+H867+1</f>
        <v>753</v>
      </c>
      <c r="I868" s="56" t="s">
        <v>1954</v>
      </c>
      <c r="J868" s="48">
        <v>5</v>
      </c>
      <c r="K868" s="79" t="s">
        <v>1955</v>
      </c>
      <c r="L868" s="10" t="s">
        <v>133</v>
      </c>
      <c r="W868" s="47">
        <v>1</v>
      </c>
    </row>
    <row r="869" spans="2:24" ht="45" customHeight="1" x14ac:dyDescent="0.4">
      <c r="B869" s="17">
        <v>826</v>
      </c>
      <c r="G869" s="33" t="s">
        <v>3996</v>
      </c>
      <c r="H869" s="34"/>
      <c r="I869" s="34"/>
      <c r="J869" s="33"/>
      <c r="K869" s="33"/>
      <c r="M869" s="35"/>
      <c r="N869" s="35"/>
      <c r="O869" s="35"/>
      <c r="P869" s="35"/>
      <c r="Q869" s="36"/>
      <c r="R869" s="37"/>
      <c r="S869" s="38">
        <v>1</v>
      </c>
      <c r="T869" s="37" t="s">
        <v>657</v>
      </c>
      <c r="U869" s="38"/>
      <c r="V869" s="37"/>
      <c r="W869" s="39">
        <f>SUM(W870:W873)</f>
        <v>4</v>
      </c>
      <c r="X869" s="37" t="s">
        <v>659</v>
      </c>
    </row>
    <row r="870" spans="2:24" ht="45" customHeight="1" x14ac:dyDescent="0.4">
      <c r="B870" s="17">
        <v>827</v>
      </c>
      <c r="C870" s="111" t="s">
        <v>1097</v>
      </c>
      <c r="D870" s="40" t="s">
        <v>1944</v>
      </c>
      <c r="E870" s="50" t="s">
        <v>1956</v>
      </c>
      <c r="F870" s="50" t="s">
        <v>1957</v>
      </c>
      <c r="G870" s="472" t="s">
        <v>3997</v>
      </c>
      <c r="H870" s="51">
        <f>+H868+1</f>
        <v>754</v>
      </c>
      <c r="I870" s="56" t="s">
        <v>1958</v>
      </c>
      <c r="J870" s="51">
        <v>200</v>
      </c>
      <c r="K870" s="60" t="s">
        <v>1959</v>
      </c>
      <c r="L870" s="10" t="s">
        <v>133</v>
      </c>
      <c r="W870" s="47">
        <v>1</v>
      </c>
    </row>
    <row r="871" spans="2:24" ht="45" customHeight="1" x14ac:dyDescent="0.4">
      <c r="B871" s="17">
        <v>828</v>
      </c>
      <c r="C871" s="111" t="s">
        <v>1097</v>
      </c>
      <c r="D871" s="40" t="s">
        <v>1944</v>
      </c>
      <c r="E871" s="50" t="s">
        <v>1956</v>
      </c>
      <c r="F871" s="50" t="s">
        <v>1957</v>
      </c>
      <c r="G871" s="473"/>
      <c r="H871" s="51">
        <f>+H870+1</f>
        <v>755</v>
      </c>
      <c r="I871" s="56" t="s">
        <v>1960</v>
      </c>
      <c r="J871" s="51">
        <v>500</v>
      </c>
      <c r="K871" s="60" t="s">
        <v>1961</v>
      </c>
      <c r="L871" s="10" t="s">
        <v>133</v>
      </c>
      <c r="W871" s="47">
        <v>1</v>
      </c>
    </row>
    <row r="872" spans="2:24" ht="45" customHeight="1" x14ac:dyDescent="0.4">
      <c r="B872" s="17">
        <v>829</v>
      </c>
      <c r="C872" s="111" t="s">
        <v>1097</v>
      </c>
      <c r="D872" s="40" t="s">
        <v>1944</v>
      </c>
      <c r="E872" s="50" t="s">
        <v>1956</v>
      </c>
      <c r="F872" s="50" t="s">
        <v>1957</v>
      </c>
      <c r="G872" s="473"/>
      <c r="H872" s="51">
        <f>+H871+1</f>
        <v>756</v>
      </c>
      <c r="I872" s="56" t="s">
        <v>1962</v>
      </c>
      <c r="J872" s="51">
        <v>200</v>
      </c>
      <c r="K872" s="60" t="s">
        <v>1963</v>
      </c>
      <c r="L872" s="10" t="s">
        <v>133</v>
      </c>
      <c r="W872" s="47">
        <v>1</v>
      </c>
    </row>
    <row r="873" spans="2:24" ht="45" customHeight="1" x14ac:dyDescent="0.4">
      <c r="B873" s="17">
        <v>830</v>
      </c>
      <c r="C873" s="111" t="s">
        <v>1097</v>
      </c>
      <c r="D873" s="40" t="s">
        <v>1944</v>
      </c>
      <c r="E873" s="50" t="s">
        <v>1956</v>
      </c>
      <c r="F873" s="50" t="s">
        <v>1957</v>
      </c>
      <c r="G873" s="474"/>
      <c r="H873" s="51">
        <f>+H872+1</f>
        <v>757</v>
      </c>
      <c r="I873" s="56" t="s">
        <v>1964</v>
      </c>
      <c r="J873" s="51">
        <v>1</v>
      </c>
      <c r="K873" s="60" t="s">
        <v>1965</v>
      </c>
      <c r="L873" s="10" t="s">
        <v>133</v>
      </c>
      <c r="W873" s="47">
        <v>1</v>
      </c>
    </row>
    <row r="874" spans="2:24" ht="45" customHeight="1" x14ac:dyDescent="0.4">
      <c r="B874" s="17">
        <v>831</v>
      </c>
      <c r="G874" s="33" t="s">
        <v>3998</v>
      </c>
      <c r="H874" s="34"/>
      <c r="I874" s="34"/>
      <c r="J874" s="33"/>
      <c r="K874" s="33"/>
      <c r="M874" s="35"/>
      <c r="N874" s="35"/>
      <c r="O874" s="35"/>
      <c r="P874" s="35"/>
      <c r="Q874" s="36"/>
      <c r="R874" s="37"/>
      <c r="S874" s="38">
        <v>2</v>
      </c>
      <c r="T874" s="37" t="s">
        <v>657</v>
      </c>
      <c r="U874" s="38"/>
      <c r="V874" s="37"/>
      <c r="W874" s="39">
        <f>SUM(W875:W877)</f>
        <v>3</v>
      </c>
      <c r="X874" s="37" t="s">
        <v>659</v>
      </c>
    </row>
    <row r="875" spans="2:24" ht="45" customHeight="1" x14ac:dyDescent="0.4">
      <c r="B875" s="17">
        <v>832</v>
      </c>
      <c r="C875" s="111" t="s">
        <v>1097</v>
      </c>
      <c r="D875" s="40" t="s">
        <v>1944</v>
      </c>
      <c r="E875" s="41" t="s">
        <v>1966</v>
      </c>
      <c r="F875" s="41" t="s">
        <v>1967</v>
      </c>
      <c r="G875" s="466" t="s">
        <v>3999</v>
      </c>
      <c r="H875" s="42">
        <f>+H873+1</f>
        <v>758</v>
      </c>
      <c r="I875" s="56" t="s">
        <v>1968</v>
      </c>
      <c r="J875" s="42">
        <v>40</v>
      </c>
      <c r="K875" s="58" t="s">
        <v>1969</v>
      </c>
      <c r="L875" s="10" t="s">
        <v>133</v>
      </c>
      <c r="W875" s="47">
        <v>1</v>
      </c>
    </row>
    <row r="876" spans="2:24" ht="45" customHeight="1" x14ac:dyDescent="0.4">
      <c r="B876" s="17">
        <v>833</v>
      </c>
      <c r="C876" s="111" t="s">
        <v>1097</v>
      </c>
      <c r="D876" s="40" t="s">
        <v>1944</v>
      </c>
      <c r="E876" s="41" t="s">
        <v>1966</v>
      </c>
      <c r="F876" s="41" t="s">
        <v>1967</v>
      </c>
      <c r="G876" s="468"/>
      <c r="H876" s="42">
        <f>+H875+1</f>
        <v>759</v>
      </c>
      <c r="I876" s="56" t="s">
        <v>1970</v>
      </c>
      <c r="J876" s="42">
        <v>5</v>
      </c>
      <c r="K876" s="58" t="s">
        <v>1971</v>
      </c>
      <c r="L876" s="10" t="s">
        <v>133</v>
      </c>
      <c r="W876" s="47">
        <v>1</v>
      </c>
    </row>
    <row r="877" spans="2:24" ht="45" customHeight="1" x14ac:dyDescent="0.4">
      <c r="B877" s="17">
        <v>834</v>
      </c>
      <c r="C877" s="111" t="s">
        <v>1097</v>
      </c>
      <c r="D877" s="40" t="s">
        <v>1944</v>
      </c>
      <c r="E877" s="41" t="s">
        <v>1966</v>
      </c>
      <c r="F877" s="8" t="s">
        <v>1972</v>
      </c>
      <c r="G877" s="393" t="s">
        <v>4000</v>
      </c>
      <c r="H877" s="48">
        <f>+H876+1</f>
        <v>760</v>
      </c>
      <c r="I877" s="56" t="s">
        <v>1973</v>
      </c>
      <c r="J877" s="48">
        <v>600</v>
      </c>
      <c r="K877" s="393" t="s">
        <v>1974</v>
      </c>
      <c r="L877" s="10" t="s">
        <v>133</v>
      </c>
      <c r="W877" s="47">
        <v>1</v>
      </c>
    </row>
    <row r="878" spans="2:24" ht="45" customHeight="1" x14ac:dyDescent="0.4">
      <c r="B878" s="17">
        <v>835</v>
      </c>
      <c r="G878" s="107" t="s">
        <v>1975</v>
      </c>
      <c r="H878" s="108"/>
      <c r="I878" s="109"/>
      <c r="J878" s="109"/>
      <c r="K878" s="110"/>
      <c r="M878" s="93"/>
      <c r="N878" s="93"/>
      <c r="O878" s="93">
        <v>3</v>
      </c>
      <c r="P878" s="93" t="s">
        <v>655</v>
      </c>
      <c r="Q878" s="94">
        <f>SUM(Q879:Q966)</f>
        <v>7</v>
      </c>
      <c r="R878" s="95" t="s">
        <v>656</v>
      </c>
      <c r="S878" s="94">
        <f>SUM(S879:S966)/2</f>
        <v>18</v>
      </c>
      <c r="T878" s="95" t="s">
        <v>657</v>
      </c>
      <c r="U878" s="94">
        <f>SUM(U879:U966)</f>
        <v>22</v>
      </c>
      <c r="V878" s="95" t="s">
        <v>658</v>
      </c>
      <c r="W878" s="94">
        <f>SUM(W879:W966)/3</f>
        <v>78</v>
      </c>
      <c r="X878" s="95" t="s">
        <v>659</v>
      </c>
    </row>
    <row r="879" spans="2:24" ht="45" customHeight="1" x14ac:dyDescent="0.4">
      <c r="B879" s="17">
        <v>836</v>
      </c>
      <c r="G879" s="25" t="s">
        <v>4001</v>
      </c>
      <c r="H879" s="26"/>
      <c r="I879" s="26"/>
      <c r="J879" s="26"/>
      <c r="K879" s="68"/>
      <c r="M879" s="29"/>
      <c r="N879" s="29"/>
      <c r="O879" s="29"/>
      <c r="P879" s="29"/>
      <c r="Q879" s="30">
        <v>4</v>
      </c>
      <c r="R879" s="31" t="s">
        <v>656</v>
      </c>
      <c r="S879" s="32">
        <f>SUM(S880:S898)</f>
        <v>7</v>
      </c>
      <c r="T879" s="31" t="s">
        <v>657</v>
      </c>
      <c r="U879" s="32">
        <v>3</v>
      </c>
      <c r="V879" s="31" t="s">
        <v>658</v>
      </c>
      <c r="W879" s="32">
        <f>SUM(W880:W898)/2</f>
        <v>15</v>
      </c>
      <c r="X879" s="31" t="s">
        <v>659</v>
      </c>
    </row>
    <row r="880" spans="2:24" ht="45" customHeight="1" x14ac:dyDescent="0.4">
      <c r="B880" s="17">
        <v>837</v>
      </c>
      <c r="G880" s="33" t="s">
        <v>4002</v>
      </c>
      <c r="H880" s="34"/>
      <c r="I880" s="34"/>
      <c r="J880" s="33"/>
      <c r="K880" s="33"/>
      <c r="M880" s="35"/>
      <c r="N880" s="35"/>
      <c r="O880" s="35"/>
      <c r="P880" s="35"/>
      <c r="Q880" s="36"/>
      <c r="R880" s="37"/>
      <c r="S880" s="38">
        <v>2</v>
      </c>
      <c r="T880" s="37" t="s">
        <v>657</v>
      </c>
      <c r="U880" s="38"/>
      <c r="V880" s="37"/>
      <c r="W880" s="39">
        <f>SUM(W881:W884)</f>
        <v>4</v>
      </c>
      <c r="X880" s="37" t="s">
        <v>659</v>
      </c>
    </row>
    <row r="881" spans="2:24" ht="45" customHeight="1" x14ac:dyDescent="0.4">
      <c r="B881" s="17">
        <v>838</v>
      </c>
      <c r="C881" s="8" t="s">
        <v>1976</v>
      </c>
      <c r="D881" s="40" t="s">
        <v>1977</v>
      </c>
      <c r="E881" s="41" t="s">
        <v>1978</v>
      </c>
      <c r="F881" s="41" t="s">
        <v>1979</v>
      </c>
      <c r="G881" s="58" t="s">
        <v>4003</v>
      </c>
      <c r="H881" s="42">
        <f>+H877+1</f>
        <v>761</v>
      </c>
      <c r="I881" s="56" t="s">
        <v>1980</v>
      </c>
      <c r="J881" s="62">
        <v>0.3</v>
      </c>
      <c r="K881" s="58" t="s">
        <v>1981</v>
      </c>
      <c r="L881" s="10" t="s">
        <v>1982</v>
      </c>
      <c r="W881" s="47">
        <v>1</v>
      </c>
    </row>
    <row r="882" spans="2:24" ht="45" customHeight="1" x14ac:dyDescent="0.4">
      <c r="B882" s="17">
        <v>839</v>
      </c>
      <c r="C882" s="8" t="s">
        <v>1976</v>
      </c>
      <c r="D882" s="40" t="s">
        <v>1977</v>
      </c>
      <c r="E882" s="41" t="s">
        <v>1978</v>
      </c>
      <c r="F882" s="8" t="s">
        <v>1983</v>
      </c>
      <c r="G882" s="469" t="s">
        <v>4004</v>
      </c>
      <c r="H882" s="48">
        <f>+H881+1</f>
        <v>762</v>
      </c>
      <c r="I882" s="56" t="s">
        <v>1984</v>
      </c>
      <c r="J882" s="48">
        <v>5</v>
      </c>
      <c r="K882" s="393" t="s">
        <v>1985</v>
      </c>
      <c r="L882" s="10" t="s">
        <v>1982</v>
      </c>
      <c r="W882" s="47">
        <v>1</v>
      </c>
    </row>
    <row r="883" spans="2:24" ht="45" customHeight="1" x14ac:dyDescent="0.4">
      <c r="B883" s="17">
        <v>840</v>
      </c>
      <c r="C883" s="8" t="s">
        <v>1976</v>
      </c>
      <c r="D883" s="40" t="s">
        <v>1977</v>
      </c>
      <c r="E883" s="41" t="s">
        <v>1978</v>
      </c>
      <c r="F883" s="8" t="s">
        <v>1983</v>
      </c>
      <c r="G883" s="471"/>
      <c r="H883" s="48">
        <f>+H882+1</f>
        <v>763</v>
      </c>
      <c r="I883" s="56" t="s">
        <v>1986</v>
      </c>
      <c r="J883" s="48">
        <v>90</v>
      </c>
      <c r="K883" s="393" t="s">
        <v>1987</v>
      </c>
      <c r="L883" s="10" t="s">
        <v>1982</v>
      </c>
      <c r="W883" s="47">
        <v>1</v>
      </c>
    </row>
    <row r="884" spans="2:24" ht="45" customHeight="1" x14ac:dyDescent="0.4">
      <c r="B884" s="17">
        <v>841</v>
      </c>
      <c r="C884" s="8" t="s">
        <v>1976</v>
      </c>
      <c r="D884" s="40" t="s">
        <v>1977</v>
      </c>
      <c r="E884" s="41" t="s">
        <v>1978</v>
      </c>
      <c r="F884" s="8" t="s">
        <v>1983</v>
      </c>
      <c r="G884" s="470"/>
      <c r="H884" s="48">
        <f>+H883+1</f>
        <v>764</v>
      </c>
      <c r="I884" s="56" t="s">
        <v>1988</v>
      </c>
      <c r="J884" s="48">
        <v>850</v>
      </c>
      <c r="K884" s="393" t="s">
        <v>4005</v>
      </c>
      <c r="L884" s="10" t="s">
        <v>1982</v>
      </c>
      <c r="W884" s="47">
        <v>1</v>
      </c>
    </row>
    <row r="885" spans="2:24" ht="45" customHeight="1" x14ac:dyDescent="0.4">
      <c r="B885" s="17">
        <v>842</v>
      </c>
      <c r="G885" s="33" t="s">
        <v>4006</v>
      </c>
      <c r="H885" s="34"/>
      <c r="I885" s="34"/>
      <c r="J885" s="33"/>
      <c r="K885" s="33"/>
      <c r="M885" s="35"/>
      <c r="N885" s="35"/>
      <c r="O885" s="35"/>
      <c r="P885" s="35"/>
      <c r="Q885" s="36"/>
      <c r="R885" s="37"/>
      <c r="S885" s="38">
        <v>1</v>
      </c>
      <c r="T885" s="37" t="s">
        <v>657</v>
      </c>
      <c r="U885" s="38"/>
      <c r="V885" s="37"/>
      <c r="W885" s="39">
        <f>SUM(W886:W888)</f>
        <v>3</v>
      </c>
      <c r="X885" s="37" t="s">
        <v>659</v>
      </c>
    </row>
    <row r="886" spans="2:24" ht="45" customHeight="1" x14ac:dyDescent="0.4">
      <c r="B886" s="17">
        <v>843</v>
      </c>
      <c r="C886" s="8" t="s">
        <v>1976</v>
      </c>
      <c r="D886" s="40" t="s">
        <v>1977</v>
      </c>
      <c r="E886" s="50" t="s">
        <v>1989</v>
      </c>
      <c r="F886" s="50" t="s">
        <v>1990</v>
      </c>
      <c r="G886" s="472" t="s">
        <v>4007</v>
      </c>
      <c r="H886" s="51">
        <f>+H884+1</f>
        <v>765</v>
      </c>
      <c r="I886" s="56" t="s">
        <v>1991</v>
      </c>
      <c r="J886" s="51">
        <v>200</v>
      </c>
      <c r="K886" s="60" t="s">
        <v>1992</v>
      </c>
      <c r="L886" s="10" t="s">
        <v>1982</v>
      </c>
      <c r="W886" s="47">
        <v>1</v>
      </c>
    </row>
    <row r="887" spans="2:24" ht="45" customHeight="1" x14ac:dyDescent="0.4">
      <c r="B887" s="17">
        <v>844</v>
      </c>
      <c r="C887" s="8" t="s">
        <v>1976</v>
      </c>
      <c r="D887" s="40" t="s">
        <v>1977</v>
      </c>
      <c r="E887" s="50" t="s">
        <v>1989</v>
      </c>
      <c r="F887" s="50" t="s">
        <v>1990</v>
      </c>
      <c r="G887" s="473"/>
      <c r="H887" s="51">
        <f>+H886+1</f>
        <v>766</v>
      </c>
      <c r="I887" s="56" t="s">
        <v>1993</v>
      </c>
      <c r="J887" s="51">
        <v>14</v>
      </c>
      <c r="K887" s="60" t="s">
        <v>1994</v>
      </c>
      <c r="L887" s="10" t="s">
        <v>1982</v>
      </c>
      <c r="W887" s="47">
        <v>1</v>
      </c>
    </row>
    <row r="888" spans="2:24" ht="45" customHeight="1" x14ac:dyDescent="0.4">
      <c r="B888" s="17">
        <v>845</v>
      </c>
      <c r="C888" s="8" t="s">
        <v>1976</v>
      </c>
      <c r="D888" s="40" t="s">
        <v>1977</v>
      </c>
      <c r="E888" s="50" t="s">
        <v>1989</v>
      </c>
      <c r="F888" s="50" t="s">
        <v>1990</v>
      </c>
      <c r="G888" s="474"/>
      <c r="H888" s="51">
        <f>+H887+1</f>
        <v>767</v>
      </c>
      <c r="I888" s="56" t="s">
        <v>1995</v>
      </c>
      <c r="J888" s="51">
        <v>2</v>
      </c>
      <c r="K888" s="60" t="s">
        <v>1996</v>
      </c>
      <c r="L888" s="10" t="s">
        <v>1982</v>
      </c>
      <c r="W888" s="47">
        <v>1</v>
      </c>
    </row>
    <row r="889" spans="2:24" ht="45" customHeight="1" x14ac:dyDescent="0.4">
      <c r="B889" s="17">
        <v>846</v>
      </c>
      <c r="G889" s="33" t="s">
        <v>4008</v>
      </c>
      <c r="H889" s="34"/>
      <c r="I889" s="34"/>
      <c r="J889" s="33"/>
      <c r="K889" s="33"/>
      <c r="M889" s="35"/>
      <c r="N889" s="35"/>
      <c r="O889" s="35"/>
      <c r="P889" s="35"/>
      <c r="Q889" s="36"/>
      <c r="R889" s="37"/>
      <c r="S889" s="38">
        <v>1</v>
      </c>
      <c r="T889" s="37" t="s">
        <v>657</v>
      </c>
      <c r="U889" s="38"/>
      <c r="V889" s="37"/>
      <c r="W889" s="39">
        <f>SUM(W890:W892)</f>
        <v>3</v>
      </c>
      <c r="X889" s="37" t="s">
        <v>659</v>
      </c>
    </row>
    <row r="890" spans="2:24" ht="45" customHeight="1" x14ac:dyDescent="0.4">
      <c r="B890" s="17">
        <v>847</v>
      </c>
      <c r="C890" s="8" t="s">
        <v>1976</v>
      </c>
      <c r="D890" s="40" t="s">
        <v>1977</v>
      </c>
      <c r="E890" s="41" t="s">
        <v>1997</v>
      </c>
      <c r="F890" s="41" t="s">
        <v>1998</v>
      </c>
      <c r="G890" s="513" t="s">
        <v>4009</v>
      </c>
      <c r="H890" s="112">
        <f>+H888+1</f>
        <v>768</v>
      </c>
      <c r="I890" s="56" t="s">
        <v>1999</v>
      </c>
      <c r="J890" s="112">
        <v>5</v>
      </c>
      <c r="K890" s="113" t="s">
        <v>4010</v>
      </c>
      <c r="L890" s="10" t="s">
        <v>1982</v>
      </c>
      <c r="W890" s="47">
        <v>1</v>
      </c>
    </row>
    <row r="891" spans="2:24" ht="45" customHeight="1" x14ac:dyDescent="0.4">
      <c r="B891" s="17">
        <v>848</v>
      </c>
      <c r="C891" s="8" t="s">
        <v>1976</v>
      </c>
      <c r="D891" s="40" t="s">
        <v>1977</v>
      </c>
      <c r="E891" s="41" t="s">
        <v>1997</v>
      </c>
      <c r="F891" s="41" t="s">
        <v>1998</v>
      </c>
      <c r="G891" s="514"/>
      <c r="H891" s="112">
        <f>+H890+1</f>
        <v>769</v>
      </c>
      <c r="I891" s="56" t="s">
        <v>2000</v>
      </c>
      <c r="J891" s="112">
        <v>1</v>
      </c>
      <c r="K891" s="113" t="s">
        <v>2001</v>
      </c>
      <c r="L891" s="10" t="s">
        <v>1982</v>
      </c>
      <c r="W891" s="47">
        <v>1</v>
      </c>
    </row>
    <row r="892" spans="2:24" ht="45" customHeight="1" x14ac:dyDescent="0.4">
      <c r="B892" s="17">
        <v>849</v>
      </c>
      <c r="C892" s="8" t="s">
        <v>1976</v>
      </c>
      <c r="D892" s="40" t="s">
        <v>1977</v>
      </c>
      <c r="E892" s="41" t="s">
        <v>1997</v>
      </c>
      <c r="F892" s="41" t="s">
        <v>1998</v>
      </c>
      <c r="G892" s="515"/>
      <c r="H892" s="112">
        <f>+H891+1</f>
        <v>770</v>
      </c>
      <c r="I892" s="56" t="s">
        <v>2002</v>
      </c>
      <c r="J892" s="112">
        <v>2</v>
      </c>
      <c r="K892" s="113" t="s">
        <v>2003</v>
      </c>
      <c r="L892" s="10" t="s">
        <v>1982</v>
      </c>
      <c r="W892" s="47">
        <v>1</v>
      </c>
    </row>
    <row r="893" spans="2:24" ht="45" customHeight="1" x14ac:dyDescent="0.4">
      <c r="B893" s="17">
        <v>850</v>
      </c>
      <c r="G893" s="33" t="s">
        <v>4011</v>
      </c>
      <c r="H893" s="34"/>
      <c r="I893" s="34"/>
      <c r="J893" s="33"/>
      <c r="K893" s="33"/>
      <c r="M893" s="35"/>
      <c r="N893" s="35"/>
      <c r="O893" s="35"/>
      <c r="P893" s="35"/>
      <c r="Q893" s="36"/>
      <c r="R893" s="37"/>
      <c r="S893" s="38">
        <v>3</v>
      </c>
      <c r="T893" s="37" t="s">
        <v>657</v>
      </c>
      <c r="U893" s="38"/>
      <c r="V893" s="37"/>
      <c r="W893" s="39">
        <f>SUM(W894:W898)</f>
        <v>5</v>
      </c>
      <c r="X893" s="37" t="s">
        <v>659</v>
      </c>
    </row>
    <row r="894" spans="2:24" ht="45" customHeight="1" x14ac:dyDescent="0.4">
      <c r="B894" s="17">
        <v>851</v>
      </c>
      <c r="C894" s="8" t="s">
        <v>1976</v>
      </c>
      <c r="D894" s="40" t="s">
        <v>1977</v>
      </c>
      <c r="E894" s="50" t="s">
        <v>2004</v>
      </c>
      <c r="F894" s="50" t="s">
        <v>2005</v>
      </c>
      <c r="G894" s="472" t="s">
        <v>4012</v>
      </c>
      <c r="H894" s="51">
        <f>+H892+1</f>
        <v>771</v>
      </c>
      <c r="I894" s="56" t="s">
        <v>2006</v>
      </c>
      <c r="J894" s="63">
        <v>1</v>
      </c>
      <c r="K894" s="60" t="s">
        <v>2007</v>
      </c>
      <c r="L894" s="10" t="s">
        <v>1982</v>
      </c>
      <c r="W894" s="47">
        <v>1</v>
      </c>
    </row>
    <row r="895" spans="2:24" ht="45" customHeight="1" x14ac:dyDescent="0.4">
      <c r="B895" s="17">
        <v>852</v>
      </c>
      <c r="C895" s="8" t="s">
        <v>1976</v>
      </c>
      <c r="D895" s="40" t="s">
        <v>1977</v>
      </c>
      <c r="E895" s="50" t="s">
        <v>2004</v>
      </c>
      <c r="F895" s="50" t="s">
        <v>2005</v>
      </c>
      <c r="G895" s="474"/>
      <c r="H895" s="51">
        <f>+H894+1</f>
        <v>772</v>
      </c>
      <c r="I895" s="56" t="s">
        <v>2008</v>
      </c>
      <c r="J895" s="63">
        <v>1</v>
      </c>
      <c r="K895" s="60" t="s">
        <v>2009</v>
      </c>
      <c r="L895" s="10" t="s">
        <v>1982</v>
      </c>
      <c r="W895" s="47">
        <v>1</v>
      </c>
    </row>
    <row r="896" spans="2:24" ht="45" customHeight="1" x14ac:dyDescent="0.4">
      <c r="B896" s="17">
        <v>853</v>
      </c>
      <c r="C896" s="8" t="s">
        <v>1976</v>
      </c>
      <c r="D896" s="40" t="s">
        <v>1977</v>
      </c>
      <c r="E896" s="50" t="s">
        <v>2004</v>
      </c>
      <c r="F896" s="8" t="s">
        <v>2010</v>
      </c>
      <c r="G896" s="469" t="s">
        <v>4013</v>
      </c>
      <c r="H896" s="48">
        <f>+H895+1</f>
        <v>773</v>
      </c>
      <c r="I896" s="56" t="s">
        <v>2011</v>
      </c>
      <c r="J896" s="62">
        <v>1</v>
      </c>
      <c r="K896" s="393" t="s">
        <v>2012</v>
      </c>
      <c r="L896" s="10" t="s">
        <v>1982</v>
      </c>
      <c r="W896" s="47">
        <v>1</v>
      </c>
    </row>
    <row r="897" spans="1:24" ht="45" customHeight="1" x14ac:dyDescent="0.4">
      <c r="B897" s="17">
        <v>854</v>
      </c>
      <c r="C897" s="8" t="s">
        <v>1976</v>
      </c>
      <c r="D897" s="40" t="s">
        <v>1977</v>
      </c>
      <c r="E897" s="50" t="s">
        <v>2004</v>
      </c>
      <c r="F897" s="8" t="s">
        <v>2010</v>
      </c>
      <c r="G897" s="470"/>
      <c r="H897" s="48">
        <f>+H896+1</f>
        <v>774</v>
      </c>
      <c r="I897" s="56" t="s">
        <v>2013</v>
      </c>
      <c r="J897" s="62">
        <v>1</v>
      </c>
      <c r="K897" s="393" t="s">
        <v>2014</v>
      </c>
      <c r="L897" s="10" t="s">
        <v>1982</v>
      </c>
      <c r="W897" s="47">
        <v>1</v>
      </c>
    </row>
    <row r="898" spans="1:24" ht="45" customHeight="1" x14ac:dyDescent="0.4">
      <c r="B898" s="17">
        <v>855</v>
      </c>
      <c r="C898" s="8" t="s">
        <v>1976</v>
      </c>
      <c r="D898" s="40" t="s">
        <v>1977</v>
      </c>
      <c r="E898" s="50" t="s">
        <v>2004</v>
      </c>
      <c r="F898" s="50" t="s">
        <v>2015</v>
      </c>
      <c r="G898" s="60" t="s">
        <v>4014</v>
      </c>
      <c r="H898" s="51">
        <f>+H897+1</f>
        <v>775</v>
      </c>
      <c r="I898" s="56" t="s">
        <v>2016</v>
      </c>
      <c r="J898" s="63">
        <v>1</v>
      </c>
      <c r="K898" s="60" t="s">
        <v>97</v>
      </c>
      <c r="L898" s="10" t="s">
        <v>1982</v>
      </c>
      <c r="W898" s="47">
        <v>1</v>
      </c>
    </row>
    <row r="899" spans="1:24" ht="45" customHeight="1" x14ac:dyDescent="0.4">
      <c r="B899" s="17">
        <v>856</v>
      </c>
      <c r="G899" s="25" t="s">
        <v>4015</v>
      </c>
      <c r="H899" s="26"/>
      <c r="I899" s="26"/>
      <c r="J899" s="26"/>
      <c r="K899" s="68"/>
      <c r="M899" s="29"/>
      <c r="N899" s="29"/>
      <c r="O899" s="29"/>
      <c r="P899" s="29"/>
      <c r="Q899" s="30">
        <v>1</v>
      </c>
      <c r="R899" s="31" t="s">
        <v>656</v>
      </c>
      <c r="S899" s="32">
        <f>SUM(S900:S949)</f>
        <v>5</v>
      </c>
      <c r="T899" s="31" t="s">
        <v>657</v>
      </c>
      <c r="U899" s="32">
        <v>14</v>
      </c>
      <c r="V899" s="31" t="s">
        <v>658</v>
      </c>
      <c r="W899" s="70">
        <f>SUM(W900:W949)/2</f>
        <v>49</v>
      </c>
      <c r="X899" s="31" t="s">
        <v>659</v>
      </c>
    </row>
    <row r="900" spans="1:24" ht="45" customHeight="1" x14ac:dyDescent="0.4">
      <c r="B900" s="17">
        <v>857</v>
      </c>
      <c r="G900" s="33" t="s">
        <v>4016</v>
      </c>
      <c r="H900" s="34"/>
      <c r="I900" s="34"/>
      <c r="J900" s="33"/>
      <c r="K900" s="33"/>
      <c r="M900" s="35"/>
      <c r="N900" s="35"/>
      <c r="O900" s="35"/>
      <c r="P900" s="35"/>
      <c r="Q900" s="36"/>
      <c r="R900" s="37"/>
      <c r="S900" s="38">
        <v>5</v>
      </c>
      <c r="T900" s="37" t="s">
        <v>657</v>
      </c>
      <c r="U900" s="38"/>
      <c r="V900" s="37"/>
      <c r="W900" s="39">
        <f>SUM(W901:W949)</f>
        <v>49</v>
      </c>
      <c r="X900" s="37" t="s">
        <v>659</v>
      </c>
    </row>
    <row r="901" spans="1:24" ht="45" customHeight="1" x14ac:dyDescent="0.4">
      <c r="A901" s="6">
        <v>1</v>
      </c>
      <c r="B901" s="17">
        <v>858</v>
      </c>
      <c r="C901" s="8" t="s">
        <v>1976</v>
      </c>
      <c r="D901" s="59" t="s">
        <v>2017</v>
      </c>
      <c r="E901" s="41" t="s">
        <v>2018</v>
      </c>
      <c r="F901" s="41" t="s">
        <v>2019</v>
      </c>
      <c r="G901" s="466" t="s">
        <v>4017</v>
      </c>
      <c r="H901" s="42">
        <f>+H898+1</f>
        <v>776</v>
      </c>
      <c r="I901" s="114" t="s">
        <v>4018</v>
      </c>
      <c r="J901" s="115">
        <v>1</v>
      </c>
      <c r="K901" s="116" t="s">
        <v>2020</v>
      </c>
      <c r="L901" s="10" t="s">
        <v>2021</v>
      </c>
      <c r="W901" s="47">
        <v>1</v>
      </c>
    </row>
    <row r="902" spans="1:24" ht="45" customHeight="1" x14ac:dyDescent="0.4">
      <c r="A902" s="6">
        <v>2</v>
      </c>
      <c r="B902" s="17">
        <v>859</v>
      </c>
      <c r="C902" s="8" t="s">
        <v>1976</v>
      </c>
      <c r="D902" s="59" t="s">
        <v>2017</v>
      </c>
      <c r="E902" s="41" t="s">
        <v>2018</v>
      </c>
      <c r="F902" s="41" t="s">
        <v>2019</v>
      </c>
      <c r="G902" s="467"/>
      <c r="H902" s="42">
        <f t="shared" ref="H902:H949" si="35">+H901+1</f>
        <v>777</v>
      </c>
      <c r="I902" s="114" t="s">
        <v>4019</v>
      </c>
      <c r="J902" s="115">
        <v>1</v>
      </c>
      <c r="K902" s="44" t="s">
        <v>2022</v>
      </c>
      <c r="L902" s="10" t="s">
        <v>2021</v>
      </c>
      <c r="W902" s="47">
        <v>1</v>
      </c>
    </row>
    <row r="903" spans="1:24" ht="45" customHeight="1" x14ac:dyDescent="0.4">
      <c r="A903" s="6">
        <v>3</v>
      </c>
      <c r="B903" s="17">
        <v>860</v>
      </c>
      <c r="C903" s="8" t="s">
        <v>1976</v>
      </c>
      <c r="D903" s="59" t="s">
        <v>2017</v>
      </c>
      <c r="E903" s="41" t="s">
        <v>2018</v>
      </c>
      <c r="F903" s="41" t="s">
        <v>2019</v>
      </c>
      <c r="G903" s="467"/>
      <c r="H903" s="42">
        <f t="shared" si="35"/>
        <v>778</v>
      </c>
      <c r="I903" s="114" t="s">
        <v>4020</v>
      </c>
      <c r="J903" s="115">
        <v>1</v>
      </c>
      <c r="K903" s="44" t="s">
        <v>2023</v>
      </c>
      <c r="L903" s="10" t="s">
        <v>2021</v>
      </c>
      <c r="W903" s="47">
        <v>1</v>
      </c>
    </row>
    <row r="904" spans="1:24" ht="45" customHeight="1" x14ac:dyDescent="0.4">
      <c r="A904" s="6">
        <v>4</v>
      </c>
      <c r="B904" s="17">
        <v>861</v>
      </c>
      <c r="C904" s="8" t="s">
        <v>1976</v>
      </c>
      <c r="D904" s="59" t="s">
        <v>2017</v>
      </c>
      <c r="E904" s="41" t="s">
        <v>2018</v>
      </c>
      <c r="F904" s="41" t="s">
        <v>2019</v>
      </c>
      <c r="G904" s="467"/>
      <c r="H904" s="42">
        <f t="shared" si="35"/>
        <v>779</v>
      </c>
      <c r="I904" s="114" t="s">
        <v>4021</v>
      </c>
      <c r="J904" s="115">
        <v>10</v>
      </c>
      <c r="K904" s="44" t="s">
        <v>2024</v>
      </c>
      <c r="L904" s="10" t="s">
        <v>2021</v>
      </c>
      <c r="W904" s="47">
        <v>1</v>
      </c>
    </row>
    <row r="905" spans="1:24" ht="45" customHeight="1" x14ac:dyDescent="0.4">
      <c r="A905" s="6">
        <v>5</v>
      </c>
      <c r="B905" s="17">
        <v>862</v>
      </c>
      <c r="C905" s="8" t="s">
        <v>1976</v>
      </c>
      <c r="D905" s="59" t="s">
        <v>2017</v>
      </c>
      <c r="E905" s="41" t="s">
        <v>2018</v>
      </c>
      <c r="F905" s="41" t="s">
        <v>2019</v>
      </c>
      <c r="G905" s="467"/>
      <c r="H905" s="42">
        <f t="shared" si="35"/>
        <v>780</v>
      </c>
      <c r="I905" s="114" t="s">
        <v>4022</v>
      </c>
      <c r="J905" s="115">
        <v>3</v>
      </c>
      <c r="K905" s="44" t="s">
        <v>4023</v>
      </c>
      <c r="L905" s="10" t="s">
        <v>2021</v>
      </c>
      <c r="W905" s="47">
        <v>1</v>
      </c>
    </row>
    <row r="906" spans="1:24" ht="45" customHeight="1" x14ac:dyDescent="0.4">
      <c r="A906" s="6">
        <v>6</v>
      </c>
      <c r="B906" s="17">
        <v>863</v>
      </c>
      <c r="C906" s="8" t="s">
        <v>1976</v>
      </c>
      <c r="D906" s="59" t="s">
        <v>2017</v>
      </c>
      <c r="E906" s="41" t="s">
        <v>2018</v>
      </c>
      <c r="F906" s="41" t="s">
        <v>2019</v>
      </c>
      <c r="G906" s="467"/>
      <c r="H906" s="42">
        <f t="shared" si="35"/>
        <v>781</v>
      </c>
      <c r="I906" s="114" t="s">
        <v>4024</v>
      </c>
      <c r="J906" s="115">
        <v>3</v>
      </c>
      <c r="K906" s="44" t="s">
        <v>2025</v>
      </c>
      <c r="L906" s="10" t="s">
        <v>2021</v>
      </c>
      <c r="W906" s="47">
        <v>1</v>
      </c>
    </row>
    <row r="907" spans="1:24" ht="45" customHeight="1" x14ac:dyDescent="0.4">
      <c r="A907" s="6">
        <v>7</v>
      </c>
      <c r="B907" s="17">
        <v>864</v>
      </c>
      <c r="C907" s="8" t="s">
        <v>1976</v>
      </c>
      <c r="D907" s="59" t="s">
        <v>2017</v>
      </c>
      <c r="E907" s="41" t="s">
        <v>2018</v>
      </c>
      <c r="F907" s="41" t="s">
        <v>2019</v>
      </c>
      <c r="G907" s="467"/>
      <c r="H907" s="42">
        <f t="shared" si="35"/>
        <v>782</v>
      </c>
      <c r="I907" s="114" t="s">
        <v>4025</v>
      </c>
      <c r="J907" s="115">
        <v>3</v>
      </c>
      <c r="K907" s="44" t="s">
        <v>2026</v>
      </c>
      <c r="L907" s="10" t="s">
        <v>2021</v>
      </c>
      <c r="W907" s="47">
        <v>1</v>
      </c>
    </row>
    <row r="908" spans="1:24" ht="45" customHeight="1" x14ac:dyDescent="0.4">
      <c r="A908" s="6">
        <v>8</v>
      </c>
      <c r="B908" s="17">
        <v>865</v>
      </c>
      <c r="C908" s="8" t="s">
        <v>1976</v>
      </c>
      <c r="D908" s="59" t="s">
        <v>2017</v>
      </c>
      <c r="E908" s="41" t="s">
        <v>2018</v>
      </c>
      <c r="F908" s="41" t="s">
        <v>2019</v>
      </c>
      <c r="G908" s="467"/>
      <c r="H908" s="42">
        <f t="shared" si="35"/>
        <v>783</v>
      </c>
      <c r="I908" s="114" t="s">
        <v>4026</v>
      </c>
      <c r="J908" s="115">
        <v>12</v>
      </c>
      <c r="K908" s="116" t="s">
        <v>2027</v>
      </c>
      <c r="L908" s="10" t="s">
        <v>2021</v>
      </c>
      <c r="W908" s="47">
        <v>1</v>
      </c>
    </row>
    <row r="909" spans="1:24" ht="45" customHeight="1" x14ac:dyDescent="0.4">
      <c r="A909" s="6">
        <v>9</v>
      </c>
      <c r="B909" s="17">
        <v>866</v>
      </c>
      <c r="C909" s="8" t="s">
        <v>1976</v>
      </c>
      <c r="D909" s="59" t="s">
        <v>2017</v>
      </c>
      <c r="E909" s="41" t="s">
        <v>2018</v>
      </c>
      <c r="F909" s="41" t="s">
        <v>2019</v>
      </c>
      <c r="G909" s="467"/>
      <c r="H909" s="42">
        <f t="shared" si="35"/>
        <v>784</v>
      </c>
      <c r="I909" s="114" t="s">
        <v>4027</v>
      </c>
      <c r="J909" s="115">
        <v>12</v>
      </c>
      <c r="K909" s="116" t="s">
        <v>2028</v>
      </c>
      <c r="L909" s="10" t="s">
        <v>2021</v>
      </c>
      <c r="W909" s="47">
        <v>1</v>
      </c>
    </row>
    <row r="910" spans="1:24" ht="45" customHeight="1" x14ac:dyDescent="0.4">
      <c r="A910" s="6">
        <v>10</v>
      </c>
      <c r="B910" s="17">
        <v>867</v>
      </c>
      <c r="C910" s="8" t="s">
        <v>1976</v>
      </c>
      <c r="D910" s="59" t="s">
        <v>2017</v>
      </c>
      <c r="E910" s="41" t="s">
        <v>2018</v>
      </c>
      <c r="F910" s="41" t="s">
        <v>2019</v>
      </c>
      <c r="G910" s="467"/>
      <c r="H910" s="42">
        <f t="shared" si="35"/>
        <v>785</v>
      </c>
      <c r="I910" s="114" t="s">
        <v>4028</v>
      </c>
      <c r="J910" s="115">
        <v>20</v>
      </c>
      <c r="K910" s="44" t="s">
        <v>2029</v>
      </c>
      <c r="L910" s="10" t="s">
        <v>2021</v>
      </c>
      <c r="W910" s="47">
        <v>1</v>
      </c>
    </row>
    <row r="911" spans="1:24" ht="45" customHeight="1" x14ac:dyDescent="0.4">
      <c r="A911" s="6">
        <v>11</v>
      </c>
      <c r="B911" s="17">
        <v>868</v>
      </c>
      <c r="C911" s="8" t="s">
        <v>1976</v>
      </c>
      <c r="D911" s="59" t="s">
        <v>2017</v>
      </c>
      <c r="E911" s="41" t="s">
        <v>2018</v>
      </c>
      <c r="F911" s="41" t="s">
        <v>2019</v>
      </c>
      <c r="G911" s="467"/>
      <c r="H911" s="42">
        <f t="shared" si="35"/>
        <v>786</v>
      </c>
      <c r="I911" s="114" t="s">
        <v>4029</v>
      </c>
      <c r="J911" s="115">
        <v>100</v>
      </c>
      <c r="K911" s="116" t="s">
        <v>2030</v>
      </c>
      <c r="L911" s="10" t="s">
        <v>2021</v>
      </c>
      <c r="W911" s="47">
        <v>1</v>
      </c>
    </row>
    <row r="912" spans="1:24" ht="45" customHeight="1" x14ac:dyDescent="0.4">
      <c r="A912" s="6">
        <v>12</v>
      </c>
      <c r="B912" s="17">
        <v>869</v>
      </c>
      <c r="C912" s="8" t="s">
        <v>1976</v>
      </c>
      <c r="D912" s="59" t="s">
        <v>2017</v>
      </c>
      <c r="E912" s="41" t="s">
        <v>2018</v>
      </c>
      <c r="F912" s="41" t="s">
        <v>2019</v>
      </c>
      <c r="G912" s="467"/>
      <c r="H912" s="42">
        <f t="shared" si="35"/>
        <v>787</v>
      </c>
      <c r="I912" s="114" t="s">
        <v>4030</v>
      </c>
      <c r="J912" s="115">
        <v>20</v>
      </c>
      <c r="K912" s="116" t="s">
        <v>2031</v>
      </c>
      <c r="L912" s="10" t="s">
        <v>2021</v>
      </c>
      <c r="W912" s="47">
        <v>1</v>
      </c>
    </row>
    <row r="913" spans="1:23" ht="45" customHeight="1" x14ac:dyDescent="0.4">
      <c r="A913" s="6">
        <v>13</v>
      </c>
      <c r="B913" s="17">
        <v>870</v>
      </c>
      <c r="C913" s="8" t="s">
        <v>1976</v>
      </c>
      <c r="D913" s="59" t="s">
        <v>2017</v>
      </c>
      <c r="E913" s="41" t="s">
        <v>2018</v>
      </c>
      <c r="F913" s="41" t="s">
        <v>2019</v>
      </c>
      <c r="G913" s="467"/>
      <c r="H913" s="42">
        <f t="shared" si="35"/>
        <v>788</v>
      </c>
      <c r="I913" s="114" t="s">
        <v>4031</v>
      </c>
      <c r="J913" s="115">
        <v>20</v>
      </c>
      <c r="K913" s="44" t="s">
        <v>2032</v>
      </c>
      <c r="L913" s="10" t="s">
        <v>2021</v>
      </c>
      <c r="W913" s="47">
        <v>1</v>
      </c>
    </row>
    <row r="914" spans="1:23" ht="45" customHeight="1" x14ac:dyDescent="0.4">
      <c r="A914" s="6">
        <v>14</v>
      </c>
      <c r="B914" s="17">
        <v>871</v>
      </c>
      <c r="C914" s="8" t="s">
        <v>1976</v>
      </c>
      <c r="D914" s="59" t="s">
        <v>2017</v>
      </c>
      <c r="E914" s="41" t="s">
        <v>2018</v>
      </c>
      <c r="F914" s="41" t="s">
        <v>2019</v>
      </c>
      <c r="G914" s="467"/>
      <c r="H914" s="42">
        <f t="shared" si="35"/>
        <v>789</v>
      </c>
      <c r="I914" s="114" t="s">
        <v>4032</v>
      </c>
      <c r="J914" s="115">
        <v>1</v>
      </c>
      <c r="K914" s="116" t="s">
        <v>2033</v>
      </c>
      <c r="L914" s="10" t="s">
        <v>2021</v>
      </c>
      <c r="W914" s="47">
        <v>1</v>
      </c>
    </row>
    <row r="915" spans="1:23" ht="45" customHeight="1" x14ac:dyDescent="0.4">
      <c r="A915" s="6">
        <v>15</v>
      </c>
      <c r="B915" s="17">
        <v>872</v>
      </c>
      <c r="C915" s="8" t="s">
        <v>1976</v>
      </c>
      <c r="D915" s="59" t="s">
        <v>2017</v>
      </c>
      <c r="E915" s="41" t="s">
        <v>2018</v>
      </c>
      <c r="F915" s="41" t="s">
        <v>2019</v>
      </c>
      <c r="G915" s="467"/>
      <c r="H915" s="42">
        <f t="shared" si="35"/>
        <v>790</v>
      </c>
      <c r="I915" s="114" t="s">
        <v>4033</v>
      </c>
      <c r="J915" s="115">
        <v>1</v>
      </c>
      <c r="K915" s="116" t="s">
        <v>2034</v>
      </c>
      <c r="L915" s="10" t="s">
        <v>2021</v>
      </c>
      <c r="W915" s="47">
        <v>1</v>
      </c>
    </row>
    <row r="916" spans="1:23" ht="45" customHeight="1" x14ac:dyDescent="0.4">
      <c r="A916" s="6">
        <v>16</v>
      </c>
      <c r="B916" s="17">
        <v>873</v>
      </c>
      <c r="C916" s="8" t="s">
        <v>1976</v>
      </c>
      <c r="D916" s="59" t="s">
        <v>2017</v>
      </c>
      <c r="E916" s="41" t="s">
        <v>2018</v>
      </c>
      <c r="F916" s="41" t="s">
        <v>2019</v>
      </c>
      <c r="G916" s="467"/>
      <c r="H916" s="42">
        <f t="shared" si="35"/>
        <v>791</v>
      </c>
      <c r="I916" s="114" t="s">
        <v>4034</v>
      </c>
      <c r="J916" s="115">
        <v>1</v>
      </c>
      <c r="K916" s="44" t="s">
        <v>2035</v>
      </c>
      <c r="L916" s="10" t="s">
        <v>2021</v>
      </c>
      <c r="W916" s="47">
        <v>1</v>
      </c>
    </row>
    <row r="917" spans="1:23" ht="45" customHeight="1" x14ac:dyDescent="0.4">
      <c r="A917" s="6">
        <v>17</v>
      </c>
      <c r="B917" s="17">
        <v>874</v>
      </c>
      <c r="C917" s="8" t="s">
        <v>1976</v>
      </c>
      <c r="D917" s="59" t="s">
        <v>2017</v>
      </c>
      <c r="E917" s="41" t="s">
        <v>2018</v>
      </c>
      <c r="F917" s="41" t="s">
        <v>2019</v>
      </c>
      <c r="G917" s="467"/>
      <c r="H917" s="42">
        <f t="shared" si="35"/>
        <v>792</v>
      </c>
      <c r="I917" s="114" t="s">
        <v>4035</v>
      </c>
      <c r="J917" s="115">
        <v>1</v>
      </c>
      <c r="K917" s="44" t="s">
        <v>2036</v>
      </c>
      <c r="L917" s="10" t="s">
        <v>2021</v>
      </c>
      <c r="W917" s="47">
        <v>1</v>
      </c>
    </row>
    <row r="918" spans="1:23" ht="45" customHeight="1" x14ac:dyDescent="0.4">
      <c r="A918" s="6">
        <v>18</v>
      </c>
      <c r="B918" s="17">
        <v>875</v>
      </c>
      <c r="C918" s="8" t="s">
        <v>1976</v>
      </c>
      <c r="D918" s="59" t="s">
        <v>2017</v>
      </c>
      <c r="E918" s="41" t="s">
        <v>2018</v>
      </c>
      <c r="F918" s="41" t="s">
        <v>2019</v>
      </c>
      <c r="G918" s="467"/>
      <c r="H918" s="42">
        <f t="shared" si="35"/>
        <v>793</v>
      </c>
      <c r="I918" s="114" t="s">
        <v>4036</v>
      </c>
      <c r="J918" s="115">
        <v>1</v>
      </c>
      <c r="K918" s="44" t="s">
        <v>2037</v>
      </c>
      <c r="L918" s="10" t="s">
        <v>2021</v>
      </c>
      <c r="W918" s="47">
        <v>1</v>
      </c>
    </row>
    <row r="919" spans="1:23" ht="45" customHeight="1" x14ac:dyDescent="0.4">
      <c r="A919" s="6">
        <v>19</v>
      </c>
      <c r="B919" s="17">
        <v>876</v>
      </c>
      <c r="C919" s="8" t="s">
        <v>1976</v>
      </c>
      <c r="D919" s="59" t="s">
        <v>2017</v>
      </c>
      <c r="E919" s="41" t="s">
        <v>2018</v>
      </c>
      <c r="F919" s="41" t="s">
        <v>2019</v>
      </c>
      <c r="G919" s="467"/>
      <c r="H919" s="42">
        <f t="shared" si="35"/>
        <v>794</v>
      </c>
      <c r="I919" s="114" t="s">
        <v>4037</v>
      </c>
      <c r="J919" s="115">
        <v>1</v>
      </c>
      <c r="K919" s="44" t="s">
        <v>2038</v>
      </c>
      <c r="L919" s="10" t="s">
        <v>2021</v>
      </c>
      <c r="W919" s="47">
        <v>1</v>
      </c>
    </row>
    <row r="920" spans="1:23" ht="45" customHeight="1" x14ac:dyDescent="0.4">
      <c r="B920" s="17"/>
      <c r="C920" s="8" t="s">
        <v>1976</v>
      </c>
      <c r="D920" s="59" t="s">
        <v>2017</v>
      </c>
      <c r="E920" s="41" t="s">
        <v>2018</v>
      </c>
      <c r="F920" s="41" t="s">
        <v>2019</v>
      </c>
      <c r="G920" s="468"/>
      <c r="H920" s="42">
        <f t="shared" si="35"/>
        <v>795</v>
      </c>
      <c r="I920" s="114" t="s">
        <v>4038</v>
      </c>
      <c r="J920" s="115">
        <v>1</v>
      </c>
      <c r="K920" s="44" t="s">
        <v>2039</v>
      </c>
      <c r="L920" s="10" t="s">
        <v>2021</v>
      </c>
      <c r="W920" s="47">
        <v>1</v>
      </c>
    </row>
    <row r="921" spans="1:23" ht="45" customHeight="1" x14ac:dyDescent="0.4">
      <c r="A921" s="6">
        <v>20</v>
      </c>
      <c r="B921" s="17">
        <v>877</v>
      </c>
      <c r="C921" s="8" t="s">
        <v>1976</v>
      </c>
      <c r="D921" s="59" t="s">
        <v>2017</v>
      </c>
      <c r="E921" s="41" t="s">
        <v>2018</v>
      </c>
      <c r="F921" s="8" t="s">
        <v>2040</v>
      </c>
      <c r="G921" s="469" t="s">
        <v>4039</v>
      </c>
      <c r="H921" s="48">
        <f t="shared" si="35"/>
        <v>796</v>
      </c>
      <c r="I921" s="114" t="s">
        <v>4040</v>
      </c>
      <c r="J921" s="105">
        <v>34</v>
      </c>
      <c r="K921" s="49" t="s">
        <v>2041</v>
      </c>
      <c r="L921" s="10" t="s">
        <v>2021</v>
      </c>
      <c r="W921" s="47">
        <v>1</v>
      </c>
    </row>
    <row r="922" spans="1:23" ht="45" customHeight="1" x14ac:dyDescent="0.4">
      <c r="A922" s="6">
        <v>21</v>
      </c>
      <c r="B922" s="17">
        <v>878</v>
      </c>
      <c r="C922" s="8" t="s">
        <v>1976</v>
      </c>
      <c r="D922" s="59" t="s">
        <v>2017</v>
      </c>
      <c r="E922" s="41" t="s">
        <v>2018</v>
      </c>
      <c r="F922" s="8" t="s">
        <v>2040</v>
      </c>
      <c r="G922" s="471"/>
      <c r="H922" s="48">
        <f t="shared" si="35"/>
        <v>797</v>
      </c>
      <c r="I922" s="114" t="s">
        <v>4041</v>
      </c>
      <c r="J922" s="105">
        <v>400</v>
      </c>
      <c r="K922" s="49" t="s">
        <v>4042</v>
      </c>
      <c r="L922" s="10" t="s">
        <v>2021</v>
      </c>
      <c r="W922" s="47">
        <v>1</v>
      </c>
    </row>
    <row r="923" spans="1:23" ht="45" customHeight="1" x14ac:dyDescent="0.4">
      <c r="A923" s="6">
        <v>22</v>
      </c>
      <c r="B923" s="17">
        <v>879</v>
      </c>
      <c r="C923" s="8" t="s">
        <v>1976</v>
      </c>
      <c r="D923" s="59" t="s">
        <v>2017</v>
      </c>
      <c r="E923" s="41" t="s">
        <v>2018</v>
      </c>
      <c r="F923" s="8" t="s">
        <v>2040</v>
      </c>
      <c r="G923" s="471"/>
      <c r="H923" s="48">
        <f t="shared" si="35"/>
        <v>798</v>
      </c>
      <c r="I923" s="114" t="s">
        <v>4043</v>
      </c>
      <c r="J923" s="105">
        <v>3</v>
      </c>
      <c r="K923" s="117" t="s">
        <v>2042</v>
      </c>
      <c r="L923" s="10" t="s">
        <v>2021</v>
      </c>
      <c r="W923" s="47">
        <v>1</v>
      </c>
    </row>
    <row r="924" spans="1:23" ht="45" customHeight="1" x14ac:dyDescent="0.4">
      <c r="A924" s="6">
        <v>23</v>
      </c>
      <c r="B924" s="17">
        <v>880</v>
      </c>
      <c r="C924" s="8" t="s">
        <v>1976</v>
      </c>
      <c r="D924" s="59" t="s">
        <v>2017</v>
      </c>
      <c r="E924" s="41" t="s">
        <v>2018</v>
      </c>
      <c r="F924" s="8" t="s">
        <v>2040</v>
      </c>
      <c r="G924" s="471"/>
      <c r="H924" s="48">
        <f t="shared" si="35"/>
        <v>799</v>
      </c>
      <c r="I924" s="114" t="s">
        <v>4044</v>
      </c>
      <c r="J924" s="105">
        <v>1</v>
      </c>
      <c r="K924" s="49" t="s">
        <v>2043</v>
      </c>
      <c r="L924" s="10" t="s">
        <v>2021</v>
      </c>
      <c r="W924" s="47">
        <v>1</v>
      </c>
    </row>
    <row r="925" spans="1:23" ht="45" customHeight="1" x14ac:dyDescent="0.4">
      <c r="A925" s="6">
        <v>24</v>
      </c>
      <c r="B925" s="17">
        <v>881</v>
      </c>
      <c r="C925" s="8" t="s">
        <v>1976</v>
      </c>
      <c r="D925" s="59" t="s">
        <v>2017</v>
      </c>
      <c r="E925" s="41" t="s">
        <v>2018</v>
      </c>
      <c r="F925" s="8" t="s">
        <v>2040</v>
      </c>
      <c r="G925" s="471"/>
      <c r="H925" s="48">
        <f t="shared" si="35"/>
        <v>800</v>
      </c>
      <c r="I925" s="114" t="s">
        <v>4045</v>
      </c>
      <c r="J925" s="105">
        <v>1</v>
      </c>
      <c r="K925" s="49" t="s">
        <v>4046</v>
      </c>
      <c r="L925" s="10" t="s">
        <v>2021</v>
      </c>
      <c r="W925" s="47">
        <v>1</v>
      </c>
    </row>
    <row r="926" spans="1:23" ht="45" customHeight="1" x14ac:dyDescent="0.4">
      <c r="A926" s="6">
        <v>25</v>
      </c>
      <c r="B926" s="17">
        <v>882</v>
      </c>
      <c r="C926" s="8" t="s">
        <v>1976</v>
      </c>
      <c r="D926" s="59" t="s">
        <v>2017</v>
      </c>
      <c r="E926" s="41" t="s">
        <v>2018</v>
      </c>
      <c r="F926" s="8" t="s">
        <v>2040</v>
      </c>
      <c r="G926" s="471"/>
      <c r="H926" s="48">
        <f t="shared" si="35"/>
        <v>801</v>
      </c>
      <c r="I926" s="114" t="s">
        <v>4047</v>
      </c>
      <c r="J926" s="105">
        <v>1</v>
      </c>
      <c r="K926" s="49" t="s">
        <v>2044</v>
      </c>
      <c r="L926" s="10" t="s">
        <v>2021</v>
      </c>
      <c r="W926" s="47">
        <v>1</v>
      </c>
    </row>
    <row r="927" spans="1:23" ht="45" customHeight="1" x14ac:dyDescent="0.4">
      <c r="A927" s="6">
        <v>26</v>
      </c>
      <c r="B927" s="17">
        <v>883</v>
      </c>
      <c r="C927" s="8" t="s">
        <v>1976</v>
      </c>
      <c r="D927" s="59" t="s">
        <v>2017</v>
      </c>
      <c r="E927" s="41" t="s">
        <v>2018</v>
      </c>
      <c r="F927" s="8" t="s">
        <v>2040</v>
      </c>
      <c r="G927" s="471"/>
      <c r="H927" s="48">
        <f t="shared" si="35"/>
        <v>802</v>
      </c>
      <c r="I927" s="114" t="s">
        <v>4048</v>
      </c>
      <c r="J927" s="105">
        <v>1</v>
      </c>
      <c r="K927" s="49" t="s">
        <v>2045</v>
      </c>
      <c r="L927" s="10" t="s">
        <v>2021</v>
      </c>
      <c r="W927" s="47">
        <v>1</v>
      </c>
    </row>
    <row r="928" spans="1:23" ht="45" customHeight="1" x14ac:dyDescent="0.4">
      <c r="A928" s="6">
        <v>27</v>
      </c>
      <c r="B928" s="17">
        <v>884</v>
      </c>
      <c r="C928" s="8" t="s">
        <v>1976</v>
      </c>
      <c r="D928" s="59" t="s">
        <v>2017</v>
      </c>
      <c r="E928" s="41" t="s">
        <v>2018</v>
      </c>
      <c r="F928" s="8" t="s">
        <v>2040</v>
      </c>
      <c r="G928" s="470"/>
      <c r="H928" s="48">
        <f t="shared" si="35"/>
        <v>803</v>
      </c>
      <c r="I928" s="114" t="s">
        <v>4049</v>
      </c>
      <c r="J928" s="105">
        <v>800</v>
      </c>
      <c r="K928" s="49" t="s">
        <v>4050</v>
      </c>
      <c r="L928" s="10" t="s">
        <v>2021</v>
      </c>
      <c r="W928" s="47">
        <v>1</v>
      </c>
    </row>
    <row r="929" spans="1:23" ht="45" customHeight="1" x14ac:dyDescent="0.4">
      <c r="A929" s="6">
        <v>28</v>
      </c>
      <c r="B929" s="17">
        <v>885</v>
      </c>
      <c r="C929" s="8" t="s">
        <v>1976</v>
      </c>
      <c r="D929" s="59" t="s">
        <v>2017</v>
      </c>
      <c r="E929" s="41" t="s">
        <v>2018</v>
      </c>
      <c r="F929" s="41" t="s">
        <v>2046</v>
      </c>
      <c r="G929" s="466" t="s">
        <v>4051</v>
      </c>
      <c r="H929" s="42">
        <f t="shared" si="35"/>
        <v>804</v>
      </c>
      <c r="I929" s="114" t="s">
        <v>4052</v>
      </c>
      <c r="J929" s="115">
        <v>1</v>
      </c>
      <c r="K929" s="116" t="s">
        <v>2047</v>
      </c>
      <c r="L929" s="10" t="s">
        <v>2021</v>
      </c>
      <c r="W929" s="47">
        <v>1</v>
      </c>
    </row>
    <row r="930" spans="1:23" ht="45" customHeight="1" x14ac:dyDescent="0.4">
      <c r="A930" s="6">
        <v>29</v>
      </c>
      <c r="B930" s="17">
        <v>886</v>
      </c>
      <c r="C930" s="8" t="s">
        <v>1976</v>
      </c>
      <c r="D930" s="59" t="s">
        <v>2017</v>
      </c>
      <c r="E930" s="41" t="s">
        <v>2018</v>
      </c>
      <c r="F930" s="41" t="s">
        <v>2046</v>
      </c>
      <c r="G930" s="467"/>
      <c r="H930" s="42">
        <f t="shared" si="35"/>
        <v>805</v>
      </c>
      <c r="I930" s="114" t="s">
        <v>4053</v>
      </c>
      <c r="J930" s="115">
        <v>1</v>
      </c>
      <c r="K930" s="44" t="s">
        <v>2048</v>
      </c>
      <c r="L930" s="10" t="s">
        <v>2021</v>
      </c>
      <c r="W930" s="47">
        <v>1</v>
      </c>
    </row>
    <row r="931" spans="1:23" ht="45" customHeight="1" x14ac:dyDescent="0.4">
      <c r="A931" s="6">
        <v>30</v>
      </c>
      <c r="B931" s="17">
        <v>887</v>
      </c>
      <c r="C931" s="8" t="s">
        <v>1976</v>
      </c>
      <c r="D931" s="59" t="s">
        <v>2017</v>
      </c>
      <c r="E931" s="41" t="s">
        <v>2018</v>
      </c>
      <c r="F931" s="41" t="s">
        <v>2046</v>
      </c>
      <c r="G931" s="467"/>
      <c r="H931" s="42">
        <f t="shared" si="35"/>
        <v>806</v>
      </c>
      <c r="I931" s="114" t="s">
        <v>4054</v>
      </c>
      <c r="J931" s="115">
        <v>200</v>
      </c>
      <c r="K931" s="44" t="s">
        <v>4055</v>
      </c>
      <c r="L931" s="10" t="s">
        <v>2021</v>
      </c>
      <c r="W931" s="47">
        <v>1</v>
      </c>
    </row>
    <row r="932" spans="1:23" ht="45" customHeight="1" x14ac:dyDescent="0.4">
      <c r="A932" s="6">
        <v>31</v>
      </c>
      <c r="B932" s="17">
        <v>888</v>
      </c>
      <c r="C932" s="8" t="s">
        <v>1976</v>
      </c>
      <c r="D932" s="59" t="s">
        <v>2017</v>
      </c>
      <c r="E932" s="41" t="s">
        <v>2018</v>
      </c>
      <c r="F932" s="41" t="s">
        <v>2046</v>
      </c>
      <c r="G932" s="467"/>
      <c r="H932" s="42">
        <f t="shared" si="35"/>
        <v>807</v>
      </c>
      <c r="I932" s="114" t="s">
        <v>4056</v>
      </c>
      <c r="J932" s="115">
        <v>1</v>
      </c>
      <c r="K932" s="44" t="s">
        <v>2049</v>
      </c>
      <c r="L932" s="10" t="s">
        <v>2021</v>
      </c>
      <c r="W932" s="47">
        <v>1</v>
      </c>
    </row>
    <row r="933" spans="1:23" ht="45" customHeight="1" x14ac:dyDescent="0.4">
      <c r="A933" s="6">
        <v>32</v>
      </c>
      <c r="B933" s="17">
        <v>889</v>
      </c>
      <c r="C933" s="8" t="s">
        <v>1976</v>
      </c>
      <c r="D933" s="59" t="s">
        <v>2017</v>
      </c>
      <c r="E933" s="41" t="s">
        <v>2018</v>
      </c>
      <c r="F933" s="41" t="s">
        <v>2046</v>
      </c>
      <c r="G933" s="467"/>
      <c r="H933" s="42">
        <f t="shared" si="35"/>
        <v>808</v>
      </c>
      <c r="I933" s="114" t="s">
        <v>4057</v>
      </c>
      <c r="J933" s="115">
        <v>1</v>
      </c>
      <c r="K933" s="44" t="s">
        <v>2050</v>
      </c>
      <c r="L933" s="10" t="s">
        <v>2021</v>
      </c>
      <c r="W933" s="47">
        <v>1</v>
      </c>
    </row>
    <row r="934" spans="1:23" ht="45" customHeight="1" x14ac:dyDescent="0.4">
      <c r="A934" s="6">
        <v>33</v>
      </c>
      <c r="B934" s="17">
        <v>890</v>
      </c>
      <c r="C934" s="8" t="s">
        <v>1976</v>
      </c>
      <c r="D934" s="59" t="s">
        <v>2017</v>
      </c>
      <c r="E934" s="41" t="s">
        <v>2018</v>
      </c>
      <c r="F934" s="41" t="s">
        <v>2046</v>
      </c>
      <c r="G934" s="467"/>
      <c r="H934" s="42">
        <f t="shared" si="35"/>
        <v>809</v>
      </c>
      <c r="I934" s="114" t="s">
        <v>4058</v>
      </c>
      <c r="J934" s="115">
        <v>1</v>
      </c>
      <c r="K934" s="44" t="s">
        <v>4059</v>
      </c>
      <c r="L934" s="10" t="s">
        <v>2021</v>
      </c>
      <c r="W934" s="47">
        <v>1</v>
      </c>
    </row>
    <row r="935" spans="1:23" ht="45" customHeight="1" x14ac:dyDescent="0.4">
      <c r="A935" s="6">
        <v>34</v>
      </c>
      <c r="B935" s="17">
        <v>891</v>
      </c>
      <c r="C935" s="8" t="s">
        <v>1976</v>
      </c>
      <c r="D935" s="59" t="s">
        <v>2017</v>
      </c>
      <c r="E935" s="41" t="s">
        <v>2018</v>
      </c>
      <c r="F935" s="41" t="s">
        <v>2046</v>
      </c>
      <c r="G935" s="467"/>
      <c r="H935" s="42">
        <f t="shared" si="35"/>
        <v>810</v>
      </c>
      <c r="I935" s="114" t="s">
        <v>4060</v>
      </c>
      <c r="J935" s="115">
        <v>1</v>
      </c>
      <c r="K935" s="44" t="s">
        <v>2051</v>
      </c>
      <c r="L935" s="10" t="s">
        <v>2021</v>
      </c>
      <c r="W935" s="47">
        <v>1</v>
      </c>
    </row>
    <row r="936" spans="1:23" ht="45" customHeight="1" x14ac:dyDescent="0.4">
      <c r="A936" s="6">
        <v>35</v>
      </c>
      <c r="B936" s="17">
        <v>892</v>
      </c>
      <c r="C936" s="8" t="s">
        <v>1976</v>
      </c>
      <c r="D936" s="59" t="s">
        <v>2017</v>
      </c>
      <c r="E936" s="41" t="s">
        <v>2018</v>
      </c>
      <c r="F936" s="41" t="s">
        <v>2046</v>
      </c>
      <c r="G936" s="467"/>
      <c r="H936" s="42">
        <f t="shared" si="35"/>
        <v>811</v>
      </c>
      <c r="I936" s="114" t="s">
        <v>4061</v>
      </c>
      <c r="J936" s="115">
        <v>1</v>
      </c>
      <c r="K936" s="44" t="s">
        <v>2052</v>
      </c>
      <c r="L936" s="10" t="s">
        <v>2021</v>
      </c>
      <c r="W936" s="47">
        <v>1</v>
      </c>
    </row>
    <row r="937" spans="1:23" ht="45" customHeight="1" x14ac:dyDescent="0.4">
      <c r="A937" s="6">
        <v>36</v>
      </c>
      <c r="B937" s="17">
        <v>893</v>
      </c>
      <c r="C937" s="8" t="s">
        <v>1976</v>
      </c>
      <c r="D937" s="59" t="s">
        <v>2017</v>
      </c>
      <c r="E937" s="41" t="s">
        <v>2018</v>
      </c>
      <c r="F937" s="41" t="s">
        <v>2046</v>
      </c>
      <c r="G937" s="467"/>
      <c r="H937" s="42">
        <f t="shared" si="35"/>
        <v>812</v>
      </c>
      <c r="I937" s="114" t="s">
        <v>4062</v>
      </c>
      <c r="J937" s="115">
        <v>1</v>
      </c>
      <c r="K937" s="44" t="s">
        <v>4063</v>
      </c>
      <c r="L937" s="10" t="s">
        <v>2021</v>
      </c>
      <c r="W937" s="47">
        <v>1</v>
      </c>
    </row>
    <row r="938" spans="1:23" ht="45" customHeight="1" x14ac:dyDescent="0.4">
      <c r="A938" s="6">
        <v>37</v>
      </c>
      <c r="B938" s="17">
        <v>894</v>
      </c>
      <c r="C938" s="8" t="s">
        <v>1976</v>
      </c>
      <c r="D938" s="59" t="s">
        <v>2017</v>
      </c>
      <c r="E938" s="41" t="s">
        <v>2018</v>
      </c>
      <c r="F938" s="41" t="s">
        <v>2046</v>
      </c>
      <c r="G938" s="468"/>
      <c r="H938" s="42">
        <f t="shared" si="35"/>
        <v>813</v>
      </c>
      <c r="I938" s="114" t="s">
        <v>4064</v>
      </c>
      <c r="J938" s="115">
        <v>1</v>
      </c>
      <c r="K938" s="44" t="s">
        <v>4065</v>
      </c>
      <c r="L938" s="10" t="s">
        <v>2021</v>
      </c>
      <c r="W938" s="47">
        <v>1</v>
      </c>
    </row>
    <row r="939" spans="1:23" ht="45" customHeight="1" x14ac:dyDescent="0.4">
      <c r="A939" s="6">
        <v>38</v>
      </c>
      <c r="B939" s="17">
        <v>895</v>
      </c>
      <c r="C939" s="8" t="s">
        <v>1976</v>
      </c>
      <c r="D939" s="59" t="s">
        <v>2017</v>
      </c>
      <c r="E939" s="41" t="s">
        <v>2018</v>
      </c>
      <c r="F939" s="8" t="s">
        <v>2053</v>
      </c>
      <c r="G939" s="469" t="s">
        <v>4066</v>
      </c>
      <c r="H939" s="48">
        <f t="shared" si="35"/>
        <v>814</v>
      </c>
      <c r="I939" s="114" t="s">
        <v>4067</v>
      </c>
      <c r="J939" s="105">
        <v>1</v>
      </c>
      <c r="K939" s="49" t="s">
        <v>4068</v>
      </c>
      <c r="L939" s="10" t="s">
        <v>2021</v>
      </c>
      <c r="W939" s="47">
        <v>1</v>
      </c>
    </row>
    <row r="940" spans="1:23" ht="45" customHeight="1" x14ac:dyDescent="0.4">
      <c r="A940" s="6">
        <v>39</v>
      </c>
      <c r="B940" s="17">
        <v>896</v>
      </c>
      <c r="C940" s="8" t="s">
        <v>1976</v>
      </c>
      <c r="D940" s="59" t="s">
        <v>2017</v>
      </c>
      <c r="E940" s="41" t="s">
        <v>2018</v>
      </c>
      <c r="F940" s="8" t="s">
        <v>2053</v>
      </c>
      <c r="G940" s="471"/>
      <c r="H940" s="48">
        <f t="shared" si="35"/>
        <v>815</v>
      </c>
      <c r="I940" s="114" t="s">
        <v>4069</v>
      </c>
      <c r="J940" s="105">
        <v>50</v>
      </c>
      <c r="K940" s="49" t="s">
        <v>2054</v>
      </c>
      <c r="L940" s="10" t="s">
        <v>2021</v>
      </c>
      <c r="W940" s="47">
        <v>1</v>
      </c>
    </row>
    <row r="941" spans="1:23" ht="45" customHeight="1" x14ac:dyDescent="0.4">
      <c r="A941" s="6">
        <v>40</v>
      </c>
      <c r="B941" s="17">
        <v>897</v>
      </c>
      <c r="C941" s="8" t="s">
        <v>1976</v>
      </c>
      <c r="D941" s="59" t="s">
        <v>2017</v>
      </c>
      <c r="E941" s="41" t="s">
        <v>2018</v>
      </c>
      <c r="F941" s="8" t="s">
        <v>2053</v>
      </c>
      <c r="G941" s="471"/>
      <c r="H941" s="48">
        <f t="shared" si="35"/>
        <v>816</v>
      </c>
      <c r="I941" s="114" t="s">
        <v>4070</v>
      </c>
      <c r="J941" s="105">
        <v>1</v>
      </c>
      <c r="K941" s="49" t="s">
        <v>4071</v>
      </c>
      <c r="L941" s="10" t="s">
        <v>2021</v>
      </c>
      <c r="W941" s="47">
        <v>1</v>
      </c>
    </row>
    <row r="942" spans="1:23" ht="45" customHeight="1" x14ac:dyDescent="0.4">
      <c r="A942" s="6">
        <v>41</v>
      </c>
      <c r="B942" s="17">
        <v>898</v>
      </c>
      <c r="C942" s="8" t="s">
        <v>1976</v>
      </c>
      <c r="D942" s="59" t="s">
        <v>2017</v>
      </c>
      <c r="E942" s="41" t="s">
        <v>2018</v>
      </c>
      <c r="F942" s="8" t="s">
        <v>2053</v>
      </c>
      <c r="G942" s="471"/>
      <c r="H942" s="48">
        <f t="shared" si="35"/>
        <v>817</v>
      </c>
      <c r="I942" s="114" t="s">
        <v>4072</v>
      </c>
      <c r="J942" s="105">
        <v>1</v>
      </c>
      <c r="K942" s="49" t="s">
        <v>2055</v>
      </c>
      <c r="L942" s="10" t="s">
        <v>2021</v>
      </c>
      <c r="W942" s="47">
        <v>1</v>
      </c>
    </row>
    <row r="943" spans="1:23" ht="45" customHeight="1" x14ac:dyDescent="0.4">
      <c r="A943" s="6">
        <v>42</v>
      </c>
      <c r="B943" s="17">
        <v>899</v>
      </c>
      <c r="C943" s="8" t="s">
        <v>1976</v>
      </c>
      <c r="D943" s="59" t="s">
        <v>2017</v>
      </c>
      <c r="E943" s="41" t="s">
        <v>2018</v>
      </c>
      <c r="F943" s="8" t="s">
        <v>2053</v>
      </c>
      <c r="G943" s="470"/>
      <c r="H943" s="48">
        <f t="shared" si="35"/>
        <v>818</v>
      </c>
      <c r="I943" s="114" t="s">
        <v>4073</v>
      </c>
      <c r="J943" s="105">
        <v>1</v>
      </c>
      <c r="K943" s="49" t="s">
        <v>2056</v>
      </c>
      <c r="L943" s="10" t="s">
        <v>2021</v>
      </c>
      <c r="W943" s="47">
        <v>1</v>
      </c>
    </row>
    <row r="944" spans="1:23" ht="45" customHeight="1" x14ac:dyDescent="0.4">
      <c r="A944" s="6">
        <v>43</v>
      </c>
      <c r="B944" s="17">
        <v>900</v>
      </c>
      <c r="C944" s="8" t="s">
        <v>1976</v>
      </c>
      <c r="D944" s="59" t="s">
        <v>2017</v>
      </c>
      <c r="E944" s="41" t="s">
        <v>2018</v>
      </c>
      <c r="F944" s="41" t="s">
        <v>2057</v>
      </c>
      <c r="G944" s="466" t="s">
        <v>2058</v>
      </c>
      <c r="H944" s="42">
        <f t="shared" si="35"/>
        <v>819</v>
      </c>
      <c r="I944" s="114" t="s">
        <v>4074</v>
      </c>
      <c r="J944" s="115">
        <v>1</v>
      </c>
      <c r="K944" s="44" t="s">
        <v>2059</v>
      </c>
      <c r="L944" s="10" t="s">
        <v>2021</v>
      </c>
      <c r="W944" s="47">
        <v>1</v>
      </c>
    </row>
    <row r="945" spans="1:24" ht="45" customHeight="1" x14ac:dyDescent="0.4">
      <c r="A945" s="6">
        <v>44</v>
      </c>
      <c r="B945" s="17">
        <v>901</v>
      </c>
      <c r="C945" s="8" t="s">
        <v>1976</v>
      </c>
      <c r="D945" s="59" t="s">
        <v>2017</v>
      </c>
      <c r="E945" s="41" t="s">
        <v>2018</v>
      </c>
      <c r="F945" s="41" t="s">
        <v>2057</v>
      </c>
      <c r="G945" s="467"/>
      <c r="H945" s="42">
        <f t="shared" si="35"/>
        <v>820</v>
      </c>
      <c r="I945" s="114" t="s">
        <v>4075</v>
      </c>
      <c r="J945" s="115">
        <v>1</v>
      </c>
      <c r="K945" s="44" t="s">
        <v>2060</v>
      </c>
      <c r="L945" s="10" t="s">
        <v>2021</v>
      </c>
      <c r="W945" s="47">
        <v>1</v>
      </c>
    </row>
    <row r="946" spans="1:24" ht="45" customHeight="1" x14ac:dyDescent="0.4">
      <c r="A946" s="6">
        <v>45</v>
      </c>
      <c r="B946" s="17">
        <v>902</v>
      </c>
      <c r="C946" s="8" t="s">
        <v>1976</v>
      </c>
      <c r="D946" s="59" t="s">
        <v>2017</v>
      </c>
      <c r="E946" s="41" t="s">
        <v>2018</v>
      </c>
      <c r="F946" s="41" t="s">
        <v>2057</v>
      </c>
      <c r="G946" s="467"/>
      <c r="H946" s="42">
        <f t="shared" si="35"/>
        <v>821</v>
      </c>
      <c r="I946" s="114" t="s">
        <v>4076</v>
      </c>
      <c r="J946" s="115">
        <v>20</v>
      </c>
      <c r="K946" s="44" t="s">
        <v>2061</v>
      </c>
      <c r="L946" s="10" t="s">
        <v>2021</v>
      </c>
      <c r="W946" s="47">
        <v>1</v>
      </c>
    </row>
    <row r="947" spans="1:24" ht="45" customHeight="1" x14ac:dyDescent="0.4">
      <c r="A947" s="6">
        <v>46</v>
      </c>
      <c r="B947" s="17">
        <v>903</v>
      </c>
      <c r="C947" s="8" t="s">
        <v>1976</v>
      </c>
      <c r="D947" s="59" t="s">
        <v>2017</v>
      </c>
      <c r="E947" s="41" t="s">
        <v>2018</v>
      </c>
      <c r="F947" s="41" t="s">
        <v>2057</v>
      </c>
      <c r="G947" s="467"/>
      <c r="H947" s="42">
        <f t="shared" si="35"/>
        <v>822</v>
      </c>
      <c r="I947" s="114" t="s">
        <v>4077</v>
      </c>
      <c r="J947" s="118">
        <v>1</v>
      </c>
      <c r="K947" s="44" t="s">
        <v>4078</v>
      </c>
      <c r="L947" s="10" t="s">
        <v>2021</v>
      </c>
      <c r="W947" s="47">
        <v>1</v>
      </c>
    </row>
    <row r="948" spans="1:24" ht="45" customHeight="1" x14ac:dyDescent="0.4">
      <c r="A948" s="6">
        <v>47</v>
      </c>
      <c r="B948" s="17">
        <v>904</v>
      </c>
      <c r="C948" s="8" t="s">
        <v>1976</v>
      </c>
      <c r="D948" s="59" t="s">
        <v>2017</v>
      </c>
      <c r="E948" s="41" t="s">
        <v>2018</v>
      </c>
      <c r="F948" s="41" t="s">
        <v>2057</v>
      </c>
      <c r="G948" s="467"/>
      <c r="H948" s="42">
        <f t="shared" si="35"/>
        <v>823</v>
      </c>
      <c r="I948" s="114" t="s">
        <v>4079</v>
      </c>
      <c r="J948" s="115">
        <v>200</v>
      </c>
      <c r="K948" s="44" t="s">
        <v>2062</v>
      </c>
      <c r="L948" s="10" t="s">
        <v>2021</v>
      </c>
      <c r="W948" s="47">
        <v>1</v>
      </c>
    </row>
    <row r="949" spans="1:24" ht="45" customHeight="1" x14ac:dyDescent="0.4">
      <c r="A949" s="6">
        <v>48</v>
      </c>
      <c r="B949" s="17">
        <v>905</v>
      </c>
      <c r="C949" s="8" t="s">
        <v>1976</v>
      </c>
      <c r="D949" s="59" t="s">
        <v>2017</v>
      </c>
      <c r="E949" s="41" t="s">
        <v>2018</v>
      </c>
      <c r="F949" s="41" t="s">
        <v>2057</v>
      </c>
      <c r="G949" s="468"/>
      <c r="H949" s="42">
        <f t="shared" si="35"/>
        <v>824</v>
      </c>
      <c r="I949" s="114" t="s">
        <v>4080</v>
      </c>
      <c r="J949" s="115">
        <v>100</v>
      </c>
      <c r="K949" s="44" t="s">
        <v>2063</v>
      </c>
      <c r="L949" s="10" t="s">
        <v>2021</v>
      </c>
      <c r="W949" s="47">
        <v>1</v>
      </c>
    </row>
    <row r="950" spans="1:24" ht="45" customHeight="1" x14ac:dyDescent="0.4">
      <c r="B950" s="17">
        <v>906</v>
      </c>
      <c r="G950" s="25" t="s">
        <v>4081</v>
      </c>
      <c r="H950" s="26"/>
      <c r="I950" s="26"/>
      <c r="J950" s="26"/>
      <c r="K950" s="68"/>
      <c r="M950" s="29"/>
      <c r="N950" s="29"/>
      <c r="O950" s="29"/>
      <c r="P950" s="29"/>
      <c r="Q950" s="30">
        <v>2</v>
      </c>
      <c r="R950" s="31" t="s">
        <v>656</v>
      </c>
      <c r="S950" s="32">
        <f>SUM(S951:S966)</f>
        <v>6</v>
      </c>
      <c r="T950" s="31" t="s">
        <v>657</v>
      </c>
      <c r="U950" s="32">
        <v>5</v>
      </c>
      <c r="V950" s="31" t="s">
        <v>658</v>
      </c>
      <c r="W950" s="70">
        <f>SUM(W951:W966)/2</f>
        <v>14</v>
      </c>
      <c r="X950" s="31" t="s">
        <v>659</v>
      </c>
    </row>
    <row r="951" spans="1:24" ht="45" customHeight="1" x14ac:dyDescent="0.4">
      <c r="B951" s="17">
        <v>907</v>
      </c>
      <c r="C951" s="8" t="s">
        <v>1976</v>
      </c>
      <c r="D951" s="40" t="s">
        <v>2064</v>
      </c>
      <c r="E951" s="41" t="s">
        <v>2065</v>
      </c>
      <c r="F951" s="41" t="s">
        <v>2066</v>
      </c>
      <c r="G951" s="33" t="s">
        <v>4082</v>
      </c>
      <c r="H951" s="34"/>
      <c r="I951" s="34"/>
      <c r="J951" s="33"/>
      <c r="K951" s="33"/>
      <c r="M951" s="35"/>
      <c r="N951" s="35"/>
      <c r="O951" s="35"/>
      <c r="P951" s="35"/>
      <c r="Q951" s="36"/>
      <c r="R951" s="37"/>
      <c r="S951" s="38">
        <v>3</v>
      </c>
      <c r="T951" s="37" t="s">
        <v>657</v>
      </c>
      <c r="U951" s="38"/>
      <c r="V951" s="37"/>
      <c r="W951" s="39">
        <f>SUM(W952:W959)</f>
        <v>8</v>
      </c>
      <c r="X951" s="37" t="s">
        <v>659</v>
      </c>
    </row>
    <row r="952" spans="1:24" ht="45" customHeight="1" x14ac:dyDescent="0.4">
      <c r="B952" s="17">
        <v>908</v>
      </c>
      <c r="C952" s="8" t="s">
        <v>1976</v>
      </c>
      <c r="D952" s="40" t="s">
        <v>2064</v>
      </c>
      <c r="E952" s="41" t="s">
        <v>2065</v>
      </c>
      <c r="F952" s="41" t="s">
        <v>2066</v>
      </c>
      <c r="G952" s="466" t="s">
        <v>4083</v>
      </c>
      <c r="H952" s="42">
        <f>+H949+1</f>
        <v>825</v>
      </c>
      <c r="I952" s="56" t="s">
        <v>2067</v>
      </c>
      <c r="J952" s="42">
        <v>100</v>
      </c>
      <c r="K952" s="58" t="s">
        <v>4084</v>
      </c>
      <c r="L952" s="10" t="s">
        <v>2068</v>
      </c>
      <c r="W952" s="47">
        <v>1</v>
      </c>
    </row>
    <row r="953" spans="1:24" ht="45" customHeight="1" x14ac:dyDescent="0.4">
      <c r="B953" s="17">
        <v>909</v>
      </c>
      <c r="C953" s="8" t="s">
        <v>1976</v>
      </c>
      <c r="D953" s="40" t="s">
        <v>2064</v>
      </c>
      <c r="E953" s="41" t="s">
        <v>2065</v>
      </c>
      <c r="F953" s="41" t="s">
        <v>2066</v>
      </c>
      <c r="G953" s="467"/>
      <c r="H953" s="42">
        <f t="shared" ref="H953:H959" si="36">+H952+1</f>
        <v>826</v>
      </c>
      <c r="I953" s="56" t="s">
        <v>2069</v>
      </c>
      <c r="J953" s="42">
        <v>100</v>
      </c>
      <c r="K953" s="58" t="s">
        <v>4085</v>
      </c>
      <c r="L953" s="10" t="s">
        <v>2068</v>
      </c>
      <c r="W953" s="47">
        <v>1</v>
      </c>
    </row>
    <row r="954" spans="1:24" ht="45" customHeight="1" x14ac:dyDescent="0.4">
      <c r="B954" s="17">
        <v>910</v>
      </c>
      <c r="C954" s="8" t="s">
        <v>1976</v>
      </c>
      <c r="D954" s="40" t="s">
        <v>2064</v>
      </c>
      <c r="E954" s="41" t="s">
        <v>2065</v>
      </c>
      <c r="F954" s="41" t="s">
        <v>2066</v>
      </c>
      <c r="G954" s="468"/>
      <c r="H954" s="42">
        <f t="shared" si="36"/>
        <v>827</v>
      </c>
      <c r="I954" s="56" t="s">
        <v>2070</v>
      </c>
      <c r="J954" s="42">
        <v>1</v>
      </c>
      <c r="K954" s="58" t="s">
        <v>2071</v>
      </c>
      <c r="L954" s="10" t="s">
        <v>2068</v>
      </c>
      <c r="W954" s="47">
        <v>1</v>
      </c>
    </row>
    <row r="955" spans="1:24" ht="45" customHeight="1" x14ac:dyDescent="0.4">
      <c r="B955" s="17">
        <v>911</v>
      </c>
      <c r="C955" s="8" t="s">
        <v>1976</v>
      </c>
      <c r="D955" s="40" t="s">
        <v>2064</v>
      </c>
      <c r="E955" s="41" t="s">
        <v>2065</v>
      </c>
      <c r="F955" s="8" t="s">
        <v>2072</v>
      </c>
      <c r="G955" s="469" t="s">
        <v>4086</v>
      </c>
      <c r="H955" s="48">
        <f t="shared" si="36"/>
        <v>828</v>
      </c>
      <c r="I955" s="56" t="s">
        <v>2073</v>
      </c>
      <c r="J955" s="48">
        <v>3</v>
      </c>
      <c r="K955" s="393" t="s">
        <v>4087</v>
      </c>
      <c r="L955" s="10" t="s">
        <v>2068</v>
      </c>
      <c r="W955" s="47">
        <v>1</v>
      </c>
    </row>
    <row r="956" spans="1:24" ht="45" customHeight="1" x14ac:dyDescent="0.4">
      <c r="B956" s="17">
        <v>912</v>
      </c>
      <c r="C956" s="8" t="s">
        <v>1976</v>
      </c>
      <c r="D956" s="40" t="s">
        <v>2064</v>
      </c>
      <c r="E956" s="41" t="s">
        <v>2065</v>
      </c>
      <c r="F956" s="8" t="s">
        <v>2072</v>
      </c>
      <c r="G956" s="471"/>
      <c r="H956" s="48">
        <f t="shared" si="36"/>
        <v>829</v>
      </c>
      <c r="I956" s="56" t="s">
        <v>2074</v>
      </c>
      <c r="J956" s="48">
        <v>11</v>
      </c>
      <c r="K956" s="393" t="s">
        <v>2075</v>
      </c>
      <c r="L956" s="10" t="s">
        <v>2068</v>
      </c>
      <c r="W956" s="47">
        <v>1</v>
      </c>
    </row>
    <row r="957" spans="1:24" ht="45" customHeight="1" x14ac:dyDescent="0.4">
      <c r="B957" s="17">
        <v>913</v>
      </c>
      <c r="C957" s="8" t="s">
        <v>1976</v>
      </c>
      <c r="D957" s="40" t="s">
        <v>2064</v>
      </c>
      <c r="E957" s="41" t="s">
        <v>2065</v>
      </c>
      <c r="F957" s="8" t="s">
        <v>2072</v>
      </c>
      <c r="G957" s="471"/>
      <c r="H957" s="48">
        <f t="shared" si="36"/>
        <v>830</v>
      </c>
      <c r="I957" s="56" t="s">
        <v>2076</v>
      </c>
      <c r="J957" s="48">
        <v>5</v>
      </c>
      <c r="K957" s="393" t="s">
        <v>2077</v>
      </c>
      <c r="L957" s="10" t="s">
        <v>2068</v>
      </c>
      <c r="W957" s="47">
        <v>1</v>
      </c>
    </row>
    <row r="958" spans="1:24" ht="45" customHeight="1" x14ac:dyDescent="0.4">
      <c r="B958" s="17">
        <v>914</v>
      </c>
      <c r="C958" s="8" t="s">
        <v>1976</v>
      </c>
      <c r="D958" s="40" t="s">
        <v>2064</v>
      </c>
      <c r="E958" s="41" t="s">
        <v>2065</v>
      </c>
      <c r="F958" s="8" t="s">
        <v>2072</v>
      </c>
      <c r="G958" s="470"/>
      <c r="H958" s="48">
        <f t="shared" si="36"/>
        <v>831</v>
      </c>
      <c r="I958" s="56" t="s">
        <v>2078</v>
      </c>
      <c r="J958" s="48">
        <v>5</v>
      </c>
      <c r="K958" s="393" t="s">
        <v>4088</v>
      </c>
      <c r="L958" s="10" t="s">
        <v>2068</v>
      </c>
      <c r="W958" s="47">
        <v>1</v>
      </c>
    </row>
    <row r="959" spans="1:24" ht="45" customHeight="1" x14ac:dyDescent="0.4">
      <c r="B959" s="17">
        <v>915</v>
      </c>
      <c r="C959" s="8" t="s">
        <v>1976</v>
      </c>
      <c r="D959" s="40" t="s">
        <v>2064</v>
      </c>
      <c r="E959" s="41" t="s">
        <v>2065</v>
      </c>
      <c r="F959" s="41" t="s">
        <v>2079</v>
      </c>
      <c r="G959" s="58" t="s">
        <v>4089</v>
      </c>
      <c r="H959" s="42">
        <f t="shared" si="36"/>
        <v>832</v>
      </c>
      <c r="I959" s="56" t="s">
        <v>2080</v>
      </c>
      <c r="J959" s="42">
        <v>2</v>
      </c>
      <c r="K959" s="58" t="s">
        <v>4090</v>
      </c>
      <c r="L959" s="10" t="s">
        <v>2068</v>
      </c>
      <c r="W959" s="47">
        <v>1</v>
      </c>
    </row>
    <row r="960" spans="1:24" ht="45" customHeight="1" x14ac:dyDescent="0.4">
      <c r="B960" s="17">
        <v>916</v>
      </c>
      <c r="G960" s="33" t="s">
        <v>4091</v>
      </c>
      <c r="H960" s="34"/>
      <c r="I960" s="34"/>
      <c r="J960" s="33"/>
      <c r="K960" s="33"/>
      <c r="M960" s="35"/>
      <c r="N960" s="35"/>
      <c r="O960" s="35"/>
      <c r="P960" s="35"/>
      <c r="Q960" s="36"/>
      <c r="R960" s="37"/>
      <c r="S960" s="38">
        <v>3</v>
      </c>
      <c r="T960" s="37" t="s">
        <v>657</v>
      </c>
      <c r="U960" s="38"/>
      <c r="V960" s="37"/>
      <c r="W960" s="39">
        <f>SUM(W961:W966)</f>
        <v>6</v>
      </c>
      <c r="X960" s="37" t="s">
        <v>659</v>
      </c>
    </row>
    <row r="961" spans="2:24" ht="45" customHeight="1" x14ac:dyDescent="0.4">
      <c r="B961" s="17">
        <v>917</v>
      </c>
      <c r="C961" s="8" t="s">
        <v>1976</v>
      </c>
      <c r="D961" s="40" t="s">
        <v>2064</v>
      </c>
      <c r="E961" s="50" t="s">
        <v>2081</v>
      </c>
      <c r="F961" s="50" t="s">
        <v>2082</v>
      </c>
      <c r="G961" s="60" t="s">
        <v>4092</v>
      </c>
      <c r="H961" s="51">
        <f>+H959+1</f>
        <v>833</v>
      </c>
      <c r="I961" s="56" t="s">
        <v>2083</v>
      </c>
      <c r="J961" s="51">
        <v>4</v>
      </c>
      <c r="K961" s="60" t="s">
        <v>2084</v>
      </c>
      <c r="L961" s="10" t="s">
        <v>2068</v>
      </c>
      <c r="W961" s="47">
        <v>1</v>
      </c>
    </row>
    <row r="962" spans="2:24" ht="45" customHeight="1" x14ac:dyDescent="0.4">
      <c r="B962" s="17">
        <v>918</v>
      </c>
      <c r="C962" s="8" t="s">
        <v>1976</v>
      </c>
      <c r="D962" s="40" t="s">
        <v>2064</v>
      </c>
      <c r="E962" s="50" t="s">
        <v>2081</v>
      </c>
      <c r="F962" s="8" t="s">
        <v>2085</v>
      </c>
      <c r="G962" s="469" t="s">
        <v>4093</v>
      </c>
      <c r="H962" s="48">
        <f>+H961+1</f>
        <v>834</v>
      </c>
      <c r="I962" s="56" t="s">
        <v>2086</v>
      </c>
      <c r="J962" s="48">
        <v>25</v>
      </c>
      <c r="K962" s="393" t="s">
        <v>2087</v>
      </c>
      <c r="L962" s="10" t="s">
        <v>2068</v>
      </c>
      <c r="W962" s="47">
        <v>1</v>
      </c>
    </row>
    <row r="963" spans="2:24" ht="45" customHeight="1" x14ac:dyDescent="0.4">
      <c r="B963" s="17">
        <v>919</v>
      </c>
      <c r="C963" s="8" t="s">
        <v>1976</v>
      </c>
      <c r="D963" s="40" t="s">
        <v>2064</v>
      </c>
      <c r="E963" s="50" t="s">
        <v>2081</v>
      </c>
      <c r="F963" s="8" t="s">
        <v>2085</v>
      </c>
      <c r="G963" s="470"/>
      <c r="H963" s="48">
        <f>+H962+1</f>
        <v>835</v>
      </c>
      <c r="I963" s="56" t="s">
        <v>2088</v>
      </c>
      <c r="J963" s="48">
        <v>25</v>
      </c>
      <c r="K963" s="393" t="s">
        <v>4094</v>
      </c>
      <c r="L963" s="10" t="s">
        <v>2068</v>
      </c>
      <c r="W963" s="47">
        <v>1</v>
      </c>
    </row>
    <row r="964" spans="2:24" ht="45" customHeight="1" x14ac:dyDescent="0.4">
      <c r="B964" s="17">
        <v>920</v>
      </c>
      <c r="C964" s="8" t="s">
        <v>1976</v>
      </c>
      <c r="D964" s="40" t="s">
        <v>2064</v>
      </c>
      <c r="E964" s="50" t="s">
        <v>2081</v>
      </c>
      <c r="F964" s="50" t="s">
        <v>2089</v>
      </c>
      <c r="G964" s="472" t="s">
        <v>4095</v>
      </c>
      <c r="H964" s="51">
        <f>+H963+1</f>
        <v>836</v>
      </c>
      <c r="I964" s="56" t="s">
        <v>2090</v>
      </c>
      <c r="J964" s="51">
        <v>1</v>
      </c>
      <c r="K964" s="60" t="s">
        <v>2091</v>
      </c>
      <c r="L964" s="10" t="s">
        <v>2068</v>
      </c>
      <c r="W964" s="47">
        <v>1</v>
      </c>
    </row>
    <row r="965" spans="2:24" ht="45" customHeight="1" x14ac:dyDescent="0.4">
      <c r="B965" s="17">
        <v>921</v>
      </c>
      <c r="C965" s="8" t="s">
        <v>1976</v>
      </c>
      <c r="D965" s="40" t="s">
        <v>2064</v>
      </c>
      <c r="E965" s="50" t="s">
        <v>2081</v>
      </c>
      <c r="F965" s="50" t="s">
        <v>2089</v>
      </c>
      <c r="G965" s="473"/>
      <c r="H965" s="51">
        <f>+H964+1</f>
        <v>837</v>
      </c>
      <c r="I965" s="56" t="s">
        <v>2092</v>
      </c>
      <c r="J965" s="51">
        <v>1</v>
      </c>
      <c r="K965" s="60" t="s">
        <v>2093</v>
      </c>
      <c r="L965" s="10" t="s">
        <v>2068</v>
      </c>
      <c r="W965" s="47">
        <v>1</v>
      </c>
    </row>
    <row r="966" spans="2:24" ht="45" customHeight="1" x14ac:dyDescent="0.4">
      <c r="B966" s="17">
        <v>922</v>
      </c>
      <c r="C966" s="8" t="s">
        <v>1976</v>
      </c>
      <c r="D966" s="40" t="s">
        <v>2064</v>
      </c>
      <c r="E966" s="50" t="s">
        <v>2081</v>
      </c>
      <c r="F966" s="50" t="s">
        <v>2089</v>
      </c>
      <c r="G966" s="474"/>
      <c r="H966" s="51">
        <f>+H965+1</f>
        <v>838</v>
      </c>
      <c r="I966" s="56" t="s">
        <v>2094</v>
      </c>
      <c r="J966" s="51">
        <v>1</v>
      </c>
      <c r="K966" s="60" t="s">
        <v>2095</v>
      </c>
      <c r="L966" s="10" t="s">
        <v>2068</v>
      </c>
      <c r="W966" s="47">
        <v>1</v>
      </c>
    </row>
    <row r="967" spans="2:24" ht="45" customHeight="1" x14ac:dyDescent="0.4">
      <c r="B967" s="17">
        <v>923</v>
      </c>
      <c r="G967" s="107" t="s">
        <v>2096</v>
      </c>
      <c r="H967" s="108"/>
      <c r="I967" s="109"/>
      <c r="J967" s="109"/>
      <c r="K967" s="110"/>
      <c r="M967" s="93"/>
      <c r="N967" s="93"/>
      <c r="O967" s="93">
        <v>8</v>
      </c>
      <c r="P967" s="93" t="s">
        <v>655</v>
      </c>
      <c r="Q967" s="94">
        <f>SUM(Q968:Q1150)</f>
        <v>29</v>
      </c>
      <c r="R967" s="95" t="s">
        <v>656</v>
      </c>
      <c r="S967" s="94">
        <f>SUM(S968:S1150)/2</f>
        <v>60</v>
      </c>
      <c r="T967" s="95" t="s">
        <v>657</v>
      </c>
      <c r="U967" s="94">
        <f>SUM(U968:U1150)</f>
        <v>51</v>
      </c>
      <c r="V967" s="95" t="s">
        <v>658</v>
      </c>
      <c r="W967" s="94">
        <f>SUM(W968:W1150)/3</f>
        <v>146</v>
      </c>
      <c r="X967" s="95" t="s">
        <v>659</v>
      </c>
    </row>
    <row r="968" spans="2:24" ht="45" customHeight="1" x14ac:dyDescent="0.4">
      <c r="B968" s="17">
        <v>924</v>
      </c>
      <c r="G968" s="25" t="s">
        <v>4096</v>
      </c>
      <c r="H968" s="26"/>
      <c r="I968" s="26"/>
      <c r="J968" s="26"/>
      <c r="K968" s="68"/>
      <c r="M968" s="29"/>
      <c r="N968" s="29"/>
      <c r="O968" s="29"/>
      <c r="P968" s="29"/>
      <c r="Q968" s="30">
        <v>9</v>
      </c>
      <c r="R968" s="31" t="s">
        <v>656</v>
      </c>
      <c r="S968" s="32">
        <f>SUM(S969:S1002)</f>
        <v>15</v>
      </c>
      <c r="T968" s="31" t="s">
        <v>657</v>
      </c>
      <c r="U968" s="32">
        <v>6</v>
      </c>
      <c r="V968" s="31" t="s">
        <v>658</v>
      </c>
      <c r="W968" s="32">
        <f>SUM(W969:W1002)/2</f>
        <v>25</v>
      </c>
      <c r="X968" s="31" t="s">
        <v>659</v>
      </c>
    </row>
    <row r="969" spans="2:24" ht="45" customHeight="1" x14ac:dyDescent="0.4">
      <c r="B969" s="17">
        <v>925</v>
      </c>
      <c r="F969" s="119"/>
      <c r="G969" s="120" t="s">
        <v>4097</v>
      </c>
      <c r="H969" s="121"/>
      <c r="I969" s="122"/>
      <c r="J969" s="122"/>
      <c r="K969" s="122"/>
      <c r="M969" s="35"/>
      <c r="N969" s="35"/>
      <c r="O969" s="35"/>
      <c r="P969" s="35"/>
      <c r="Q969" s="36"/>
      <c r="R969" s="37"/>
      <c r="S969" s="38">
        <v>2</v>
      </c>
      <c r="T969" s="37" t="s">
        <v>657</v>
      </c>
      <c r="U969" s="38"/>
      <c r="V969" s="37"/>
      <c r="W969" s="39">
        <f>SUM(W970:W971)</f>
        <v>2</v>
      </c>
      <c r="X969" s="37" t="s">
        <v>659</v>
      </c>
    </row>
    <row r="970" spans="2:24" ht="45" customHeight="1" x14ac:dyDescent="0.4">
      <c r="B970" s="17">
        <v>926</v>
      </c>
      <c r="C970" s="111" t="s">
        <v>2097</v>
      </c>
      <c r="D970" s="40" t="s">
        <v>2098</v>
      </c>
      <c r="E970" s="41" t="s">
        <v>2099</v>
      </c>
      <c r="F970" s="123" t="s">
        <v>2100</v>
      </c>
      <c r="G970" s="124" t="s">
        <v>4098</v>
      </c>
      <c r="H970" s="42">
        <f>+H966+1</f>
        <v>839</v>
      </c>
      <c r="I970" s="56" t="s">
        <v>2101</v>
      </c>
      <c r="J970" s="42">
        <v>2</v>
      </c>
      <c r="K970" s="44" t="s">
        <v>2102</v>
      </c>
      <c r="L970" s="10" t="s">
        <v>2103</v>
      </c>
      <c r="W970" s="47">
        <v>1</v>
      </c>
    </row>
    <row r="971" spans="2:24" ht="45" customHeight="1" x14ac:dyDescent="0.4">
      <c r="B971" s="17">
        <v>927</v>
      </c>
      <c r="C971" s="111" t="s">
        <v>2097</v>
      </c>
      <c r="D971" s="40" t="s">
        <v>2098</v>
      </c>
      <c r="E971" s="41" t="s">
        <v>2099</v>
      </c>
      <c r="F971" s="125" t="s">
        <v>2104</v>
      </c>
      <c r="G971" s="126" t="s">
        <v>4099</v>
      </c>
      <c r="H971" s="48">
        <f>+H970+1</f>
        <v>840</v>
      </c>
      <c r="I971" s="56" t="s">
        <v>2105</v>
      </c>
      <c r="J971" s="48">
        <v>1</v>
      </c>
      <c r="K971" s="49" t="s">
        <v>2106</v>
      </c>
      <c r="L971" s="10" t="s">
        <v>2103</v>
      </c>
      <c r="W971" s="47">
        <v>1</v>
      </c>
    </row>
    <row r="972" spans="2:24" ht="45" customHeight="1" x14ac:dyDescent="0.4">
      <c r="B972" s="17">
        <v>928</v>
      </c>
      <c r="F972" s="119"/>
      <c r="G972" s="120" t="s">
        <v>4100</v>
      </c>
      <c r="H972" s="121"/>
      <c r="I972" s="122"/>
      <c r="J972" s="122"/>
      <c r="K972" s="122"/>
      <c r="M972" s="35"/>
      <c r="N972" s="35"/>
      <c r="O972" s="35"/>
      <c r="P972" s="35"/>
      <c r="Q972" s="36"/>
      <c r="R972" s="37"/>
      <c r="S972" s="38">
        <v>1</v>
      </c>
      <c r="T972" s="37" t="s">
        <v>657</v>
      </c>
      <c r="U972" s="38"/>
      <c r="V972" s="37"/>
      <c r="W972" s="39">
        <f>SUM(W973)</f>
        <v>1</v>
      </c>
      <c r="X972" s="37" t="s">
        <v>659</v>
      </c>
    </row>
    <row r="973" spans="2:24" ht="45" customHeight="1" x14ac:dyDescent="0.4">
      <c r="B973" s="17">
        <v>929</v>
      </c>
      <c r="C973" s="111" t="s">
        <v>2097</v>
      </c>
      <c r="D973" s="40" t="s">
        <v>2098</v>
      </c>
      <c r="E973" s="50" t="s">
        <v>2107</v>
      </c>
      <c r="F973" s="50" t="s">
        <v>2108</v>
      </c>
      <c r="G973" s="60" t="s">
        <v>4101</v>
      </c>
      <c r="H973" s="51">
        <f>+H971+1</f>
        <v>841</v>
      </c>
      <c r="I973" s="56" t="s">
        <v>2109</v>
      </c>
      <c r="J973" s="51">
        <v>1</v>
      </c>
      <c r="K973" s="52" t="s">
        <v>2110</v>
      </c>
      <c r="L973" s="10" t="s">
        <v>2103</v>
      </c>
      <c r="W973" s="47">
        <v>1</v>
      </c>
    </row>
    <row r="974" spans="2:24" ht="45" customHeight="1" x14ac:dyDescent="0.4">
      <c r="B974" s="17">
        <v>930</v>
      </c>
      <c r="F974" s="119"/>
      <c r="G974" s="120" t="s">
        <v>4102</v>
      </c>
      <c r="H974" s="121"/>
      <c r="I974" s="122"/>
      <c r="J974" s="122"/>
      <c r="K974" s="122"/>
      <c r="M974" s="35"/>
      <c r="N974" s="35"/>
      <c r="O974" s="35"/>
      <c r="P974" s="35"/>
      <c r="Q974" s="36"/>
      <c r="R974" s="37"/>
      <c r="S974" s="38">
        <v>6</v>
      </c>
      <c r="T974" s="37" t="s">
        <v>657</v>
      </c>
      <c r="U974" s="38"/>
      <c r="V974" s="37"/>
      <c r="W974" s="39">
        <f>SUM(W975:W987)</f>
        <v>13</v>
      </c>
      <c r="X974" s="37" t="s">
        <v>659</v>
      </c>
    </row>
    <row r="975" spans="2:24" ht="45" customHeight="1" x14ac:dyDescent="0.4">
      <c r="B975" s="17">
        <v>931</v>
      </c>
      <c r="C975" s="111" t="s">
        <v>2097</v>
      </c>
      <c r="D975" s="40" t="s">
        <v>2098</v>
      </c>
      <c r="E975" s="41" t="s">
        <v>2111</v>
      </c>
      <c r="F975" s="41" t="s">
        <v>2112</v>
      </c>
      <c r="G975" s="499" t="s">
        <v>4103</v>
      </c>
      <c r="H975" s="42">
        <f>+H973+1</f>
        <v>842</v>
      </c>
      <c r="I975" s="56" t="s">
        <v>2113</v>
      </c>
      <c r="J975" s="42">
        <v>10</v>
      </c>
      <c r="K975" s="44" t="s">
        <v>2114</v>
      </c>
      <c r="L975" s="10" t="s">
        <v>2103</v>
      </c>
      <c r="W975" s="47">
        <v>1</v>
      </c>
    </row>
    <row r="976" spans="2:24" ht="45" customHeight="1" x14ac:dyDescent="0.4">
      <c r="B976" s="17">
        <v>932</v>
      </c>
      <c r="C976" s="111" t="s">
        <v>2097</v>
      </c>
      <c r="D976" s="40" t="s">
        <v>2098</v>
      </c>
      <c r="E976" s="41" t="s">
        <v>2111</v>
      </c>
      <c r="F976" s="41" t="s">
        <v>2112</v>
      </c>
      <c r="G976" s="500"/>
      <c r="H976" s="42">
        <f t="shared" ref="H976:H987" si="37">+H975+1</f>
        <v>843</v>
      </c>
      <c r="I976" s="56" t="s">
        <v>2115</v>
      </c>
      <c r="J976" s="42">
        <v>5</v>
      </c>
      <c r="K976" s="44" t="s">
        <v>4104</v>
      </c>
      <c r="L976" s="10" t="s">
        <v>2103</v>
      </c>
      <c r="W976" s="47">
        <v>1</v>
      </c>
    </row>
    <row r="977" spans="1:24" ht="45" customHeight="1" x14ac:dyDescent="0.4">
      <c r="B977" s="17">
        <v>933</v>
      </c>
      <c r="C977" s="111" t="s">
        <v>2097</v>
      </c>
      <c r="D977" s="40" t="s">
        <v>2098</v>
      </c>
      <c r="E977" s="41" t="s">
        <v>2111</v>
      </c>
      <c r="F977" s="41" t="s">
        <v>2112</v>
      </c>
      <c r="G977" s="500"/>
      <c r="H977" s="42">
        <f t="shared" si="37"/>
        <v>844</v>
      </c>
      <c r="I977" s="56" t="s">
        <v>2116</v>
      </c>
      <c r="J977" s="42">
        <v>4</v>
      </c>
      <c r="K977" s="44" t="s">
        <v>2117</v>
      </c>
      <c r="L977" s="10" t="s">
        <v>2103</v>
      </c>
      <c r="W977" s="47">
        <v>1</v>
      </c>
    </row>
    <row r="978" spans="1:24" ht="45" customHeight="1" x14ac:dyDescent="0.4">
      <c r="B978" s="17">
        <v>934</v>
      </c>
      <c r="C978" s="111" t="s">
        <v>2097</v>
      </c>
      <c r="D978" s="40" t="s">
        <v>2098</v>
      </c>
      <c r="E978" s="41" t="s">
        <v>2111</v>
      </c>
      <c r="F978" s="41" t="s">
        <v>2112</v>
      </c>
      <c r="G978" s="501"/>
      <c r="H978" s="42">
        <f t="shared" si="37"/>
        <v>845</v>
      </c>
      <c r="I978" s="56" t="s">
        <v>2118</v>
      </c>
      <c r="J978" s="42">
        <v>8</v>
      </c>
      <c r="K978" s="44" t="s">
        <v>2119</v>
      </c>
      <c r="L978" s="10" t="s">
        <v>2103</v>
      </c>
      <c r="W978" s="47">
        <v>1</v>
      </c>
    </row>
    <row r="979" spans="1:24" ht="45" customHeight="1" x14ac:dyDescent="0.4">
      <c r="B979" s="17">
        <v>935</v>
      </c>
      <c r="C979" s="111" t="s">
        <v>2097</v>
      </c>
      <c r="D979" s="40" t="s">
        <v>2098</v>
      </c>
      <c r="E979" s="41" t="s">
        <v>2111</v>
      </c>
      <c r="F979" s="127" t="s">
        <v>2120</v>
      </c>
      <c r="G979" s="516" t="s">
        <v>4105</v>
      </c>
      <c r="H979" s="48">
        <f t="shared" si="37"/>
        <v>846</v>
      </c>
      <c r="I979" s="56" t="s">
        <v>2121</v>
      </c>
      <c r="J979" s="53">
        <v>6</v>
      </c>
      <c r="K979" s="54" t="s">
        <v>2122</v>
      </c>
      <c r="L979" s="10" t="s">
        <v>2103</v>
      </c>
      <c r="W979" s="47">
        <v>1</v>
      </c>
    </row>
    <row r="980" spans="1:24" ht="45" customHeight="1" x14ac:dyDescent="0.4">
      <c r="B980" s="17">
        <v>936</v>
      </c>
      <c r="C980" s="111" t="s">
        <v>2097</v>
      </c>
      <c r="D980" s="40" t="s">
        <v>2098</v>
      </c>
      <c r="E980" s="41" t="s">
        <v>2111</v>
      </c>
      <c r="F980" s="127" t="s">
        <v>2120</v>
      </c>
      <c r="G980" s="517"/>
      <c r="H980" s="48">
        <f t="shared" si="37"/>
        <v>847</v>
      </c>
      <c r="I980" s="56" t="s">
        <v>2123</v>
      </c>
      <c r="J980" s="53">
        <v>6</v>
      </c>
      <c r="K980" s="54" t="s">
        <v>2124</v>
      </c>
      <c r="L980" s="10" t="s">
        <v>2103</v>
      </c>
      <c r="W980" s="47">
        <v>1</v>
      </c>
    </row>
    <row r="981" spans="1:24" ht="45" customHeight="1" x14ac:dyDescent="0.4">
      <c r="B981" s="17">
        <v>937</v>
      </c>
      <c r="C981" s="111" t="s">
        <v>2097</v>
      </c>
      <c r="D981" s="40" t="s">
        <v>2098</v>
      </c>
      <c r="E981" s="41" t="s">
        <v>2111</v>
      </c>
      <c r="F981" s="127" t="s">
        <v>2120</v>
      </c>
      <c r="G981" s="518"/>
      <c r="H981" s="48">
        <f t="shared" si="37"/>
        <v>848</v>
      </c>
      <c r="I981" s="56" t="s">
        <v>2125</v>
      </c>
      <c r="J981" s="53">
        <v>2</v>
      </c>
      <c r="K981" s="54" t="s">
        <v>2126</v>
      </c>
      <c r="L981" s="10" t="s">
        <v>2103</v>
      </c>
      <c r="W981" s="47">
        <v>1</v>
      </c>
    </row>
    <row r="982" spans="1:24" ht="45" customHeight="1" x14ac:dyDescent="0.4">
      <c r="B982" s="17">
        <v>938</v>
      </c>
      <c r="C982" s="111" t="s">
        <v>2097</v>
      </c>
      <c r="D982" s="40" t="s">
        <v>2098</v>
      </c>
      <c r="E982" s="41" t="s">
        <v>2111</v>
      </c>
      <c r="F982" s="41" t="s">
        <v>2127</v>
      </c>
      <c r="G982" s="499" t="s">
        <v>4106</v>
      </c>
      <c r="H982" s="42">
        <f t="shared" si="37"/>
        <v>849</v>
      </c>
      <c r="I982" s="56" t="s">
        <v>2128</v>
      </c>
      <c r="J982" s="57">
        <v>1500</v>
      </c>
      <c r="K982" s="58" t="s">
        <v>2129</v>
      </c>
      <c r="L982" s="10" t="s">
        <v>2103</v>
      </c>
      <c r="W982" s="47">
        <v>1</v>
      </c>
    </row>
    <row r="983" spans="1:24" ht="45" customHeight="1" x14ac:dyDescent="0.4">
      <c r="B983" s="17">
        <v>939</v>
      </c>
      <c r="C983" s="111" t="s">
        <v>2097</v>
      </c>
      <c r="D983" s="40" t="s">
        <v>2098</v>
      </c>
      <c r="E983" s="41" t="s">
        <v>2111</v>
      </c>
      <c r="F983" s="41" t="s">
        <v>2127</v>
      </c>
      <c r="G983" s="500"/>
      <c r="H983" s="42">
        <f t="shared" si="37"/>
        <v>850</v>
      </c>
      <c r="I983" s="56" t="s">
        <v>2130</v>
      </c>
      <c r="J983" s="57">
        <v>1200</v>
      </c>
      <c r="K983" s="44" t="s">
        <v>4107</v>
      </c>
      <c r="L983" s="10" t="s">
        <v>2103</v>
      </c>
      <c r="W983" s="47">
        <v>1</v>
      </c>
    </row>
    <row r="984" spans="1:24" ht="45" customHeight="1" x14ac:dyDescent="0.4">
      <c r="B984" s="17">
        <v>940</v>
      </c>
      <c r="C984" s="111" t="s">
        <v>2097</v>
      </c>
      <c r="D984" s="40" t="s">
        <v>2098</v>
      </c>
      <c r="E984" s="41" t="s">
        <v>2111</v>
      </c>
      <c r="F984" s="41" t="s">
        <v>2127</v>
      </c>
      <c r="G984" s="501"/>
      <c r="H984" s="42">
        <f t="shared" si="37"/>
        <v>851</v>
      </c>
      <c r="I984" s="56" t="s">
        <v>2131</v>
      </c>
      <c r="J984" s="57">
        <v>1</v>
      </c>
      <c r="K984" s="44" t="s">
        <v>2132</v>
      </c>
      <c r="L984" s="10" t="s">
        <v>2103</v>
      </c>
      <c r="W984" s="47">
        <v>1</v>
      </c>
    </row>
    <row r="985" spans="1:24" ht="45" customHeight="1" x14ac:dyDescent="0.4">
      <c r="B985" s="17">
        <v>941</v>
      </c>
      <c r="C985" s="111" t="s">
        <v>2097</v>
      </c>
      <c r="D985" s="40" t="s">
        <v>2098</v>
      </c>
      <c r="E985" s="41" t="s">
        <v>2111</v>
      </c>
      <c r="F985" s="119" t="s">
        <v>2133</v>
      </c>
      <c r="G985" s="71" t="s">
        <v>4108</v>
      </c>
      <c r="H985" s="48">
        <f t="shared" si="37"/>
        <v>852</v>
      </c>
      <c r="I985" s="56" t="s">
        <v>2134</v>
      </c>
      <c r="J985" s="53">
        <v>8</v>
      </c>
      <c r="K985" s="49" t="s">
        <v>2135</v>
      </c>
      <c r="L985" s="10" t="s">
        <v>2103</v>
      </c>
      <c r="W985" s="47">
        <v>1</v>
      </c>
    </row>
    <row r="986" spans="1:24" ht="45" customHeight="1" x14ac:dyDescent="0.4">
      <c r="B986" s="17"/>
      <c r="C986" s="111" t="s">
        <v>2097</v>
      </c>
      <c r="D986" s="40" t="s">
        <v>2098</v>
      </c>
      <c r="E986" s="41" t="s">
        <v>2111</v>
      </c>
      <c r="F986" s="41" t="s">
        <v>2136</v>
      </c>
      <c r="G986" s="58" t="s">
        <v>4109</v>
      </c>
      <c r="H986" s="42">
        <f t="shared" si="37"/>
        <v>853</v>
      </c>
      <c r="I986" s="56" t="s">
        <v>2137</v>
      </c>
      <c r="J986" s="57">
        <v>4</v>
      </c>
      <c r="K986" s="44" t="s">
        <v>2138</v>
      </c>
      <c r="L986" s="10" t="s">
        <v>2103</v>
      </c>
      <c r="W986" s="47">
        <v>1</v>
      </c>
    </row>
    <row r="987" spans="1:24" ht="45" customHeight="1" x14ac:dyDescent="0.4">
      <c r="B987" s="17"/>
      <c r="C987" s="111" t="s">
        <v>2097</v>
      </c>
      <c r="D987" s="40" t="s">
        <v>2098</v>
      </c>
      <c r="E987" s="41" t="s">
        <v>2111</v>
      </c>
      <c r="F987" s="119" t="s">
        <v>2139</v>
      </c>
      <c r="G987" s="71" t="s">
        <v>4110</v>
      </c>
      <c r="H987" s="48">
        <f t="shared" si="37"/>
        <v>854</v>
      </c>
      <c r="I987" s="56" t="s">
        <v>2140</v>
      </c>
      <c r="J987" s="69">
        <v>1</v>
      </c>
      <c r="K987" s="54" t="s">
        <v>2141</v>
      </c>
      <c r="L987" s="10" t="s">
        <v>2103</v>
      </c>
      <c r="W987" s="47">
        <v>1</v>
      </c>
    </row>
    <row r="988" spans="1:24" ht="45" customHeight="1" x14ac:dyDescent="0.4">
      <c r="B988" s="17">
        <v>942</v>
      </c>
      <c r="F988" s="119"/>
      <c r="G988" s="120" t="s">
        <v>4111</v>
      </c>
      <c r="H988" s="121"/>
      <c r="I988" s="122"/>
      <c r="J988" s="122"/>
      <c r="K988" s="122"/>
      <c r="M988" s="35"/>
      <c r="N988" s="35"/>
      <c r="O988" s="35"/>
      <c r="P988" s="35"/>
      <c r="Q988" s="36"/>
      <c r="R988" s="37"/>
      <c r="S988" s="38">
        <v>1</v>
      </c>
      <c r="T988" s="37" t="s">
        <v>657</v>
      </c>
      <c r="U988" s="38"/>
      <c r="V988" s="37"/>
      <c r="W988" s="39">
        <f>SUM(W989:W990)</f>
        <v>2</v>
      </c>
      <c r="X988" s="37" t="s">
        <v>659</v>
      </c>
    </row>
    <row r="989" spans="1:24" ht="45" customHeight="1" x14ac:dyDescent="0.4">
      <c r="B989" s="17">
        <v>943</v>
      </c>
      <c r="C989" s="111" t="s">
        <v>2097</v>
      </c>
      <c r="D989" s="40" t="s">
        <v>2098</v>
      </c>
      <c r="E989" s="50" t="s">
        <v>2142</v>
      </c>
      <c r="F989" s="50" t="s">
        <v>2143</v>
      </c>
      <c r="G989" s="508" t="s">
        <v>4112</v>
      </c>
      <c r="H989" s="51">
        <f>+H987+1</f>
        <v>855</v>
      </c>
      <c r="I989" s="56" t="s">
        <v>2144</v>
      </c>
      <c r="J989" s="51">
        <v>8</v>
      </c>
      <c r="K989" s="52" t="s">
        <v>2145</v>
      </c>
      <c r="L989" s="10" t="s">
        <v>2103</v>
      </c>
      <c r="W989" s="47">
        <v>1</v>
      </c>
    </row>
    <row r="990" spans="1:24" ht="45" customHeight="1" x14ac:dyDescent="0.4">
      <c r="A990" s="64"/>
      <c r="B990" s="17"/>
      <c r="C990" s="111" t="s">
        <v>2097</v>
      </c>
      <c r="D990" s="40" t="s">
        <v>2098</v>
      </c>
      <c r="E990" s="50" t="s">
        <v>2142</v>
      </c>
      <c r="F990" s="50" t="s">
        <v>2143</v>
      </c>
      <c r="G990" s="509"/>
      <c r="H990" s="51">
        <f>+H989+1</f>
        <v>856</v>
      </c>
      <c r="I990" s="56" t="s">
        <v>2146</v>
      </c>
      <c r="J990" s="51">
        <v>8</v>
      </c>
      <c r="K990" s="52" t="s">
        <v>2147</v>
      </c>
      <c r="L990" s="10" t="s">
        <v>2103</v>
      </c>
      <c r="W990" s="47">
        <v>1</v>
      </c>
    </row>
    <row r="991" spans="1:24" ht="45" customHeight="1" x14ac:dyDescent="0.4">
      <c r="B991" s="17">
        <v>944</v>
      </c>
      <c r="F991" s="119"/>
      <c r="G991" s="120" t="s">
        <v>4113</v>
      </c>
      <c r="H991" s="121"/>
      <c r="I991" s="122"/>
      <c r="J991" s="122"/>
      <c r="K991" s="122"/>
      <c r="M991" s="35"/>
      <c r="N991" s="35"/>
      <c r="O991" s="35"/>
      <c r="P991" s="35"/>
      <c r="Q991" s="36"/>
      <c r="R991" s="37"/>
      <c r="S991" s="38">
        <v>1</v>
      </c>
      <c r="T991" s="37" t="s">
        <v>657</v>
      </c>
      <c r="U991" s="38"/>
      <c r="V991" s="37"/>
      <c r="W991" s="39">
        <f>SUM(W992:W993)</f>
        <v>2</v>
      </c>
      <c r="X991" s="37" t="s">
        <v>659</v>
      </c>
    </row>
    <row r="992" spans="1:24" ht="45" customHeight="1" x14ac:dyDescent="0.4">
      <c r="B992" s="17">
        <v>945</v>
      </c>
      <c r="C992" s="111" t="s">
        <v>2097</v>
      </c>
      <c r="D992" s="40" t="s">
        <v>2098</v>
      </c>
      <c r="E992" s="41" t="s">
        <v>2148</v>
      </c>
      <c r="F992" s="41" t="s">
        <v>2149</v>
      </c>
      <c r="G992" s="490" t="s">
        <v>4114</v>
      </c>
      <c r="H992" s="42">
        <f>+H990+1</f>
        <v>857</v>
      </c>
      <c r="I992" s="56" t="s">
        <v>2150</v>
      </c>
      <c r="J992" s="42">
        <v>400</v>
      </c>
      <c r="K992" s="44" t="s">
        <v>2151</v>
      </c>
      <c r="L992" s="10" t="s">
        <v>2103</v>
      </c>
      <c r="W992" s="47">
        <v>1</v>
      </c>
    </row>
    <row r="993" spans="2:24" ht="45" customHeight="1" x14ac:dyDescent="0.4">
      <c r="B993" s="17">
        <v>946</v>
      </c>
      <c r="C993" s="111" t="s">
        <v>2097</v>
      </c>
      <c r="D993" s="40" t="s">
        <v>2098</v>
      </c>
      <c r="E993" s="41" t="s">
        <v>2148</v>
      </c>
      <c r="F993" s="41" t="s">
        <v>2149</v>
      </c>
      <c r="G993" s="492"/>
      <c r="H993" s="42">
        <f>+H992+1</f>
        <v>858</v>
      </c>
      <c r="I993" s="56" t="s">
        <v>2152</v>
      </c>
      <c r="J993" s="42">
        <v>1</v>
      </c>
      <c r="K993" s="44" t="s">
        <v>2153</v>
      </c>
      <c r="L993" s="10" t="s">
        <v>2103</v>
      </c>
      <c r="W993" s="47">
        <v>1</v>
      </c>
    </row>
    <row r="994" spans="2:24" ht="45" customHeight="1" x14ac:dyDescent="0.4">
      <c r="B994" s="17">
        <v>947</v>
      </c>
      <c r="F994" s="119"/>
      <c r="G994" s="120" t="s">
        <v>4115</v>
      </c>
      <c r="H994" s="121"/>
      <c r="I994" s="122"/>
      <c r="J994" s="122"/>
      <c r="K994" s="122"/>
      <c r="M994" s="35"/>
      <c r="N994" s="35"/>
      <c r="O994" s="35"/>
      <c r="P994" s="35"/>
      <c r="Q994" s="36"/>
      <c r="R994" s="37"/>
      <c r="S994" s="38">
        <v>1</v>
      </c>
      <c r="T994" s="37" t="s">
        <v>657</v>
      </c>
      <c r="U994" s="38"/>
      <c r="V994" s="37"/>
      <c r="W994" s="39">
        <f>SUM(W995)</f>
        <v>1</v>
      </c>
      <c r="X994" s="37" t="s">
        <v>659</v>
      </c>
    </row>
    <row r="995" spans="2:24" ht="45" customHeight="1" x14ac:dyDescent="0.4">
      <c r="B995" s="17">
        <v>948</v>
      </c>
      <c r="C995" s="111" t="s">
        <v>2097</v>
      </c>
      <c r="D995" s="40" t="s">
        <v>2098</v>
      </c>
      <c r="E995" s="50" t="s">
        <v>2154</v>
      </c>
      <c r="F995" s="50" t="s">
        <v>2155</v>
      </c>
      <c r="G995" s="52" t="s">
        <v>4116</v>
      </c>
      <c r="H995" s="51">
        <f>+H993+1</f>
        <v>859</v>
      </c>
      <c r="I995" s="56" t="s">
        <v>2156</v>
      </c>
      <c r="J995" s="51">
        <v>14</v>
      </c>
      <c r="K995" s="52" t="s">
        <v>2157</v>
      </c>
      <c r="L995" s="10" t="s">
        <v>2103</v>
      </c>
      <c r="W995" s="47">
        <v>1</v>
      </c>
    </row>
    <row r="996" spans="2:24" ht="45" customHeight="1" x14ac:dyDescent="0.4">
      <c r="B996" s="17">
        <v>949</v>
      </c>
      <c r="F996" s="119"/>
      <c r="G996" s="120" t="s">
        <v>4117</v>
      </c>
      <c r="H996" s="121"/>
      <c r="I996" s="122"/>
      <c r="J996" s="122"/>
      <c r="K996" s="122"/>
      <c r="M996" s="35"/>
      <c r="N996" s="35"/>
      <c r="O996" s="35"/>
      <c r="P996" s="35"/>
      <c r="Q996" s="36"/>
      <c r="R996" s="37"/>
      <c r="S996" s="38">
        <v>1</v>
      </c>
      <c r="T996" s="37" t="s">
        <v>657</v>
      </c>
      <c r="U996" s="38"/>
      <c r="V996" s="37"/>
      <c r="W996" s="39">
        <f>SUM(W997)</f>
        <v>1</v>
      </c>
      <c r="X996" s="37" t="s">
        <v>659</v>
      </c>
    </row>
    <row r="997" spans="2:24" ht="45" customHeight="1" x14ac:dyDescent="0.4">
      <c r="B997" s="17">
        <v>950</v>
      </c>
      <c r="C997" s="111" t="s">
        <v>2097</v>
      </c>
      <c r="D997" s="40" t="s">
        <v>2098</v>
      </c>
      <c r="E997" s="41" t="s">
        <v>2158</v>
      </c>
      <c r="F997" s="41" t="s">
        <v>2159</v>
      </c>
      <c r="G997" s="44" t="s">
        <v>4118</v>
      </c>
      <c r="H997" s="42">
        <f>+H995+1</f>
        <v>860</v>
      </c>
      <c r="I997" s="56" t="s">
        <v>2160</v>
      </c>
      <c r="J997" s="42">
        <v>1</v>
      </c>
      <c r="K997" s="58" t="s">
        <v>2161</v>
      </c>
      <c r="L997" s="10" t="s">
        <v>2103</v>
      </c>
      <c r="W997" s="47">
        <v>1</v>
      </c>
    </row>
    <row r="998" spans="2:24" ht="45" customHeight="1" x14ac:dyDescent="0.4">
      <c r="B998" s="17">
        <v>951</v>
      </c>
      <c r="F998" s="119"/>
      <c r="G998" s="120" t="s">
        <v>4119</v>
      </c>
      <c r="H998" s="121"/>
      <c r="I998" s="122"/>
      <c r="J998" s="122"/>
      <c r="K998" s="122"/>
      <c r="M998" s="35"/>
      <c r="N998" s="35"/>
      <c r="O998" s="35"/>
      <c r="P998" s="35"/>
      <c r="Q998" s="36"/>
      <c r="R998" s="37"/>
      <c r="S998" s="38">
        <v>1</v>
      </c>
      <c r="T998" s="37" t="s">
        <v>657</v>
      </c>
      <c r="U998" s="38"/>
      <c r="V998" s="37"/>
      <c r="W998" s="39">
        <f>SUM(W999:W1000)</f>
        <v>2</v>
      </c>
      <c r="X998" s="37" t="s">
        <v>659</v>
      </c>
    </row>
    <row r="999" spans="2:24" ht="45" customHeight="1" x14ac:dyDescent="0.4">
      <c r="B999" s="17">
        <v>952</v>
      </c>
      <c r="C999" s="111" t="s">
        <v>2097</v>
      </c>
      <c r="D999" s="40" t="s">
        <v>2098</v>
      </c>
      <c r="E999" s="50" t="s">
        <v>2162</v>
      </c>
      <c r="F999" s="50" t="s">
        <v>2163</v>
      </c>
      <c r="G999" s="472" t="s">
        <v>2164</v>
      </c>
      <c r="H999" s="51">
        <f>+H997+1</f>
        <v>861</v>
      </c>
      <c r="I999" s="56" t="s">
        <v>2165</v>
      </c>
      <c r="J999" s="51">
        <v>10</v>
      </c>
      <c r="K999" s="52" t="s">
        <v>2166</v>
      </c>
      <c r="L999" s="10" t="s">
        <v>2103</v>
      </c>
      <c r="W999" s="47">
        <v>1</v>
      </c>
    </row>
    <row r="1000" spans="2:24" ht="45" customHeight="1" x14ac:dyDescent="0.4">
      <c r="B1000" s="17">
        <v>953</v>
      </c>
      <c r="C1000" s="111" t="s">
        <v>2097</v>
      </c>
      <c r="D1000" s="40" t="s">
        <v>2098</v>
      </c>
      <c r="E1000" s="50" t="s">
        <v>2162</v>
      </c>
      <c r="F1000" s="50" t="s">
        <v>2163</v>
      </c>
      <c r="G1000" s="474"/>
      <c r="H1000" s="51">
        <f>+H999+1</f>
        <v>862</v>
      </c>
      <c r="I1000" s="56" t="s">
        <v>2167</v>
      </c>
      <c r="J1000" s="51">
        <v>10</v>
      </c>
      <c r="K1000" s="52" t="s">
        <v>2168</v>
      </c>
      <c r="L1000" s="10" t="s">
        <v>2103</v>
      </c>
      <c r="W1000" s="47">
        <v>1</v>
      </c>
    </row>
    <row r="1001" spans="2:24" ht="45" customHeight="1" x14ac:dyDescent="0.4">
      <c r="B1001" s="17">
        <v>954</v>
      </c>
      <c r="F1001" s="119"/>
      <c r="G1001" s="120" t="s">
        <v>4120</v>
      </c>
      <c r="H1001" s="121"/>
      <c r="I1001" s="122"/>
      <c r="J1001" s="122"/>
      <c r="K1001" s="122"/>
      <c r="M1001" s="35"/>
      <c r="N1001" s="35"/>
      <c r="O1001" s="35"/>
      <c r="P1001" s="35"/>
      <c r="Q1001" s="36"/>
      <c r="R1001" s="37"/>
      <c r="S1001" s="38">
        <v>1</v>
      </c>
      <c r="T1001" s="37" t="s">
        <v>657</v>
      </c>
      <c r="U1001" s="38"/>
      <c r="V1001" s="37"/>
      <c r="W1001" s="39">
        <f>SUM(W1002)</f>
        <v>1</v>
      </c>
      <c r="X1001" s="37" t="s">
        <v>659</v>
      </c>
    </row>
    <row r="1002" spans="2:24" ht="45" customHeight="1" x14ac:dyDescent="0.4">
      <c r="B1002" s="17">
        <v>955</v>
      </c>
      <c r="C1002" s="111" t="s">
        <v>2097</v>
      </c>
      <c r="D1002" s="40" t="s">
        <v>2098</v>
      </c>
      <c r="E1002" s="41" t="s">
        <v>2169</v>
      </c>
      <c r="F1002" s="41" t="s">
        <v>2170</v>
      </c>
      <c r="G1002" s="44" t="s">
        <v>4121</v>
      </c>
      <c r="H1002" s="42">
        <f>+H1000+1</f>
        <v>863</v>
      </c>
      <c r="I1002" s="56" t="s">
        <v>2171</v>
      </c>
      <c r="J1002" s="42">
        <v>1</v>
      </c>
      <c r="K1002" s="44" t="s">
        <v>4122</v>
      </c>
      <c r="L1002" s="10" t="s">
        <v>2103</v>
      </c>
      <c r="W1002" s="47">
        <v>1</v>
      </c>
    </row>
    <row r="1003" spans="2:24" ht="45" customHeight="1" x14ac:dyDescent="0.4">
      <c r="B1003" s="17">
        <v>956</v>
      </c>
      <c r="G1003" s="25" t="s">
        <v>4123</v>
      </c>
      <c r="H1003" s="26"/>
      <c r="I1003" s="26"/>
      <c r="J1003" s="26"/>
      <c r="K1003" s="68"/>
      <c r="M1003" s="29"/>
      <c r="N1003" s="29"/>
      <c r="O1003" s="29"/>
      <c r="P1003" s="29"/>
      <c r="Q1003" s="30">
        <v>3</v>
      </c>
      <c r="R1003" s="31" t="s">
        <v>656</v>
      </c>
      <c r="S1003" s="32">
        <f>SUM(S1004:S1024)</f>
        <v>5</v>
      </c>
      <c r="T1003" s="31" t="s">
        <v>657</v>
      </c>
      <c r="U1003" s="32">
        <v>10</v>
      </c>
      <c r="V1003" s="31" t="s">
        <v>658</v>
      </c>
      <c r="W1003" s="32">
        <f>SUM(W1004:W1024)/2</f>
        <v>18</v>
      </c>
      <c r="X1003" s="31" t="s">
        <v>659</v>
      </c>
    </row>
    <row r="1004" spans="2:24" ht="45" customHeight="1" x14ac:dyDescent="0.4">
      <c r="B1004" s="17">
        <v>957</v>
      </c>
      <c r="G1004" s="120" t="s">
        <v>4124</v>
      </c>
      <c r="H1004" s="121"/>
      <c r="I1004" s="122"/>
      <c r="J1004" s="122"/>
      <c r="K1004" s="122"/>
      <c r="M1004" s="35"/>
      <c r="N1004" s="35"/>
      <c r="O1004" s="35"/>
      <c r="P1004" s="35"/>
      <c r="Q1004" s="36"/>
      <c r="R1004" s="37"/>
      <c r="S1004" s="38">
        <v>2</v>
      </c>
      <c r="T1004" s="37" t="s">
        <v>657</v>
      </c>
      <c r="U1004" s="38"/>
      <c r="V1004" s="37"/>
      <c r="W1004" s="39">
        <f>SUM(W1005:W1011)</f>
        <v>7</v>
      </c>
      <c r="X1004" s="37" t="s">
        <v>659</v>
      </c>
    </row>
    <row r="1005" spans="2:24" ht="45" customHeight="1" x14ac:dyDescent="0.4">
      <c r="B1005" s="17">
        <v>958</v>
      </c>
      <c r="C1005" s="111" t="s">
        <v>2097</v>
      </c>
      <c r="D1005" s="128" t="s">
        <v>2172</v>
      </c>
      <c r="E1005" s="41" t="s">
        <v>2173</v>
      </c>
      <c r="F1005" s="41" t="s">
        <v>2174</v>
      </c>
      <c r="G1005" s="499" t="s">
        <v>4125</v>
      </c>
      <c r="H1005" s="42">
        <f>+H1002+1</f>
        <v>864</v>
      </c>
      <c r="I1005" s="56" t="s">
        <v>2175</v>
      </c>
      <c r="J1005" s="42">
        <v>1</v>
      </c>
      <c r="K1005" s="58" t="s">
        <v>2176</v>
      </c>
      <c r="L1005" s="10" t="s">
        <v>2177</v>
      </c>
      <c r="W1005" s="47">
        <v>1</v>
      </c>
    </row>
    <row r="1006" spans="2:24" ht="45" customHeight="1" x14ac:dyDescent="0.4">
      <c r="B1006" s="17">
        <v>959</v>
      </c>
      <c r="C1006" s="111" t="s">
        <v>2097</v>
      </c>
      <c r="D1006" s="128" t="s">
        <v>2172</v>
      </c>
      <c r="E1006" s="41" t="s">
        <v>2173</v>
      </c>
      <c r="F1006" s="41" t="s">
        <v>2174</v>
      </c>
      <c r="G1006" s="500"/>
      <c r="H1006" s="42">
        <f t="shared" ref="H1006:H1011" si="38">+H1005+1</f>
        <v>865</v>
      </c>
      <c r="I1006" s="56" t="s">
        <v>2178</v>
      </c>
      <c r="J1006" s="42">
        <v>3</v>
      </c>
      <c r="K1006" s="58" t="s">
        <v>2179</v>
      </c>
      <c r="L1006" s="10" t="s">
        <v>2177</v>
      </c>
      <c r="W1006" s="47">
        <v>1</v>
      </c>
    </row>
    <row r="1007" spans="2:24" ht="45" customHeight="1" x14ac:dyDescent="0.4">
      <c r="B1007" s="17">
        <v>960</v>
      </c>
      <c r="C1007" s="111" t="s">
        <v>2097</v>
      </c>
      <c r="D1007" s="128" t="s">
        <v>2172</v>
      </c>
      <c r="E1007" s="41" t="s">
        <v>2173</v>
      </c>
      <c r="F1007" s="41" t="s">
        <v>2174</v>
      </c>
      <c r="G1007" s="500"/>
      <c r="H1007" s="42">
        <f t="shared" si="38"/>
        <v>866</v>
      </c>
      <c r="I1007" s="56" t="s">
        <v>2180</v>
      </c>
      <c r="J1007" s="42">
        <v>2</v>
      </c>
      <c r="K1007" s="58" t="s">
        <v>2181</v>
      </c>
      <c r="L1007" s="10" t="s">
        <v>2177</v>
      </c>
      <c r="W1007" s="47">
        <v>1</v>
      </c>
    </row>
    <row r="1008" spans="2:24" ht="45" customHeight="1" x14ac:dyDescent="0.4">
      <c r="B1008" s="17">
        <v>961</v>
      </c>
      <c r="C1008" s="111" t="s">
        <v>2097</v>
      </c>
      <c r="D1008" s="128" t="s">
        <v>2172</v>
      </c>
      <c r="E1008" s="41" t="s">
        <v>2173</v>
      </c>
      <c r="F1008" s="41" t="s">
        <v>2174</v>
      </c>
      <c r="G1008" s="500"/>
      <c r="H1008" s="42">
        <f t="shared" si="38"/>
        <v>867</v>
      </c>
      <c r="I1008" s="56" t="s">
        <v>2182</v>
      </c>
      <c r="J1008" s="42">
        <v>2</v>
      </c>
      <c r="K1008" s="58" t="s">
        <v>2183</v>
      </c>
      <c r="L1008" s="10" t="s">
        <v>2177</v>
      </c>
      <c r="W1008" s="47">
        <v>1</v>
      </c>
    </row>
    <row r="1009" spans="2:24" ht="45" customHeight="1" x14ac:dyDescent="0.4">
      <c r="B1009" s="17">
        <v>962</v>
      </c>
      <c r="C1009" s="111" t="s">
        <v>2097</v>
      </c>
      <c r="D1009" s="128" t="s">
        <v>2172</v>
      </c>
      <c r="E1009" s="41" t="s">
        <v>2173</v>
      </c>
      <c r="F1009" s="41" t="s">
        <v>2174</v>
      </c>
      <c r="G1009" s="500"/>
      <c r="H1009" s="42">
        <f t="shared" si="38"/>
        <v>868</v>
      </c>
      <c r="I1009" s="56" t="s">
        <v>2184</v>
      </c>
      <c r="J1009" s="42">
        <v>2</v>
      </c>
      <c r="K1009" s="58" t="s">
        <v>2185</v>
      </c>
      <c r="L1009" s="10" t="s">
        <v>2177</v>
      </c>
      <c r="W1009" s="47">
        <v>1</v>
      </c>
    </row>
    <row r="1010" spans="2:24" ht="45" customHeight="1" x14ac:dyDescent="0.4">
      <c r="B1010" s="17">
        <v>963</v>
      </c>
      <c r="C1010" s="111" t="s">
        <v>2097</v>
      </c>
      <c r="D1010" s="128" t="s">
        <v>2172</v>
      </c>
      <c r="E1010" s="41" t="s">
        <v>2173</v>
      </c>
      <c r="F1010" s="41" t="s">
        <v>2174</v>
      </c>
      <c r="G1010" s="501"/>
      <c r="H1010" s="42">
        <f t="shared" si="38"/>
        <v>869</v>
      </c>
      <c r="I1010" s="56" t="s">
        <v>2186</v>
      </c>
      <c r="J1010" s="42">
        <v>2</v>
      </c>
      <c r="K1010" s="58" t="s">
        <v>4126</v>
      </c>
      <c r="L1010" s="10" t="s">
        <v>2177</v>
      </c>
      <c r="W1010" s="47">
        <v>1</v>
      </c>
    </row>
    <row r="1011" spans="2:24" ht="45" customHeight="1" x14ac:dyDescent="0.4">
      <c r="B1011" s="17">
        <v>964</v>
      </c>
      <c r="C1011" s="111" t="s">
        <v>2097</v>
      </c>
      <c r="D1011" s="128" t="s">
        <v>2172</v>
      </c>
      <c r="E1011" s="41" t="s">
        <v>2173</v>
      </c>
      <c r="F1011" s="61" t="s">
        <v>2187</v>
      </c>
      <c r="G1011" s="393" t="s">
        <v>4127</v>
      </c>
      <c r="H1011" s="48">
        <f t="shared" si="38"/>
        <v>870</v>
      </c>
      <c r="I1011" s="56" t="s">
        <v>2188</v>
      </c>
      <c r="J1011" s="48">
        <v>4</v>
      </c>
      <c r="K1011" s="393" t="s">
        <v>2189</v>
      </c>
      <c r="L1011" s="10" t="s">
        <v>2177</v>
      </c>
      <c r="W1011" s="47">
        <v>1</v>
      </c>
    </row>
    <row r="1012" spans="2:24" ht="45" customHeight="1" x14ac:dyDescent="0.4">
      <c r="B1012" s="17">
        <v>965</v>
      </c>
      <c r="G1012" s="120" t="s">
        <v>4128</v>
      </c>
      <c r="H1012" s="121"/>
      <c r="I1012" s="122"/>
      <c r="J1012" s="122"/>
      <c r="K1012" s="122"/>
      <c r="M1012" s="35"/>
      <c r="N1012" s="35"/>
      <c r="O1012" s="35"/>
      <c r="P1012" s="35"/>
      <c r="Q1012" s="36"/>
      <c r="R1012" s="37"/>
      <c r="S1012" s="38">
        <v>1</v>
      </c>
      <c r="T1012" s="37" t="s">
        <v>657</v>
      </c>
      <c r="U1012" s="38"/>
      <c r="V1012" s="37"/>
      <c r="W1012" s="39">
        <f>SUM(W1013:W1018)</f>
        <v>6</v>
      </c>
      <c r="X1012" s="37" t="s">
        <v>659</v>
      </c>
    </row>
    <row r="1013" spans="2:24" ht="45" customHeight="1" x14ac:dyDescent="0.4">
      <c r="B1013" s="17">
        <v>966</v>
      </c>
      <c r="C1013" s="111" t="s">
        <v>2097</v>
      </c>
      <c r="D1013" s="128" t="s">
        <v>2172</v>
      </c>
      <c r="E1013" s="50" t="s">
        <v>2190</v>
      </c>
      <c r="F1013" s="50" t="s">
        <v>2191</v>
      </c>
      <c r="G1013" s="472" t="s">
        <v>4129</v>
      </c>
      <c r="H1013" s="51">
        <f>+H1011+1</f>
        <v>871</v>
      </c>
      <c r="I1013" s="56" t="s">
        <v>2192</v>
      </c>
      <c r="J1013" s="48">
        <v>1</v>
      </c>
      <c r="K1013" s="393" t="s">
        <v>2193</v>
      </c>
      <c r="L1013" s="10" t="s">
        <v>2177</v>
      </c>
      <c r="W1013" s="47">
        <v>1</v>
      </c>
    </row>
    <row r="1014" spans="2:24" ht="45" customHeight="1" x14ac:dyDescent="0.4">
      <c r="B1014" s="17">
        <v>967</v>
      </c>
      <c r="C1014" s="111" t="s">
        <v>2097</v>
      </c>
      <c r="D1014" s="128" t="s">
        <v>2172</v>
      </c>
      <c r="E1014" s="50" t="s">
        <v>2190</v>
      </c>
      <c r="F1014" s="50" t="s">
        <v>2191</v>
      </c>
      <c r="G1014" s="473"/>
      <c r="H1014" s="51">
        <f>+H1013+1</f>
        <v>872</v>
      </c>
      <c r="I1014" s="56" t="s">
        <v>2194</v>
      </c>
      <c r="J1014" s="48">
        <v>1</v>
      </c>
      <c r="K1014" s="393" t="s">
        <v>2195</v>
      </c>
      <c r="L1014" s="10" t="s">
        <v>2177</v>
      </c>
      <c r="W1014" s="47">
        <v>1</v>
      </c>
    </row>
    <row r="1015" spans="2:24" ht="45" customHeight="1" x14ac:dyDescent="0.4">
      <c r="B1015" s="17">
        <v>968</v>
      </c>
      <c r="C1015" s="111" t="s">
        <v>2097</v>
      </c>
      <c r="D1015" s="128" t="s">
        <v>2172</v>
      </c>
      <c r="E1015" s="50" t="s">
        <v>2190</v>
      </c>
      <c r="F1015" s="50" t="s">
        <v>2191</v>
      </c>
      <c r="G1015" s="473"/>
      <c r="H1015" s="51">
        <f>+H1014+1</f>
        <v>873</v>
      </c>
      <c r="I1015" s="56" t="s">
        <v>2196</v>
      </c>
      <c r="J1015" s="48">
        <v>1</v>
      </c>
      <c r="K1015" s="393" t="s">
        <v>2197</v>
      </c>
      <c r="L1015" s="10" t="s">
        <v>2177</v>
      </c>
      <c r="W1015" s="47">
        <v>1</v>
      </c>
    </row>
    <row r="1016" spans="2:24" ht="45" customHeight="1" x14ac:dyDescent="0.4">
      <c r="B1016" s="17">
        <v>969</v>
      </c>
      <c r="C1016" s="111" t="s">
        <v>2097</v>
      </c>
      <c r="D1016" s="128" t="s">
        <v>2172</v>
      </c>
      <c r="E1016" s="50" t="s">
        <v>2190</v>
      </c>
      <c r="F1016" s="50" t="s">
        <v>2191</v>
      </c>
      <c r="G1016" s="473"/>
      <c r="H1016" s="51">
        <f>+H1015+1</f>
        <v>874</v>
      </c>
      <c r="I1016" s="56" t="s">
        <v>2198</v>
      </c>
      <c r="J1016" s="48">
        <v>1</v>
      </c>
      <c r="K1016" s="393" t="s">
        <v>2199</v>
      </c>
      <c r="L1016" s="10" t="s">
        <v>2177</v>
      </c>
      <c r="W1016" s="47">
        <v>1</v>
      </c>
    </row>
    <row r="1017" spans="2:24" ht="45" customHeight="1" x14ac:dyDescent="0.4">
      <c r="B1017" s="17">
        <v>970</v>
      </c>
      <c r="C1017" s="111" t="s">
        <v>2097</v>
      </c>
      <c r="D1017" s="128" t="s">
        <v>2172</v>
      </c>
      <c r="E1017" s="50" t="s">
        <v>2190</v>
      </c>
      <c r="F1017" s="50" t="s">
        <v>2191</v>
      </c>
      <c r="G1017" s="473"/>
      <c r="H1017" s="51">
        <f>+H1016+1</f>
        <v>875</v>
      </c>
      <c r="I1017" s="56" t="s">
        <v>2200</v>
      </c>
      <c r="J1017" s="48">
        <v>1</v>
      </c>
      <c r="K1017" s="393" t="s">
        <v>2201</v>
      </c>
      <c r="L1017" s="10" t="s">
        <v>2177</v>
      </c>
      <c r="W1017" s="47">
        <v>1</v>
      </c>
    </row>
    <row r="1018" spans="2:24" ht="45" customHeight="1" x14ac:dyDescent="0.4">
      <c r="B1018" s="17">
        <v>971</v>
      </c>
      <c r="C1018" s="111" t="s">
        <v>2097</v>
      </c>
      <c r="D1018" s="128" t="s">
        <v>2172</v>
      </c>
      <c r="E1018" s="50" t="s">
        <v>2190</v>
      </c>
      <c r="F1018" s="50" t="s">
        <v>2191</v>
      </c>
      <c r="G1018" s="474"/>
      <c r="H1018" s="51">
        <f>+H1017+1</f>
        <v>876</v>
      </c>
      <c r="I1018" s="56" t="s">
        <v>2202</v>
      </c>
      <c r="J1018" s="48">
        <v>1</v>
      </c>
      <c r="K1018" s="393" t="s">
        <v>2203</v>
      </c>
      <c r="L1018" s="10" t="s">
        <v>2177</v>
      </c>
      <c r="W1018" s="47">
        <v>1</v>
      </c>
    </row>
    <row r="1019" spans="2:24" ht="45" customHeight="1" x14ac:dyDescent="0.4">
      <c r="B1019" s="17">
        <v>972</v>
      </c>
      <c r="G1019" s="120" t="s">
        <v>4130</v>
      </c>
      <c r="H1019" s="121"/>
      <c r="I1019" s="122"/>
      <c r="J1019" s="122"/>
      <c r="K1019" s="122"/>
      <c r="M1019" s="35"/>
      <c r="N1019" s="35"/>
      <c r="O1019" s="35"/>
      <c r="P1019" s="35"/>
      <c r="Q1019" s="36"/>
      <c r="R1019" s="37"/>
      <c r="S1019" s="38">
        <v>2</v>
      </c>
      <c r="T1019" s="37" t="s">
        <v>657</v>
      </c>
      <c r="U1019" s="38"/>
      <c r="V1019" s="37"/>
      <c r="W1019" s="39">
        <f>SUM(W1020:W1024)</f>
        <v>5</v>
      </c>
      <c r="X1019" s="37" t="s">
        <v>659</v>
      </c>
    </row>
    <row r="1020" spans="2:24" ht="45" customHeight="1" x14ac:dyDescent="0.4">
      <c r="B1020" s="17">
        <v>973</v>
      </c>
      <c r="C1020" s="111" t="s">
        <v>2097</v>
      </c>
      <c r="D1020" s="128" t="s">
        <v>2172</v>
      </c>
      <c r="E1020" s="41" t="s">
        <v>2204</v>
      </c>
      <c r="F1020" s="41" t="s">
        <v>2205</v>
      </c>
      <c r="G1020" s="466" t="s">
        <v>4131</v>
      </c>
      <c r="H1020" s="42">
        <f>+H1018+1</f>
        <v>877</v>
      </c>
      <c r="I1020" s="56" t="s">
        <v>2206</v>
      </c>
      <c r="J1020" s="42">
        <v>1</v>
      </c>
      <c r="K1020" s="58" t="s">
        <v>2207</v>
      </c>
      <c r="L1020" s="10" t="s">
        <v>2177</v>
      </c>
      <c r="W1020" s="47">
        <v>1</v>
      </c>
    </row>
    <row r="1021" spans="2:24" ht="45" customHeight="1" x14ac:dyDescent="0.4">
      <c r="B1021" s="17">
        <v>974</v>
      </c>
      <c r="C1021" s="111" t="s">
        <v>2097</v>
      </c>
      <c r="D1021" s="128" t="s">
        <v>2172</v>
      </c>
      <c r="E1021" s="41" t="s">
        <v>2204</v>
      </c>
      <c r="F1021" s="41" t="s">
        <v>2205</v>
      </c>
      <c r="G1021" s="468"/>
      <c r="H1021" s="42">
        <f>+H1020+1</f>
        <v>878</v>
      </c>
      <c r="I1021" s="56" t="s">
        <v>2208</v>
      </c>
      <c r="J1021" s="42">
        <v>2</v>
      </c>
      <c r="K1021" s="58" t="s">
        <v>2209</v>
      </c>
      <c r="L1021" s="10" t="s">
        <v>2177</v>
      </c>
      <c r="W1021" s="47">
        <v>1</v>
      </c>
    </row>
    <row r="1022" spans="2:24" ht="45" customHeight="1" x14ac:dyDescent="0.4">
      <c r="B1022" s="17">
        <v>975</v>
      </c>
      <c r="C1022" s="111" t="s">
        <v>2097</v>
      </c>
      <c r="D1022" s="128" t="s">
        <v>2172</v>
      </c>
      <c r="E1022" s="41" t="s">
        <v>2204</v>
      </c>
      <c r="F1022" s="61" t="s">
        <v>2210</v>
      </c>
      <c r="G1022" s="505" t="s">
        <v>4132</v>
      </c>
      <c r="H1022" s="48">
        <f>+H1021+1</f>
        <v>879</v>
      </c>
      <c r="I1022" s="56" t="s">
        <v>2211</v>
      </c>
      <c r="J1022" s="48">
        <v>8</v>
      </c>
      <c r="K1022" s="393" t="s">
        <v>4133</v>
      </c>
      <c r="L1022" s="10" t="s">
        <v>2177</v>
      </c>
      <c r="W1022" s="47">
        <v>1</v>
      </c>
    </row>
    <row r="1023" spans="2:24" ht="45" customHeight="1" x14ac:dyDescent="0.4">
      <c r="B1023" s="17">
        <v>976</v>
      </c>
      <c r="C1023" s="111" t="s">
        <v>2097</v>
      </c>
      <c r="D1023" s="128" t="s">
        <v>2172</v>
      </c>
      <c r="E1023" s="41" t="s">
        <v>2204</v>
      </c>
      <c r="F1023" s="61" t="s">
        <v>2210</v>
      </c>
      <c r="G1023" s="506"/>
      <c r="H1023" s="48">
        <f>+H1022+1</f>
        <v>880</v>
      </c>
      <c r="I1023" s="56" t="s">
        <v>2212</v>
      </c>
      <c r="J1023" s="48">
        <v>15</v>
      </c>
      <c r="K1023" s="393" t="s">
        <v>2213</v>
      </c>
      <c r="L1023" s="10" t="s">
        <v>2177</v>
      </c>
      <c r="W1023" s="47">
        <v>1</v>
      </c>
    </row>
    <row r="1024" spans="2:24" ht="45" customHeight="1" x14ac:dyDescent="0.4">
      <c r="B1024" s="17">
        <v>977</v>
      </c>
      <c r="C1024" s="111" t="s">
        <v>2097</v>
      </c>
      <c r="D1024" s="128" t="s">
        <v>2172</v>
      </c>
      <c r="E1024" s="41" t="s">
        <v>2204</v>
      </c>
      <c r="F1024" s="61" t="s">
        <v>2210</v>
      </c>
      <c r="G1024" s="507"/>
      <c r="H1024" s="48">
        <f>+H1023+1</f>
        <v>881</v>
      </c>
      <c r="I1024" s="56" t="s">
        <v>2214</v>
      </c>
      <c r="J1024" s="62">
        <v>1</v>
      </c>
      <c r="K1024" s="393" t="s">
        <v>2215</v>
      </c>
      <c r="L1024" s="10" t="s">
        <v>2177</v>
      </c>
      <c r="W1024" s="47">
        <v>1</v>
      </c>
    </row>
    <row r="1025" spans="1:24" ht="45" customHeight="1" x14ac:dyDescent="0.4">
      <c r="B1025" s="17">
        <v>978</v>
      </c>
      <c r="G1025" s="25" t="s">
        <v>4134</v>
      </c>
      <c r="H1025" s="26"/>
      <c r="I1025" s="26"/>
      <c r="J1025" s="26"/>
      <c r="K1025" s="68"/>
      <c r="M1025" s="29"/>
      <c r="N1025" s="29"/>
      <c r="O1025" s="29"/>
      <c r="P1025" s="29"/>
      <c r="Q1025" s="30">
        <v>2</v>
      </c>
      <c r="R1025" s="31" t="s">
        <v>656</v>
      </c>
      <c r="S1025" s="32">
        <f>SUM(S1026:S1040)</f>
        <v>5</v>
      </c>
      <c r="T1025" s="31" t="s">
        <v>657</v>
      </c>
      <c r="U1025" s="32">
        <v>3</v>
      </c>
      <c r="V1025" s="31" t="s">
        <v>658</v>
      </c>
      <c r="W1025" s="32">
        <f>SUM(W1026:W1040)/2</f>
        <v>13</v>
      </c>
      <c r="X1025" s="31" t="s">
        <v>659</v>
      </c>
    </row>
    <row r="1026" spans="1:24" ht="45" customHeight="1" x14ac:dyDescent="0.4">
      <c r="B1026" s="17">
        <v>979</v>
      </c>
      <c r="G1026" s="120" t="s">
        <v>4135</v>
      </c>
      <c r="H1026" s="121"/>
      <c r="I1026" s="122"/>
      <c r="J1026" s="122"/>
      <c r="K1026" s="122"/>
      <c r="M1026" s="35"/>
      <c r="N1026" s="35"/>
      <c r="O1026" s="35"/>
      <c r="P1026" s="35"/>
      <c r="Q1026" s="36"/>
      <c r="R1026" s="37"/>
      <c r="S1026" s="38">
        <v>2</v>
      </c>
      <c r="T1026" s="37" t="s">
        <v>657</v>
      </c>
      <c r="U1026" s="38"/>
      <c r="V1026" s="37"/>
      <c r="W1026" s="39">
        <f>SUM(W1027:W1031)</f>
        <v>5</v>
      </c>
      <c r="X1026" s="37" t="s">
        <v>659</v>
      </c>
    </row>
    <row r="1027" spans="1:24" ht="45" customHeight="1" x14ac:dyDescent="0.4">
      <c r="A1027" s="6">
        <v>1</v>
      </c>
      <c r="B1027" s="17">
        <v>980</v>
      </c>
      <c r="C1027" s="111" t="s">
        <v>2097</v>
      </c>
      <c r="D1027" s="40" t="s">
        <v>2216</v>
      </c>
      <c r="E1027" s="41" t="s">
        <v>2217</v>
      </c>
      <c r="F1027" s="41" t="s">
        <v>2218</v>
      </c>
      <c r="G1027" s="466" t="s">
        <v>4136</v>
      </c>
      <c r="H1027" s="42">
        <f>+H1024+1</f>
        <v>882</v>
      </c>
      <c r="I1027" s="43" t="s">
        <v>2219</v>
      </c>
      <c r="J1027" s="42">
        <v>1</v>
      </c>
      <c r="K1027" s="58" t="s">
        <v>2220</v>
      </c>
      <c r="L1027" s="10" t="s">
        <v>2221</v>
      </c>
      <c r="W1027" s="47">
        <v>1</v>
      </c>
    </row>
    <row r="1028" spans="1:24" ht="45" customHeight="1" x14ac:dyDescent="0.4">
      <c r="A1028" s="6">
        <v>2</v>
      </c>
      <c r="B1028" s="17">
        <v>981</v>
      </c>
      <c r="C1028" s="111" t="s">
        <v>2097</v>
      </c>
      <c r="D1028" s="40" t="s">
        <v>2216</v>
      </c>
      <c r="E1028" s="41" t="s">
        <v>2217</v>
      </c>
      <c r="F1028" s="41" t="s">
        <v>2218</v>
      </c>
      <c r="G1028" s="468"/>
      <c r="H1028" s="42">
        <f>+H1027+1</f>
        <v>883</v>
      </c>
      <c r="I1028" s="43" t="s">
        <v>2222</v>
      </c>
      <c r="J1028" s="42">
        <v>40</v>
      </c>
      <c r="K1028" s="58" t="s">
        <v>2223</v>
      </c>
      <c r="L1028" s="10" t="s">
        <v>2221</v>
      </c>
      <c r="W1028" s="47">
        <v>1</v>
      </c>
    </row>
    <row r="1029" spans="1:24" ht="45" customHeight="1" x14ac:dyDescent="0.4">
      <c r="A1029" s="6">
        <v>3</v>
      </c>
      <c r="B1029" s="17">
        <v>982</v>
      </c>
      <c r="C1029" s="111" t="s">
        <v>2097</v>
      </c>
      <c r="D1029" s="40" t="s">
        <v>2216</v>
      </c>
      <c r="E1029" s="41" t="s">
        <v>2217</v>
      </c>
      <c r="F1029" s="61" t="s">
        <v>2224</v>
      </c>
      <c r="G1029" s="469" t="s">
        <v>4137</v>
      </c>
      <c r="H1029" s="48">
        <f>+H1028+1</f>
        <v>884</v>
      </c>
      <c r="I1029" s="43" t="s">
        <v>2225</v>
      </c>
      <c r="J1029" s="48">
        <v>1</v>
      </c>
      <c r="K1029" s="393" t="s">
        <v>2226</v>
      </c>
      <c r="L1029" s="10" t="s">
        <v>2221</v>
      </c>
      <c r="W1029" s="47">
        <v>1</v>
      </c>
    </row>
    <row r="1030" spans="1:24" ht="45" customHeight="1" x14ac:dyDescent="0.4">
      <c r="A1030" s="6">
        <v>4</v>
      </c>
      <c r="B1030" s="17">
        <v>983</v>
      </c>
      <c r="C1030" s="111" t="s">
        <v>2097</v>
      </c>
      <c r="D1030" s="40" t="s">
        <v>2216</v>
      </c>
      <c r="E1030" s="41" t="s">
        <v>2217</v>
      </c>
      <c r="F1030" s="61" t="s">
        <v>2224</v>
      </c>
      <c r="G1030" s="471"/>
      <c r="H1030" s="48">
        <f>+H1029+1</f>
        <v>885</v>
      </c>
      <c r="I1030" s="43" t="s">
        <v>2227</v>
      </c>
      <c r="J1030" s="48">
        <v>1</v>
      </c>
      <c r="K1030" s="393" t="s">
        <v>4138</v>
      </c>
      <c r="L1030" s="10" t="s">
        <v>2221</v>
      </c>
      <c r="W1030" s="47">
        <v>1</v>
      </c>
    </row>
    <row r="1031" spans="1:24" ht="45" customHeight="1" x14ac:dyDescent="0.4">
      <c r="A1031" s="6">
        <v>5</v>
      </c>
      <c r="B1031" s="17">
        <v>984</v>
      </c>
      <c r="C1031" s="111" t="s">
        <v>2097</v>
      </c>
      <c r="D1031" s="40" t="s">
        <v>2216</v>
      </c>
      <c r="E1031" s="41" t="s">
        <v>2217</v>
      </c>
      <c r="F1031" s="61" t="s">
        <v>2224</v>
      </c>
      <c r="G1031" s="470"/>
      <c r="H1031" s="48">
        <f>+H1030+1</f>
        <v>886</v>
      </c>
      <c r="I1031" s="43" t="s">
        <v>2228</v>
      </c>
      <c r="J1031" s="48">
        <v>4</v>
      </c>
      <c r="K1031" s="393" t="s">
        <v>2229</v>
      </c>
      <c r="L1031" s="10" t="s">
        <v>2221</v>
      </c>
      <c r="W1031" s="47">
        <v>1</v>
      </c>
    </row>
    <row r="1032" spans="1:24" ht="45" customHeight="1" x14ac:dyDescent="0.4">
      <c r="B1032" s="17">
        <v>985</v>
      </c>
      <c r="G1032" s="120" t="s">
        <v>4139</v>
      </c>
      <c r="H1032" s="121"/>
      <c r="I1032" s="122"/>
      <c r="J1032" s="122"/>
      <c r="K1032" s="122"/>
      <c r="M1032" s="35"/>
      <c r="N1032" s="35"/>
      <c r="O1032" s="35"/>
      <c r="P1032" s="35"/>
      <c r="Q1032" s="36"/>
      <c r="R1032" s="37"/>
      <c r="S1032" s="38">
        <v>3</v>
      </c>
      <c r="T1032" s="37" t="s">
        <v>657</v>
      </c>
      <c r="U1032" s="38"/>
      <c r="V1032" s="37"/>
      <c r="W1032" s="39">
        <f>SUM(W1033:W1040)</f>
        <v>8</v>
      </c>
      <c r="X1032" s="37" t="s">
        <v>659</v>
      </c>
    </row>
    <row r="1033" spans="1:24" ht="45" customHeight="1" x14ac:dyDescent="0.4">
      <c r="A1033" s="6">
        <v>6</v>
      </c>
      <c r="B1033" s="17">
        <v>986</v>
      </c>
      <c r="C1033" s="111" t="s">
        <v>2097</v>
      </c>
      <c r="D1033" s="40" t="s">
        <v>2216</v>
      </c>
      <c r="E1033" s="50" t="s">
        <v>2230</v>
      </c>
      <c r="F1033" s="50" t="s">
        <v>2231</v>
      </c>
      <c r="G1033" s="472" t="s">
        <v>4140</v>
      </c>
      <c r="H1033" s="51">
        <f>+H1031+1</f>
        <v>887</v>
      </c>
      <c r="I1033" s="43" t="s">
        <v>2232</v>
      </c>
      <c r="J1033" s="55">
        <v>2500</v>
      </c>
      <c r="K1033" s="60" t="s">
        <v>2233</v>
      </c>
      <c r="L1033" s="10" t="s">
        <v>2221</v>
      </c>
      <c r="W1033" s="47">
        <v>1</v>
      </c>
    </row>
    <row r="1034" spans="1:24" ht="45" customHeight="1" x14ac:dyDescent="0.4">
      <c r="A1034" s="6">
        <v>7</v>
      </c>
      <c r="B1034" s="17">
        <v>987</v>
      </c>
      <c r="C1034" s="111" t="s">
        <v>2097</v>
      </c>
      <c r="D1034" s="40" t="s">
        <v>2216</v>
      </c>
      <c r="E1034" s="50" t="s">
        <v>2230</v>
      </c>
      <c r="F1034" s="50" t="s">
        <v>2231</v>
      </c>
      <c r="G1034" s="474"/>
      <c r="H1034" s="51">
        <f t="shared" ref="H1034:H1040" si="39">+H1033+1</f>
        <v>888</v>
      </c>
      <c r="I1034" s="43" t="s">
        <v>2234</v>
      </c>
      <c r="J1034" s="55">
        <v>2500</v>
      </c>
      <c r="K1034" s="60" t="s">
        <v>2235</v>
      </c>
      <c r="L1034" s="10" t="s">
        <v>2221</v>
      </c>
      <c r="W1034" s="47">
        <v>1</v>
      </c>
    </row>
    <row r="1035" spans="1:24" ht="45" customHeight="1" x14ac:dyDescent="0.4">
      <c r="A1035" s="6">
        <v>8</v>
      </c>
      <c r="B1035" s="17">
        <v>988</v>
      </c>
      <c r="C1035" s="111" t="s">
        <v>2097</v>
      </c>
      <c r="D1035" s="40" t="s">
        <v>2216</v>
      </c>
      <c r="E1035" s="50" t="s">
        <v>2230</v>
      </c>
      <c r="F1035" s="61" t="s">
        <v>2236</v>
      </c>
      <c r="G1035" s="469" t="s">
        <v>4141</v>
      </c>
      <c r="H1035" s="48">
        <f t="shared" si="39"/>
        <v>889</v>
      </c>
      <c r="I1035" s="43" t="s">
        <v>2237</v>
      </c>
      <c r="J1035" s="53">
        <v>2</v>
      </c>
      <c r="K1035" s="49" t="s">
        <v>2238</v>
      </c>
      <c r="L1035" s="10" t="s">
        <v>2221</v>
      </c>
      <c r="W1035" s="47">
        <v>1</v>
      </c>
    </row>
    <row r="1036" spans="1:24" ht="45" customHeight="1" x14ac:dyDescent="0.4">
      <c r="A1036" s="6">
        <v>9</v>
      </c>
      <c r="B1036" s="17">
        <v>989</v>
      </c>
      <c r="C1036" s="111" t="s">
        <v>2097</v>
      </c>
      <c r="D1036" s="40" t="s">
        <v>2216</v>
      </c>
      <c r="E1036" s="50" t="s">
        <v>2230</v>
      </c>
      <c r="F1036" s="61" t="s">
        <v>2236</v>
      </c>
      <c r="G1036" s="471"/>
      <c r="H1036" s="48">
        <f t="shared" si="39"/>
        <v>890</v>
      </c>
      <c r="I1036" s="43" t="s">
        <v>2239</v>
      </c>
      <c r="J1036" s="53">
        <v>1</v>
      </c>
      <c r="K1036" s="49" t="s">
        <v>2240</v>
      </c>
      <c r="L1036" s="10" t="s">
        <v>2221</v>
      </c>
      <c r="W1036" s="47">
        <v>1</v>
      </c>
    </row>
    <row r="1037" spans="1:24" ht="45" customHeight="1" x14ac:dyDescent="0.4">
      <c r="A1037" s="6">
        <v>10</v>
      </c>
      <c r="B1037" s="17">
        <v>990</v>
      </c>
      <c r="C1037" s="111" t="s">
        <v>2097</v>
      </c>
      <c r="D1037" s="40" t="s">
        <v>2216</v>
      </c>
      <c r="E1037" s="50" t="s">
        <v>2230</v>
      </c>
      <c r="F1037" s="61" t="s">
        <v>2236</v>
      </c>
      <c r="G1037" s="470"/>
      <c r="H1037" s="48">
        <f t="shared" si="39"/>
        <v>891</v>
      </c>
      <c r="I1037" s="43" t="s">
        <v>2241</v>
      </c>
      <c r="J1037" s="53">
        <v>4</v>
      </c>
      <c r="K1037" s="49" t="s">
        <v>2242</v>
      </c>
      <c r="L1037" s="10" t="s">
        <v>2221</v>
      </c>
      <c r="W1037" s="47">
        <v>1</v>
      </c>
    </row>
    <row r="1038" spans="1:24" ht="45" customHeight="1" x14ac:dyDescent="0.4">
      <c r="A1038" s="6">
        <v>11</v>
      </c>
      <c r="B1038" s="17">
        <v>991</v>
      </c>
      <c r="C1038" s="111" t="s">
        <v>2097</v>
      </c>
      <c r="D1038" s="40" t="s">
        <v>2216</v>
      </c>
      <c r="E1038" s="50" t="s">
        <v>2230</v>
      </c>
      <c r="F1038" s="50" t="s">
        <v>2243</v>
      </c>
      <c r="G1038" s="472" t="s">
        <v>4142</v>
      </c>
      <c r="H1038" s="51">
        <f t="shared" si="39"/>
        <v>892</v>
      </c>
      <c r="I1038" s="43" t="s">
        <v>2244</v>
      </c>
      <c r="J1038" s="55">
        <v>1</v>
      </c>
      <c r="K1038" s="52" t="s">
        <v>2245</v>
      </c>
      <c r="L1038" s="10" t="s">
        <v>2221</v>
      </c>
      <c r="W1038" s="47">
        <v>1</v>
      </c>
    </row>
    <row r="1039" spans="1:24" ht="45" customHeight="1" x14ac:dyDescent="0.4">
      <c r="A1039" s="6">
        <v>12</v>
      </c>
      <c r="B1039" s="17">
        <v>992</v>
      </c>
      <c r="C1039" s="111" t="s">
        <v>2097</v>
      </c>
      <c r="D1039" s="40" t="s">
        <v>2216</v>
      </c>
      <c r="E1039" s="50" t="s">
        <v>2230</v>
      </c>
      <c r="F1039" s="50" t="s">
        <v>2243</v>
      </c>
      <c r="G1039" s="473"/>
      <c r="H1039" s="51">
        <f t="shared" si="39"/>
        <v>893</v>
      </c>
      <c r="I1039" s="43" t="s">
        <v>2246</v>
      </c>
      <c r="J1039" s="55">
        <v>1</v>
      </c>
      <c r="K1039" s="52" t="s">
        <v>2247</v>
      </c>
      <c r="L1039" s="10" t="s">
        <v>2221</v>
      </c>
      <c r="W1039" s="47">
        <v>1</v>
      </c>
    </row>
    <row r="1040" spans="1:24" ht="45" customHeight="1" x14ac:dyDescent="0.4">
      <c r="A1040" s="6">
        <v>13</v>
      </c>
      <c r="B1040" s="17">
        <v>993</v>
      </c>
      <c r="C1040" s="111" t="s">
        <v>2097</v>
      </c>
      <c r="D1040" s="40" t="s">
        <v>2216</v>
      </c>
      <c r="E1040" s="50" t="s">
        <v>2230</v>
      </c>
      <c r="F1040" s="50" t="s">
        <v>2243</v>
      </c>
      <c r="G1040" s="474"/>
      <c r="H1040" s="51">
        <f t="shared" si="39"/>
        <v>894</v>
      </c>
      <c r="I1040" s="43" t="s">
        <v>2248</v>
      </c>
      <c r="J1040" s="55">
        <v>2</v>
      </c>
      <c r="K1040" s="52" t="s">
        <v>2249</v>
      </c>
      <c r="L1040" s="10" t="s">
        <v>2221</v>
      </c>
      <c r="W1040" s="47">
        <v>1</v>
      </c>
    </row>
    <row r="1041" spans="1:24" ht="45" customHeight="1" x14ac:dyDescent="0.4">
      <c r="B1041" s="17">
        <v>994</v>
      </c>
      <c r="G1041" s="25" t="s">
        <v>4143</v>
      </c>
      <c r="H1041" s="26"/>
      <c r="I1041" s="26"/>
      <c r="J1041" s="26"/>
      <c r="K1041" s="68"/>
      <c r="M1041" s="29"/>
      <c r="N1041" s="29"/>
      <c r="O1041" s="29"/>
      <c r="P1041" s="29"/>
      <c r="Q1041" s="30">
        <v>4</v>
      </c>
      <c r="R1041" s="31" t="s">
        <v>656</v>
      </c>
      <c r="S1041" s="32">
        <f>SUM(S1042:S1058)</f>
        <v>6</v>
      </c>
      <c r="T1041" s="31" t="s">
        <v>657</v>
      </c>
      <c r="U1041" s="32">
        <v>3</v>
      </c>
      <c r="V1041" s="31" t="s">
        <v>658</v>
      </c>
      <c r="W1041" s="70">
        <f>SUM(W1042:W1058)/2</f>
        <v>13</v>
      </c>
      <c r="X1041" s="31" t="s">
        <v>659</v>
      </c>
    </row>
    <row r="1042" spans="1:24" ht="45" customHeight="1" x14ac:dyDescent="0.4">
      <c r="B1042" s="17">
        <v>995</v>
      </c>
      <c r="G1042" s="120" t="s">
        <v>4144</v>
      </c>
      <c r="H1042" s="121"/>
      <c r="I1042" s="122"/>
      <c r="J1042" s="122"/>
      <c r="K1042" s="122"/>
      <c r="M1042" s="35"/>
      <c r="N1042" s="35"/>
      <c r="O1042" s="35"/>
      <c r="P1042" s="35"/>
      <c r="Q1042" s="36"/>
      <c r="R1042" s="37"/>
      <c r="S1042" s="38">
        <v>2</v>
      </c>
      <c r="T1042" s="37" t="s">
        <v>657</v>
      </c>
      <c r="U1042" s="38"/>
      <c r="V1042" s="37"/>
      <c r="W1042" s="39">
        <f>SUM(W1043:W1047)</f>
        <v>5</v>
      </c>
      <c r="X1042" s="37" t="s">
        <v>659</v>
      </c>
    </row>
    <row r="1043" spans="1:24" ht="45" customHeight="1" x14ac:dyDescent="0.4">
      <c r="A1043" s="6">
        <v>14</v>
      </c>
      <c r="B1043" s="17">
        <v>996</v>
      </c>
      <c r="C1043" s="111" t="s">
        <v>2097</v>
      </c>
      <c r="D1043" s="59" t="s">
        <v>2250</v>
      </c>
      <c r="E1043" s="41" t="s">
        <v>2251</v>
      </c>
      <c r="F1043" s="41" t="s">
        <v>2252</v>
      </c>
      <c r="G1043" s="466" t="s">
        <v>4145</v>
      </c>
      <c r="H1043" s="42">
        <f>+H1040+1</f>
        <v>895</v>
      </c>
      <c r="I1043" s="43" t="s">
        <v>2253</v>
      </c>
      <c r="J1043" s="42">
        <v>1</v>
      </c>
      <c r="K1043" s="58" t="s">
        <v>4146</v>
      </c>
      <c r="L1043" s="10" t="s">
        <v>2221</v>
      </c>
      <c r="W1043" s="47">
        <v>1</v>
      </c>
    </row>
    <row r="1044" spans="1:24" ht="45" customHeight="1" x14ac:dyDescent="0.4">
      <c r="A1044" s="6">
        <v>15</v>
      </c>
      <c r="B1044" s="17">
        <v>997</v>
      </c>
      <c r="C1044" s="111" t="s">
        <v>2097</v>
      </c>
      <c r="D1044" s="59" t="s">
        <v>2250</v>
      </c>
      <c r="E1044" s="41" t="s">
        <v>2251</v>
      </c>
      <c r="F1044" s="41" t="s">
        <v>2252</v>
      </c>
      <c r="G1044" s="468"/>
      <c r="H1044" s="42">
        <f>+H1043+1</f>
        <v>896</v>
      </c>
      <c r="I1044" s="43" t="s">
        <v>2254</v>
      </c>
      <c r="J1044" s="42">
        <v>4</v>
      </c>
      <c r="K1044" s="58" t="s">
        <v>2255</v>
      </c>
      <c r="L1044" s="10" t="s">
        <v>2221</v>
      </c>
      <c r="W1044" s="47">
        <v>1</v>
      </c>
    </row>
    <row r="1045" spans="1:24" ht="45" customHeight="1" x14ac:dyDescent="0.4">
      <c r="A1045" s="6">
        <v>16</v>
      </c>
      <c r="B1045" s="17">
        <v>998</v>
      </c>
      <c r="C1045" s="111" t="s">
        <v>2097</v>
      </c>
      <c r="D1045" s="59" t="s">
        <v>2250</v>
      </c>
      <c r="E1045" s="41" t="s">
        <v>2251</v>
      </c>
      <c r="F1045" s="61" t="s">
        <v>2256</v>
      </c>
      <c r="G1045" s="469" t="s">
        <v>4147</v>
      </c>
      <c r="H1045" s="48">
        <f>+H1044+1</f>
        <v>897</v>
      </c>
      <c r="I1045" s="43" t="s">
        <v>2257</v>
      </c>
      <c r="J1045" s="48">
        <v>1</v>
      </c>
      <c r="K1045" s="393" t="s">
        <v>2258</v>
      </c>
      <c r="L1045" s="10" t="s">
        <v>2221</v>
      </c>
      <c r="W1045" s="47">
        <v>1</v>
      </c>
    </row>
    <row r="1046" spans="1:24" ht="45" customHeight="1" x14ac:dyDescent="0.4">
      <c r="A1046" s="6">
        <v>17</v>
      </c>
      <c r="B1046" s="17">
        <v>999</v>
      </c>
      <c r="C1046" s="111" t="s">
        <v>2097</v>
      </c>
      <c r="D1046" s="59" t="s">
        <v>2250</v>
      </c>
      <c r="E1046" s="41" t="s">
        <v>2251</v>
      </c>
      <c r="F1046" s="61" t="s">
        <v>2256</v>
      </c>
      <c r="G1046" s="471"/>
      <c r="H1046" s="48">
        <f>+H1045+1</f>
        <v>898</v>
      </c>
      <c r="I1046" s="43" t="s">
        <v>2259</v>
      </c>
      <c r="J1046" s="48">
        <v>1</v>
      </c>
      <c r="K1046" s="393" t="s">
        <v>2260</v>
      </c>
      <c r="L1046" s="10" t="s">
        <v>2221</v>
      </c>
      <c r="W1046" s="47">
        <v>1</v>
      </c>
    </row>
    <row r="1047" spans="1:24" ht="45" customHeight="1" x14ac:dyDescent="0.4">
      <c r="A1047" s="6">
        <v>18</v>
      </c>
      <c r="B1047" s="17">
        <v>1000</v>
      </c>
      <c r="C1047" s="111" t="s">
        <v>2097</v>
      </c>
      <c r="D1047" s="59" t="s">
        <v>2250</v>
      </c>
      <c r="E1047" s="41" t="s">
        <v>2251</v>
      </c>
      <c r="F1047" s="61" t="s">
        <v>2256</v>
      </c>
      <c r="G1047" s="470"/>
      <c r="H1047" s="48">
        <f>+H1046+1</f>
        <v>899</v>
      </c>
      <c r="I1047" s="43" t="s">
        <v>2261</v>
      </c>
      <c r="J1047" s="48">
        <v>1</v>
      </c>
      <c r="K1047" s="393" t="s">
        <v>2262</v>
      </c>
      <c r="L1047" s="10" t="s">
        <v>2221</v>
      </c>
      <c r="W1047" s="47">
        <v>1</v>
      </c>
    </row>
    <row r="1048" spans="1:24" ht="45" customHeight="1" x14ac:dyDescent="0.4">
      <c r="B1048" s="17">
        <v>1001</v>
      </c>
      <c r="G1048" s="120" t="s">
        <v>4148</v>
      </c>
      <c r="H1048" s="121"/>
      <c r="I1048" s="122"/>
      <c r="J1048" s="122"/>
      <c r="K1048" s="122"/>
      <c r="M1048" s="35"/>
      <c r="N1048" s="35"/>
      <c r="O1048" s="35"/>
      <c r="P1048" s="35"/>
      <c r="Q1048" s="36"/>
      <c r="R1048" s="37"/>
      <c r="S1048" s="38">
        <v>2</v>
      </c>
      <c r="T1048" s="37" t="s">
        <v>657</v>
      </c>
      <c r="U1048" s="38"/>
      <c r="V1048" s="37"/>
      <c r="W1048" s="39">
        <f>SUM(W1049:W1052)</f>
        <v>4</v>
      </c>
      <c r="X1048" s="37" t="s">
        <v>659</v>
      </c>
    </row>
    <row r="1049" spans="1:24" ht="45" customHeight="1" x14ac:dyDescent="0.4">
      <c r="A1049" s="6">
        <v>19</v>
      </c>
      <c r="B1049" s="17">
        <v>1002</v>
      </c>
      <c r="C1049" s="111" t="s">
        <v>2097</v>
      </c>
      <c r="D1049" s="59" t="s">
        <v>2250</v>
      </c>
      <c r="E1049" s="50" t="s">
        <v>2263</v>
      </c>
      <c r="F1049" s="50" t="s">
        <v>2264</v>
      </c>
      <c r="G1049" s="472" t="s">
        <v>4149</v>
      </c>
      <c r="H1049" s="51">
        <f>+H1047+1</f>
        <v>900</v>
      </c>
      <c r="I1049" s="43" t="s">
        <v>2265</v>
      </c>
      <c r="J1049" s="51">
        <v>1</v>
      </c>
      <c r="K1049" s="60" t="s">
        <v>2266</v>
      </c>
      <c r="L1049" s="10" t="s">
        <v>2221</v>
      </c>
      <c r="W1049" s="47">
        <v>1</v>
      </c>
    </row>
    <row r="1050" spans="1:24" ht="45" customHeight="1" x14ac:dyDescent="0.4">
      <c r="A1050" s="6">
        <v>20</v>
      </c>
      <c r="B1050" s="17">
        <v>1003</v>
      </c>
      <c r="C1050" s="111" t="s">
        <v>2097</v>
      </c>
      <c r="D1050" s="59" t="s">
        <v>2250</v>
      </c>
      <c r="E1050" s="50" t="s">
        <v>2263</v>
      </c>
      <c r="F1050" s="50" t="s">
        <v>2264</v>
      </c>
      <c r="G1050" s="474"/>
      <c r="H1050" s="51">
        <f>+H1049+1</f>
        <v>901</v>
      </c>
      <c r="I1050" s="43" t="s">
        <v>2267</v>
      </c>
      <c r="J1050" s="51">
        <v>1</v>
      </c>
      <c r="K1050" s="60" t="s">
        <v>2268</v>
      </c>
      <c r="L1050" s="10" t="s">
        <v>2221</v>
      </c>
      <c r="W1050" s="47">
        <v>1</v>
      </c>
    </row>
    <row r="1051" spans="1:24" ht="45" customHeight="1" x14ac:dyDescent="0.4">
      <c r="A1051" s="6">
        <v>21</v>
      </c>
      <c r="B1051" s="17">
        <v>1004</v>
      </c>
      <c r="C1051" s="111" t="s">
        <v>2097</v>
      </c>
      <c r="D1051" s="59" t="s">
        <v>2250</v>
      </c>
      <c r="E1051" s="50" t="s">
        <v>2263</v>
      </c>
      <c r="F1051" s="61" t="s">
        <v>2269</v>
      </c>
      <c r="G1051" s="469" t="s">
        <v>4150</v>
      </c>
      <c r="H1051" s="48">
        <f>+H1050+1</f>
        <v>902</v>
      </c>
      <c r="I1051" s="43" t="s">
        <v>2270</v>
      </c>
      <c r="J1051" s="48">
        <v>1</v>
      </c>
      <c r="K1051" s="393" t="s">
        <v>2271</v>
      </c>
      <c r="L1051" s="10" t="s">
        <v>2221</v>
      </c>
      <c r="W1051" s="47">
        <v>1</v>
      </c>
    </row>
    <row r="1052" spans="1:24" ht="45" customHeight="1" x14ac:dyDescent="0.4">
      <c r="A1052" s="6">
        <v>22</v>
      </c>
      <c r="B1052" s="17">
        <v>1005</v>
      </c>
      <c r="C1052" s="111" t="s">
        <v>2097</v>
      </c>
      <c r="D1052" s="59" t="s">
        <v>2250</v>
      </c>
      <c r="E1052" s="50" t="s">
        <v>2263</v>
      </c>
      <c r="F1052" s="61" t="s">
        <v>2269</v>
      </c>
      <c r="G1052" s="470"/>
      <c r="H1052" s="48">
        <f>+H1051+1</f>
        <v>903</v>
      </c>
      <c r="I1052" s="43" t="s">
        <v>2272</v>
      </c>
      <c r="J1052" s="48">
        <v>1</v>
      </c>
      <c r="K1052" s="393" t="s">
        <v>2273</v>
      </c>
      <c r="L1052" s="10" t="s">
        <v>2221</v>
      </c>
      <c r="W1052" s="47">
        <v>1</v>
      </c>
    </row>
    <row r="1053" spans="1:24" ht="45" customHeight="1" x14ac:dyDescent="0.4">
      <c r="B1053" s="17">
        <v>1006</v>
      </c>
      <c r="G1053" s="120" t="s">
        <v>4151</v>
      </c>
      <c r="H1053" s="121"/>
      <c r="I1053" s="122"/>
      <c r="J1053" s="122"/>
      <c r="K1053" s="122"/>
      <c r="M1053" s="35"/>
      <c r="N1053" s="35"/>
      <c r="O1053" s="35"/>
      <c r="P1053" s="35"/>
      <c r="Q1053" s="36"/>
      <c r="R1053" s="37"/>
      <c r="S1053" s="38">
        <v>1</v>
      </c>
      <c r="T1053" s="37" t="s">
        <v>657</v>
      </c>
      <c r="U1053" s="38"/>
      <c r="V1053" s="37"/>
      <c r="W1053" s="39">
        <f>SUM(W1054:W1055)</f>
        <v>2</v>
      </c>
      <c r="X1053" s="37" t="s">
        <v>659</v>
      </c>
    </row>
    <row r="1054" spans="1:24" ht="45" customHeight="1" x14ac:dyDescent="0.4">
      <c r="A1054" s="6">
        <v>23</v>
      </c>
      <c r="B1054" s="17">
        <v>1007</v>
      </c>
      <c r="C1054" s="111" t="s">
        <v>2097</v>
      </c>
      <c r="D1054" s="59" t="s">
        <v>2250</v>
      </c>
      <c r="E1054" s="41" t="s">
        <v>2274</v>
      </c>
      <c r="F1054" s="41" t="s">
        <v>2275</v>
      </c>
      <c r="G1054" s="466" t="s">
        <v>4152</v>
      </c>
      <c r="H1054" s="42">
        <f>+H1052+1</f>
        <v>904</v>
      </c>
      <c r="I1054" s="43" t="s">
        <v>2276</v>
      </c>
      <c r="J1054" s="42">
        <v>10</v>
      </c>
      <c r="K1054" s="58" t="s">
        <v>4153</v>
      </c>
      <c r="L1054" s="10" t="s">
        <v>2277</v>
      </c>
      <c r="W1054" s="47">
        <v>1</v>
      </c>
    </row>
    <row r="1055" spans="1:24" ht="45" customHeight="1" x14ac:dyDescent="0.4">
      <c r="A1055" s="6">
        <v>24</v>
      </c>
      <c r="B1055" s="17">
        <v>1008</v>
      </c>
      <c r="C1055" s="111" t="s">
        <v>2097</v>
      </c>
      <c r="D1055" s="59" t="s">
        <v>2250</v>
      </c>
      <c r="E1055" s="41" t="s">
        <v>2274</v>
      </c>
      <c r="F1055" s="41" t="s">
        <v>2275</v>
      </c>
      <c r="G1055" s="468"/>
      <c r="H1055" s="42">
        <f>+H1054+1</f>
        <v>905</v>
      </c>
      <c r="I1055" s="43" t="s">
        <v>2278</v>
      </c>
      <c r="J1055" s="42">
        <v>10</v>
      </c>
      <c r="K1055" s="58" t="s">
        <v>4154</v>
      </c>
      <c r="L1055" s="10" t="s">
        <v>2277</v>
      </c>
      <c r="W1055" s="47">
        <v>1</v>
      </c>
    </row>
    <row r="1056" spans="1:24" ht="45" customHeight="1" x14ac:dyDescent="0.4">
      <c r="B1056" s="17">
        <v>1009</v>
      </c>
      <c r="G1056" s="120" t="s">
        <v>4155</v>
      </c>
      <c r="H1056" s="121"/>
      <c r="I1056" s="122"/>
      <c r="J1056" s="122"/>
      <c r="K1056" s="122"/>
      <c r="M1056" s="35"/>
      <c r="N1056" s="35"/>
      <c r="O1056" s="35"/>
      <c r="P1056" s="35"/>
      <c r="Q1056" s="36"/>
      <c r="R1056" s="37"/>
      <c r="S1056" s="38">
        <v>1</v>
      </c>
      <c r="T1056" s="37" t="s">
        <v>657</v>
      </c>
      <c r="U1056" s="38"/>
      <c r="V1056" s="37"/>
      <c r="W1056" s="39">
        <f>SUM(W1057:W1058)</f>
        <v>2</v>
      </c>
      <c r="X1056" s="37" t="s">
        <v>659</v>
      </c>
    </row>
    <row r="1057" spans="1:24" ht="45" customHeight="1" x14ac:dyDescent="0.4">
      <c r="A1057" s="6">
        <v>25</v>
      </c>
      <c r="B1057" s="17">
        <v>1010</v>
      </c>
      <c r="C1057" s="111" t="s">
        <v>2097</v>
      </c>
      <c r="D1057" s="59" t="s">
        <v>2250</v>
      </c>
      <c r="E1057" s="50" t="s">
        <v>2279</v>
      </c>
      <c r="F1057" s="50" t="s">
        <v>2280</v>
      </c>
      <c r="G1057" s="472" t="s">
        <v>4156</v>
      </c>
      <c r="H1057" s="51">
        <f>+H1055+1</f>
        <v>906</v>
      </c>
      <c r="I1057" s="43" t="s">
        <v>2281</v>
      </c>
      <c r="J1057" s="51">
        <v>5</v>
      </c>
      <c r="K1057" s="60" t="s">
        <v>2282</v>
      </c>
      <c r="L1057" s="10" t="s">
        <v>2277</v>
      </c>
      <c r="W1057" s="47">
        <v>1</v>
      </c>
    </row>
    <row r="1058" spans="1:24" ht="45" customHeight="1" x14ac:dyDescent="0.4">
      <c r="A1058" s="6">
        <v>26</v>
      </c>
      <c r="B1058" s="17">
        <v>1011</v>
      </c>
      <c r="C1058" s="111" t="s">
        <v>2097</v>
      </c>
      <c r="D1058" s="59" t="s">
        <v>2250</v>
      </c>
      <c r="E1058" s="50" t="s">
        <v>2279</v>
      </c>
      <c r="F1058" s="50" t="s">
        <v>2280</v>
      </c>
      <c r="G1058" s="474"/>
      <c r="H1058" s="51">
        <f>+H1057+1</f>
        <v>907</v>
      </c>
      <c r="I1058" s="43" t="s">
        <v>2283</v>
      </c>
      <c r="J1058" s="51">
        <v>2</v>
      </c>
      <c r="K1058" s="60" t="s">
        <v>2284</v>
      </c>
      <c r="L1058" s="10" t="s">
        <v>2277</v>
      </c>
      <c r="W1058" s="47">
        <v>1</v>
      </c>
    </row>
    <row r="1059" spans="1:24" ht="45" customHeight="1" x14ac:dyDescent="0.4">
      <c r="B1059" s="17">
        <v>1012</v>
      </c>
      <c r="G1059" s="25" t="s">
        <v>4157</v>
      </c>
      <c r="H1059" s="26"/>
      <c r="I1059" s="26"/>
      <c r="J1059" s="26"/>
      <c r="K1059" s="68"/>
      <c r="M1059" s="29"/>
      <c r="N1059" s="29"/>
      <c r="O1059" s="29"/>
      <c r="P1059" s="29"/>
      <c r="Q1059" s="30">
        <v>2</v>
      </c>
      <c r="R1059" s="31" t="s">
        <v>656</v>
      </c>
      <c r="S1059" s="32">
        <f>SUM(S1060:S1072)</f>
        <v>5</v>
      </c>
      <c r="T1059" s="31" t="s">
        <v>657</v>
      </c>
      <c r="U1059" s="32">
        <v>4</v>
      </c>
      <c r="V1059" s="31" t="s">
        <v>658</v>
      </c>
      <c r="W1059" s="32">
        <f>SUM(W1060:W1072)/2</f>
        <v>11</v>
      </c>
      <c r="X1059" s="31" t="s">
        <v>659</v>
      </c>
    </row>
    <row r="1060" spans="1:24" ht="45" customHeight="1" x14ac:dyDescent="0.4">
      <c r="B1060" s="17">
        <v>1013</v>
      </c>
      <c r="G1060" s="120" t="s">
        <v>4158</v>
      </c>
      <c r="H1060" s="121"/>
      <c r="I1060" s="122"/>
      <c r="J1060" s="122"/>
      <c r="K1060" s="122"/>
      <c r="M1060" s="35"/>
      <c r="N1060" s="35"/>
      <c r="O1060" s="35"/>
      <c r="P1060" s="35"/>
      <c r="Q1060" s="36"/>
      <c r="R1060" s="37"/>
      <c r="S1060" s="38">
        <v>2</v>
      </c>
      <c r="T1060" s="37" t="s">
        <v>657</v>
      </c>
      <c r="U1060" s="38"/>
      <c r="V1060" s="37"/>
      <c r="W1060" s="39">
        <f>SUM(W1061:W1066)</f>
        <v>6</v>
      </c>
      <c r="X1060" s="37" t="s">
        <v>659</v>
      </c>
    </row>
    <row r="1061" spans="1:24" ht="45" customHeight="1" x14ac:dyDescent="0.4">
      <c r="A1061" s="6">
        <v>27</v>
      </c>
      <c r="B1061" s="17">
        <v>1014</v>
      </c>
      <c r="C1061" s="111" t="s">
        <v>2097</v>
      </c>
      <c r="D1061" s="40" t="s">
        <v>2285</v>
      </c>
      <c r="E1061" s="41" t="s">
        <v>2286</v>
      </c>
      <c r="F1061" s="41" t="s">
        <v>2287</v>
      </c>
      <c r="G1061" s="58" t="s">
        <v>4159</v>
      </c>
      <c r="H1061" s="42">
        <f>+H1058+1</f>
        <v>908</v>
      </c>
      <c r="I1061" s="43" t="s">
        <v>2288</v>
      </c>
      <c r="J1061" s="42">
        <v>20</v>
      </c>
      <c r="K1061" s="58" t="s">
        <v>2289</v>
      </c>
      <c r="L1061" s="10" t="s">
        <v>2221</v>
      </c>
      <c r="W1061" s="47">
        <v>1</v>
      </c>
    </row>
    <row r="1062" spans="1:24" ht="45" customHeight="1" x14ac:dyDescent="0.4">
      <c r="A1062" s="6">
        <v>28</v>
      </c>
      <c r="B1062" s="17">
        <v>1015</v>
      </c>
      <c r="C1062" s="111" t="s">
        <v>2097</v>
      </c>
      <c r="D1062" s="40" t="s">
        <v>2285</v>
      </c>
      <c r="E1062" s="41" t="s">
        <v>2286</v>
      </c>
      <c r="F1062" s="61" t="s">
        <v>2290</v>
      </c>
      <c r="G1062" s="469" t="s">
        <v>4160</v>
      </c>
      <c r="H1062" s="48">
        <f>+H1061+1</f>
        <v>909</v>
      </c>
      <c r="I1062" s="43" t="s">
        <v>2291</v>
      </c>
      <c r="J1062" s="48">
        <v>20</v>
      </c>
      <c r="K1062" s="393" t="s">
        <v>2292</v>
      </c>
      <c r="L1062" s="10" t="s">
        <v>2221</v>
      </c>
      <c r="W1062" s="47">
        <v>1</v>
      </c>
    </row>
    <row r="1063" spans="1:24" ht="45" customHeight="1" x14ac:dyDescent="0.4">
      <c r="A1063" s="6">
        <v>29</v>
      </c>
      <c r="B1063" s="17">
        <v>1016</v>
      </c>
      <c r="C1063" s="111" t="s">
        <v>2097</v>
      </c>
      <c r="D1063" s="40" t="s">
        <v>2285</v>
      </c>
      <c r="E1063" s="41" t="s">
        <v>2286</v>
      </c>
      <c r="F1063" s="61" t="s">
        <v>2290</v>
      </c>
      <c r="G1063" s="471"/>
      <c r="H1063" s="48">
        <f>+H1062+1</f>
        <v>910</v>
      </c>
      <c r="I1063" s="43" t="s">
        <v>2293</v>
      </c>
      <c r="J1063" s="48">
        <v>50</v>
      </c>
      <c r="K1063" s="393" t="s">
        <v>2294</v>
      </c>
      <c r="L1063" s="10" t="s">
        <v>2221</v>
      </c>
      <c r="W1063" s="47">
        <v>1</v>
      </c>
    </row>
    <row r="1064" spans="1:24" ht="45" customHeight="1" x14ac:dyDescent="0.4">
      <c r="A1064" s="6">
        <v>30</v>
      </c>
      <c r="B1064" s="17">
        <v>1017</v>
      </c>
      <c r="C1064" s="111" t="s">
        <v>2097</v>
      </c>
      <c r="D1064" s="40" t="s">
        <v>2285</v>
      </c>
      <c r="E1064" s="41" t="s">
        <v>2286</v>
      </c>
      <c r="F1064" s="61" t="s">
        <v>2290</v>
      </c>
      <c r="G1064" s="471"/>
      <c r="H1064" s="48">
        <f>+H1063+1</f>
        <v>911</v>
      </c>
      <c r="I1064" s="43" t="s">
        <v>2295</v>
      </c>
      <c r="J1064" s="48">
        <v>200</v>
      </c>
      <c r="K1064" s="393" t="s">
        <v>2296</v>
      </c>
      <c r="L1064" s="10" t="s">
        <v>2221</v>
      </c>
      <c r="W1064" s="47">
        <v>1</v>
      </c>
    </row>
    <row r="1065" spans="1:24" ht="45" customHeight="1" x14ac:dyDescent="0.4">
      <c r="A1065" s="6">
        <v>31</v>
      </c>
      <c r="B1065" s="17">
        <v>1018</v>
      </c>
      <c r="C1065" s="111" t="s">
        <v>2097</v>
      </c>
      <c r="D1065" s="40" t="s">
        <v>2285</v>
      </c>
      <c r="E1065" s="41" t="s">
        <v>2286</v>
      </c>
      <c r="F1065" s="61" t="s">
        <v>2290</v>
      </c>
      <c r="G1065" s="471"/>
      <c r="H1065" s="48">
        <f>+H1064+1</f>
        <v>912</v>
      </c>
      <c r="I1065" s="43" t="s">
        <v>2297</v>
      </c>
      <c r="J1065" s="48">
        <v>2</v>
      </c>
      <c r="K1065" s="393" t="s">
        <v>2298</v>
      </c>
      <c r="L1065" s="10" t="s">
        <v>2221</v>
      </c>
      <c r="W1065" s="47">
        <v>1</v>
      </c>
    </row>
    <row r="1066" spans="1:24" ht="45" customHeight="1" x14ac:dyDescent="0.4">
      <c r="A1066" s="6">
        <v>32</v>
      </c>
      <c r="B1066" s="17">
        <v>1019</v>
      </c>
      <c r="C1066" s="111" t="s">
        <v>2097</v>
      </c>
      <c r="D1066" s="40" t="s">
        <v>2285</v>
      </c>
      <c r="E1066" s="41" t="s">
        <v>2286</v>
      </c>
      <c r="F1066" s="61" t="s">
        <v>2290</v>
      </c>
      <c r="G1066" s="470"/>
      <c r="H1066" s="48">
        <f>+H1065+1</f>
        <v>913</v>
      </c>
      <c r="I1066" s="43" t="s">
        <v>2299</v>
      </c>
      <c r="J1066" s="48">
        <v>3</v>
      </c>
      <c r="K1066" s="393" t="s">
        <v>2300</v>
      </c>
      <c r="L1066" s="10" t="s">
        <v>2221</v>
      </c>
      <c r="W1066" s="47">
        <v>1</v>
      </c>
    </row>
    <row r="1067" spans="1:24" ht="45" customHeight="1" x14ac:dyDescent="0.4">
      <c r="B1067" s="17">
        <v>1020</v>
      </c>
      <c r="G1067" s="120" t="s">
        <v>4161</v>
      </c>
      <c r="H1067" s="121"/>
      <c r="I1067" s="122"/>
      <c r="J1067" s="122"/>
      <c r="K1067" s="122"/>
      <c r="M1067" s="35"/>
      <c r="N1067" s="35"/>
      <c r="O1067" s="35"/>
      <c r="P1067" s="35"/>
      <c r="Q1067" s="36"/>
      <c r="R1067" s="37"/>
      <c r="S1067" s="38">
        <v>3</v>
      </c>
      <c r="T1067" s="37" t="s">
        <v>657</v>
      </c>
      <c r="U1067" s="38"/>
      <c r="V1067" s="37"/>
      <c r="W1067" s="39">
        <f>SUM(W1068:W1072)</f>
        <v>5</v>
      </c>
      <c r="X1067" s="37" t="s">
        <v>659</v>
      </c>
    </row>
    <row r="1068" spans="1:24" ht="45" customHeight="1" x14ac:dyDescent="0.4">
      <c r="A1068" s="6">
        <v>33</v>
      </c>
      <c r="B1068" s="17">
        <v>1021</v>
      </c>
      <c r="C1068" s="111" t="s">
        <v>2097</v>
      </c>
      <c r="D1068" s="40" t="s">
        <v>2285</v>
      </c>
      <c r="E1068" s="50" t="s">
        <v>2301</v>
      </c>
      <c r="F1068" s="50" t="s">
        <v>2302</v>
      </c>
      <c r="G1068" s="472" t="s">
        <v>4162</v>
      </c>
      <c r="H1068" s="51">
        <f>+H1066+1</f>
        <v>914</v>
      </c>
      <c r="I1068" s="43" t="s">
        <v>2303</v>
      </c>
      <c r="J1068" s="51">
        <v>3</v>
      </c>
      <c r="K1068" s="60" t="s">
        <v>2304</v>
      </c>
      <c r="L1068" s="10" t="s">
        <v>2221</v>
      </c>
      <c r="W1068" s="47">
        <v>1</v>
      </c>
    </row>
    <row r="1069" spans="1:24" ht="45" customHeight="1" x14ac:dyDescent="0.4">
      <c r="A1069" s="6">
        <v>34</v>
      </c>
      <c r="B1069" s="17">
        <v>1022</v>
      </c>
      <c r="C1069" s="111" t="s">
        <v>2097</v>
      </c>
      <c r="D1069" s="40" t="s">
        <v>2285</v>
      </c>
      <c r="E1069" s="50" t="s">
        <v>2301</v>
      </c>
      <c r="F1069" s="50" t="s">
        <v>2302</v>
      </c>
      <c r="G1069" s="473"/>
      <c r="H1069" s="51">
        <f>+H1068+1</f>
        <v>915</v>
      </c>
      <c r="I1069" s="43" t="s">
        <v>2305</v>
      </c>
      <c r="J1069" s="51">
        <v>1</v>
      </c>
      <c r="K1069" s="60" t="s">
        <v>2306</v>
      </c>
      <c r="L1069" s="10" t="s">
        <v>2221</v>
      </c>
      <c r="W1069" s="47">
        <v>1</v>
      </c>
    </row>
    <row r="1070" spans="1:24" ht="45" customHeight="1" x14ac:dyDescent="0.4">
      <c r="A1070" s="6">
        <v>35</v>
      </c>
      <c r="B1070" s="17">
        <v>1023</v>
      </c>
      <c r="C1070" s="111" t="s">
        <v>2097</v>
      </c>
      <c r="D1070" s="40" t="s">
        <v>2285</v>
      </c>
      <c r="E1070" s="50" t="s">
        <v>2301</v>
      </c>
      <c r="F1070" s="50" t="s">
        <v>2302</v>
      </c>
      <c r="G1070" s="474"/>
      <c r="H1070" s="51">
        <f>+H1069+1</f>
        <v>916</v>
      </c>
      <c r="I1070" s="43" t="s">
        <v>2307</v>
      </c>
      <c r="J1070" s="51">
        <v>1</v>
      </c>
      <c r="K1070" s="60" t="s">
        <v>2308</v>
      </c>
      <c r="L1070" s="10" t="s">
        <v>2221</v>
      </c>
      <c r="W1070" s="47">
        <v>1</v>
      </c>
    </row>
    <row r="1071" spans="1:24" ht="45" customHeight="1" x14ac:dyDescent="0.4">
      <c r="A1071" s="6">
        <v>36</v>
      </c>
      <c r="B1071" s="17">
        <v>1024</v>
      </c>
      <c r="C1071" s="111" t="s">
        <v>2097</v>
      </c>
      <c r="D1071" s="40" t="s">
        <v>2285</v>
      </c>
      <c r="E1071" s="50" t="s">
        <v>2301</v>
      </c>
      <c r="F1071" s="61" t="s">
        <v>2309</v>
      </c>
      <c r="G1071" s="393" t="s">
        <v>4163</v>
      </c>
      <c r="H1071" s="48">
        <f>+H1070+1</f>
        <v>917</v>
      </c>
      <c r="I1071" s="43" t="s">
        <v>2310</v>
      </c>
      <c r="J1071" s="62">
        <v>0.2</v>
      </c>
      <c r="K1071" s="393" t="s">
        <v>4164</v>
      </c>
      <c r="L1071" s="10" t="s">
        <v>2221</v>
      </c>
      <c r="W1071" s="47">
        <v>1</v>
      </c>
    </row>
    <row r="1072" spans="1:24" ht="45" customHeight="1" x14ac:dyDescent="0.4">
      <c r="A1072" s="6">
        <v>37</v>
      </c>
      <c r="B1072" s="17">
        <v>1025</v>
      </c>
      <c r="C1072" s="111" t="s">
        <v>2097</v>
      </c>
      <c r="D1072" s="40" t="s">
        <v>2285</v>
      </c>
      <c r="E1072" s="50" t="s">
        <v>2301</v>
      </c>
      <c r="F1072" s="50" t="s">
        <v>2311</v>
      </c>
      <c r="G1072" s="60" t="s">
        <v>4165</v>
      </c>
      <c r="H1072" s="51">
        <f>+H1071+1</f>
        <v>918</v>
      </c>
      <c r="I1072" s="43" t="s">
        <v>2312</v>
      </c>
      <c r="J1072" s="51">
        <v>4</v>
      </c>
      <c r="K1072" s="60" t="s">
        <v>2313</v>
      </c>
      <c r="L1072" s="10" t="s">
        <v>2221</v>
      </c>
      <c r="W1072" s="47">
        <v>1</v>
      </c>
    </row>
    <row r="1073" spans="2:24" ht="45" customHeight="1" x14ac:dyDescent="0.4">
      <c r="B1073" s="17">
        <v>1026</v>
      </c>
      <c r="G1073" s="25" t="s">
        <v>4166</v>
      </c>
      <c r="H1073" s="26"/>
      <c r="I1073" s="26"/>
      <c r="J1073" s="26"/>
      <c r="K1073" s="68"/>
      <c r="M1073" s="29"/>
      <c r="N1073" s="29"/>
      <c r="O1073" s="29"/>
      <c r="P1073" s="29"/>
      <c r="Q1073" s="30">
        <v>4</v>
      </c>
      <c r="R1073" s="31" t="s">
        <v>656</v>
      </c>
      <c r="S1073" s="32">
        <f>SUM(S1074:S1111)</f>
        <v>11</v>
      </c>
      <c r="T1073" s="31" t="s">
        <v>657</v>
      </c>
      <c r="U1073" s="32">
        <v>16</v>
      </c>
      <c r="V1073" s="31" t="s">
        <v>658</v>
      </c>
      <c r="W1073" s="32">
        <f>SUM(W1074:W1111)/2</f>
        <v>34</v>
      </c>
      <c r="X1073" s="31" t="s">
        <v>659</v>
      </c>
    </row>
    <row r="1074" spans="2:24" ht="45" customHeight="1" x14ac:dyDescent="0.4">
      <c r="B1074" s="17">
        <v>1027</v>
      </c>
      <c r="G1074" s="120" t="s">
        <v>4167</v>
      </c>
      <c r="H1074" s="121"/>
      <c r="I1074" s="122"/>
      <c r="J1074" s="122"/>
      <c r="K1074" s="122"/>
      <c r="M1074" s="35"/>
      <c r="N1074" s="35"/>
      <c r="O1074" s="35"/>
      <c r="P1074" s="35"/>
      <c r="Q1074" s="36"/>
      <c r="R1074" s="37"/>
      <c r="S1074" s="38">
        <v>4</v>
      </c>
      <c r="T1074" s="37" t="s">
        <v>657</v>
      </c>
      <c r="U1074" s="38"/>
      <c r="V1074" s="37"/>
      <c r="W1074" s="39">
        <f>SUM(W1075:W1081)</f>
        <v>7</v>
      </c>
      <c r="X1074" s="37" t="s">
        <v>659</v>
      </c>
    </row>
    <row r="1075" spans="2:24" ht="45" customHeight="1" x14ac:dyDescent="0.4">
      <c r="B1075" s="17">
        <v>1028</v>
      </c>
      <c r="C1075" s="111" t="s">
        <v>2097</v>
      </c>
      <c r="D1075" s="59" t="s">
        <v>2314</v>
      </c>
      <c r="E1075" s="41" t="s">
        <v>2315</v>
      </c>
      <c r="F1075" s="41" t="s">
        <v>2316</v>
      </c>
      <c r="G1075" s="466" t="s">
        <v>2317</v>
      </c>
      <c r="H1075" s="42">
        <f>+H1072+1</f>
        <v>919</v>
      </c>
      <c r="I1075" s="56" t="s">
        <v>2318</v>
      </c>
      <c r="J1075" s="57">
        <v>150000</v>
      </c>
      <c r="K1075" s="58" t="s">
        <v>2319</v>
      </c>
      <c r="L1075" s="10" t="s">
        <v>2277</v>
      </c>
      <c r="W1075" s="47">
        <v>1</v>
      </c>
    </row>
    <row r="1076" spans="2:24" ht="45" customHeight="1" x14ac:dyDescent="0.4">
      <c r="B1076" s="17">
        <v>1029</v>
      </c>
      <c r="C1076" s="111" t="s">
        <v>2097</v>
      </c>
      <c r="D1076" s="59" t="s">
        <v>2314</v>
      </c>
      <c r="E1076" s="41" t="s">
        <v>2315</v>
      </c>
      <c r="F1076" s="41" t="s">
        <v>2316</v>
      </c>
      <c r="G1076" s="467"/>
      <c r="H1076" s="42">
        <f t="shared" ref="H1076:H1081" si="40">+H1075+1</f>
        <v>920</v>
      </c>
      <c r="I1076" s="56" t="s">
        <v>2320</v>
      </c>
      <c r="J1076" s="57">
        <v>50000</v>
      </c>
      <c r="K1076" s="129" t="s">
        <v>2321</v>
      </c>
      <c r="L1076" s="10" t="s">
        <v>2277</v>
      </c>
      <c r="W1076" s="47">
        <v>1</v>
      </c>
    </row>
    <row r="1077" spans="2:24" ht="45" customHeight="1" x14ac:dyDescent="0.4">
      <c r="B1077" s="17">
        <v>1030</v>
      </c>
      <c r="C1077" s="111" t="s">
        <v>2097</v>
      </c>
      <c r="D1077" s="59" t="s">
        <v>2314</v>
      </c>
      <c r="E1077" s="41" t="s">
        <v>2315</v>
      </c>
      <c r="F1077" s="41" t="s">
        <v>2316</v>
      </c>
      <c r="G1077" s="468"/>
      <c r="H1077" s="42">
        <f t="shared" si="40"/>
        <v>921</v>
      </c>
      <c r="I1077" s="56" t="s">
        <v>2322</v>
      </c>
      <c r="J1077" s="57">
        <v>200</v>
      </c>
      <c r="K1077" s="58" t="s">
        <v>2323</v>
      </c>
      <c r="L1077" s="10" t="s">
        <v>2277</v>
      </c>
      <c r="W1077" s="47">
        <v>1</v>
      </c>
    </row>
    <row r="1078" spans="2:24" ht="45" customHeight="1" x14ac:dyDescent="0.4">
      <c r="B1078" s="17">
        <v>1031</v>
      </c>
      <c r="C1078" s="111" t="s">
        <v>2097</v>
      </c>
      <c r="D1078" s="59" t="s">
        <v>2314</v>
      </c>
      <c r="E1078" s="41" t="s">
        <v>2315</v>
      </c>
      <c r="F1078" s="8" t="s">
        <v>2324</v>
      </c>
      <c r="G1078" s="393" t="s">
        <v>2325</v>
      </c>
      <c r="H1078" s="48">
        <f t="shared" si="40"/>
        <v>922</v>
      </c>
      <c r="I1078" s="56" t="s">
        <v>2326</v>
      </c>
      <c r="J1078" s="53">
        <v>1000</v>
      </c>
      <c r="K1078" s="393" t="s">
        <v>2327</v>
      </c>
      <c r="L1078" s="10" t="s">
        <v>2277</v>
      </c>
      <c r="W1078" s="47">
        <v>1</v>
      </c>
    </row>
    <row r="1079" spans="2:24" ht="45" customHeight="1" x14ac:dyDescent="0.4">
      <c r="B1079" s="17">
        <v>1032</v>
      </c>
      <c r="C1079" s="111" t="s">
        <v>2097</v>
      </c>
      <c r="D1079" s="59" t="s">
        <v>2314</v>
      </c>
      <c r="E1079" s="41" t="s">
        <v>2315</v>
      </c>
      <c r="F1079" s="41" t="s">
        <v>2328</v>
      </c>
      <c r="G1079" s="58" t="s">
        <v>2329</v>
      </c>
      <c r="H1079" s="42">
        <f t="shared" si="40"/>
        <v>923</v>
      </c>
      <c r="I1079" s="56" t="s">
        <v>2330</v>
      </c>
      <c r="J1079" s="57">
        <v>2000</v>
      </c>
      <c r="K1079" s="58" t="s">
        <v>2331</v>
      </c>
      <c r="L1079" s="10" t="s">
        <v>2277</v>
      </c>
      <c r="W1079" s="47">
        <v>1</v>
      </c>
    </row>
    <row r="1080" spans="2:24" ht="45" customHeight="1" x14ac:dyDescent="0.4">
      <c r="B1080" s="17">
        <v>1033</v>
      </c>
      <c r="C1080" s="111" t="s">
        <v>2097</v>
      </c>
      <c r="D1080" s="59" t="s">
        <v>2314</v>
      </c>
      <c r="E1080" s="41" t="s">
        <v>2315</v>
      </c>
      <c r="F1080" s="8" t="s">
        <v>2332</v>
      </c>
      <c r="G1080" s="469" t="s">
        <v>2333</v>
      </c>
      <c r="H1080" s="48">
        <f t="shared" si="40"/>
        <v>924</v>
      </c>
      <c r="I1080" s="56" t="s">
        <v>2334</v>
      </c>
      <c r="J1080" s="53">
        <v>1</v>
      </c>
      <c r="K1080" s="393" t="s">
        <v>2335</v>
      </c>
      <c r="L1080" s="10" t="s">
        <v>2277</v>
      </c>
      <c r="W1080" s="47">
        <v>1</v>
      </c>
    </row>
    <row r="1081" spans="2:24" ht="45" customHeight="1" x14ac:dyDescent="0.4">
      <c r="B1081" s="17">
        <v>1034</v>
      </c>
      <c r="C1081" s="111" t="s">
        <v>2097</v>
      </c>
      <c r="D1081" s="59" t="s">
        <v>2314</v>
      </c>
      <c r="E1081" s="41" t="s">
        <v>2315</v>
      </c>
      <c r="F1081" s="8" t="s">
        <v>2332</v>
      </c>
      <c r="G1081" s="470"/>
      <c r="H1081" s="48">
        <f t="shared" si="40"/>
        <v>925</v>
      </c>
      <c r="I1081" s="56" t="s">
        <v>2336</v>
      </c>
      <c r="J1081" s="53">
        <v>200</v>
      </c>
      <c r="K1081" s="393" t="s">
        <v>2337</v>
      </c>
      <c r="L1081" s="10" t="s">
        <v>2277</v>
      </c>
      <c r="W1081" s="47">
        <v>1</v>
      </c>
    </row>
    <row r="1082" spans="2:24" ht="45" customHeight="1" x14ac:dyDescent="0.4">
      <c r="B1082" s="17">
        <v>1035</v>
      </c>
      <c r="G1082" s="120" t="s">
        <v>4168</v>
      </c>
      <c r="H1082" s="121"/>
      <c r="I1082" s="122"/>
      <c r="J1082" s="122"/>
      <c r="K1082" s="122"/>
      <c r="M1082" s="35"/>
      <c r="N1082" s="35"/>
      <c r="O1082" s="35"/>
      <c r="P1082" s="35"/>
      <c r="Q1082" s="36"/>
      <c r="R1082" s="37"/>
      <c r="S1082" s="38">
        <v>2</v>
      </c>
      <c r="T1082" s="37" t="s">
        <v>657</v>
      </c>
      <c r="U1082" s="38"/>
      <c r="V1082" s="37"/>
      <c r="W1082" s="39">
        <f>SUM(W1083:W1087)</f>
        <v>5</v>
      </c>
      <c r="X1082" s="37" t="s">
        <v>659</v>
      </c>
    </row>
    <row r="1083" spans="2:24" ht="45" customHeight="1" x14ac:dyDescent="0.4">
      <c r="B1083" s="17">
        <v>1036</v>
      </c>
      <c r="C1083" s="111" t="s">
        <v>2097</v>
      </c>
      <c r="D1083" s="59" t="s">
        <v>2314</v>
      </c>
      <c r="E1083" s="50" t="s">
        <v>2338</v>
      </c>
      <c r="F1083" s="50" t="s">
        <v>2339</v>
      </c>
      <c r="G1083" s="472" t="s">
        <v>2340</v>
      </c>
      <c r="H1083" s="51">
        <f>+H1081+1</f>
        <v>926</v>
      </c>
      <c r="I1083" s="56" t="s">
        <v>2341</v>
      </c>
      <c r="J1083" s="51">
        <v>10</v>
      </c>
      <c r="K1083" s="60" t="s">
        <v>2342</v>
      </c>
      <c r="L1083" s="10" t="s">
        <v>2277</v>
      </c>
      <c r="W1083" s="47">
        <v>1</v>
      </c>
    </row>
    <row r="1084" spans="2:24" ht="45" customHeight="1" x14ac:dyDescent="0.4">
      <c r="B1084" s="17">
        <v>1037</v>
      </c>
      <c r="C1084" s="111" t="s">
        <v>2097</v>
      </c>
      <c r="D1084" s="59" t="s">
        <v>2314</v>
      </c>
      <c r="E1084" s="50" t="s">
        <v>2338</v>
      </c>
      <c r="F1084" s="50" t="s">
        <v>2339</v>
      </c>
      <c r="G1084" s="474"/>
      <c r="H1084" s="51">
        <f>+H1083+1</f>
        <v>927</v>
      </c>
      <c r="I1084" s="56" t="s">
        <v>2343</v>
      </c>
      <c r="J1084" s="51">
        <v>3</v>
      </c>
      <c r="K1084" s="60" t="s">
        <v>2344</v>
      </c>
      <c r="L1084" s="10" t="s">
        <v>2277</v>
      </c>
      <c r="W1084" s="47">
        <v>1</v>
      </c>
    </row>
    <row r="1085" spans="2:24" ht="45" customHeight="1" x14ac:dyDescent="0.4">
      <c r="B1085" s="17">
        <v>1038</v>
      </c>
      <c r="C1085" s="111" t="s">
        <v>2097</v>
      </c>
      <c r="D1085" s="59" t="s">
        <v>2314</v>
      </c>
      <c r="E1085" s="50" t="s">
        <v>2338</v>
      </c>
      <c r="F1085" s="8" t="s">
        <v>2345</v>
      </c>
      <c r="G1085" s="469" t="s">
        <v>2346</v>
      </c>
      <c r="H1085" s="48">
        <f>+H1084+1</f>
        <v>928</v>
      </c>
      <c r="I1085" s="56" t="s">
        <v>2347</v>
      </c>
      <c r="J1085" s="48">
        <v>50</v>
      </c>
      <c r="K1085" s="393" t="s">
        <v>2348</v>
      </c>
      <c r="L1085" s="10" t="s">
        <v>2277</v>
      </c>
      <c r="W1085" s="47">
        <v>1</v>
      </c>
    </row>
    <row r="1086" spans="2:24" ht="45" customHeight="1" x14ac:dyDescent="0.4">
      <c r="B1086" s="17">
        <v>1039</v>
      </c>
      <c r="C1086" s="111" t="s">
        <v>2097</v>
      </c>
      <c r="D1086" s="59" t="s">
        <v>2314</v>
      </c>
      <c r="E1086" s="50" t="s">
        <v>2338</v>
      </c>
      <c r="F1086" s="8" t="s">
        <v>2345</v>
      </c>
      <c r="G1086" s="471"/>
      <c r="H1086" s="48">
        <f>+H1085+1</f>
        <v>929</v>
      </c>
      <c r="I1086" s="56" t="s">
        <v>2349</v>
      </c>
      <c r="J1086" s="48">
        <v>200</v>
      </c>
      <c r="K1086" s="393" t="s">
        <v>2350</v>
      </c>
      <c r="L1086" s="10" t="s">
        <v>2277</v>
      </c>
      <c r="W1086" s="47">
        <v>1</v>
      </c>
    </row>
    <row r="1087" spans="2:24" ht="45" customHeight="1" x14ac:dyDescent="0.4">
      <c r="B1087" s="17">
        <v>1040</v>
      </c>
      <c r="C1087" s="111" t="s">
        <v>2097</v>
      </c>
      <c r="D1087" s="59" t="s">
        <v>2314</v>
      </c>
      <c r="E1087" s="50" t="s">
        <v>2338</v>
      </c>
      <c r="F1087" s="8" t="s">
        <v>2345</v>
      </c>
      <c r="G1087" s="470"/>
      <c r="H1087" s="48">
        <f>+H1086+1</f>
        <v>930</v>
      </c>
      <c r="I1087" s="56" t="s">
        <v>2351</v>
      </c>
      <c r="J1087" s="48">
        <v>1</v>
      </c>
      <c r="K1087" s="393" t="s">
        <v>2352</v>
      </c>
      <c r="L1087" s="10" t="s">
        <v>2277</v>
      </c>
      <c r="W1087" s="47">
        <v>1</v>
      </c>
    </row>
    <row r="1088" spans="2:24" ht="45" customHeight="1" x14ac:dyDescent="0.4">
      <c r="B1088" s="17">
        <v>1041</v>
      </c>
      <c r="G1088" s="120" t="s">
        <v>4169</v>
      </c>
      <c r="H1088" s="121"/>
      <c r="I1088" s="122"/>
      <c r="J1088" s="122"/>
      <c r="K1088" s="122"/>
      <c r="M1088" s="35"/>
      <c r="N1088" s="35"/>
      <c r="O1088" s="35"/>
      <c r="P1088" s="35"/>
      <c r="Q1088" s="36"/>
      <c r="R1088" s="37"/>
      <c r="S1088" s="38">
        <v>3</v>
      </c>
      <c r="T1088" s="37" t="s">
        <v>657</v>
      </c>
      <c r="U1088" s="38"/>
      <c r="V1088" s="37"/>
      <c r="W1088" s="39">
        <f>SUM(W1089:W1098)</f>
        <v>10</v>
      </c>
      <c r="X1088" s="37" t="s">
        <v>659</v>
      </c>
    </row>
    <row r="1089" spans="2:24" ht="45" customHeight="1" x14ac:dyDescent="0.4">
      <c r="B1089" s="17">
        <v>1042</v>
      </c>
      <c r="C1089" s="111" t="s">
        <v>2097</v>
      </c>
      <c r="D1089" s="59" t="s">
        <v>2314</v>
      </c>
      <c r="E1089" s="41" t="s">
        <v>2353</v>
      </c>
      <c r="F1089" s="41" t="s">
        <v>2354</v>
      </c>
      <c r="G1089" s="466" t="s">
        <v>2355</v>
      </c>
      <c r="H1089" s="42">
        <f>+H1087+1</f>
        <v>931</v>
      </c>
      <c r="I1089" s="56" t="s">
        <v>2356</v>
      </c>
      <c r="J1089" s="57">
        <v>100</v>
      </c>
      <c r="K1089" s="58" t="s">
        <v>2357</v>
      </c>
      <c r="L1089" s="10" t="s">
        <v>2277</v>
      </c>
      <c r="W1089" s="47">
        <v>1</v>
      </c>
    </row>
    <row r="1090" spans="2:24" ht="45" customHeight="1" x14ac:dyDescent="0.4">
      <c r="B1090" s="17">
        <v>1043</v>
      </c>
      <c r="C1090" s="111" t="s">
        <v>2097</v>
      </c>
      <c r="D1090" s="59" t="s">
        <v>2314</v>
      </c>
      <c r="E1090" s="41" t="s">
        <v>2353</v>
      </c>
      <c r="F1090" s="41" t="s">
        <v>2354</v>
      </c>
      <c r="G1090" s="467"/>
      <c r="H1090" s="42">
        <f t="shared" ref="H1090:H1098" si="41">+H1089+1</f>
        <v>932</v>
      </c>
      <c r="I1090" s="56" t="s">
        <v>2358</v>
      </c>
      <c r="J1090" s="57">
        <v>50</v>
      </c>
      <c r="K1090" s="58" t="s">
        <v>2359</v>
      </c>
      <c r="L1090" s="10" t="s">
        <v>2277</v>
      </c>
      <c r="W1090" s="47">
        <v>1</v>
      </c>
    </row>
    <row r="1091" spans="2:24" ht="45" customHeight="1" x14ac:dyDescent="0.4">
      <c r="B1091" s="17">
        <v>1044</v>
      </c>
      <c r="C1091" s="111" t="s">
        <v>2097</v>
      </c>
      <c r="D1091" s="59" t="s">
        <v>2314</v>
      </c>
      <c r="E1091" s="41" t="s">
        <v>2353</v>
      </c>
      <c r="F1091" s="41" t="s">
        <v>2354</v>
      </c>
      <c r="G1091" s="467"/>
      <c r="H1091" s="42">
        <f t="shared" si="41"/>
        <v>933</v>
      </c>
      <c r="I1091" s="56" t="s">
        <v>2360</v>
      </c>
      <c r="J1091" s="57">
        <v>1</v>
      </c>
      <c r="K1091" s="58" t="s">
        <v>2361</v>
      </c>
      <c r="L1091" s="10" t="s">
        <v>2277</v>
      </c>
      <c r="W1091" s="47">
        <v>1</v>
      </c>
    </row>
    <row r="1092" spans="2:24" ht="45" customHeight="1" x14ac:dyDescent="0.4">
      <c r="B1092" s="17">
        <v>1045</v>
      </c>
      <c r="C1092" s="111" t="s">
        <v>2097</v>
      </c>
      <c r="D1092" s="59" t="s">
        <v>2314</v>
      </c>
      <c r="E1092" s="41" t="s">
        <v>2353</v>
      </c>
      <c r="F1092" s="41" t="s">
        <v>2354</v>
      </c>
      <c r="G1092" s="467"/>
      <c r="H1092" s="42">
        <f t="shared" si="41"/>
        <v>934</v>
      </c>
      <c r="I1092" s="56" t="s">
        <v>2362</v>
      </c>
      <c r="J1092" s="57">
        <v>1</v>
      </c>
      <c r="K1092" s="58" t="s">
        <v>2363</v>
      </c>
      <c r="L1092" s="10" t="s">
        <v>2277</v>
      </c>
      <c r="W1092" s="47">
        <v>1</v>
      </c>
    </row>
    <row r="1093" spans="2:24" ht="45" customHeight="1" x14ac:dyDescent="0.4">
      <c r="B1093" s="17">
        <v>1046</v>
      </c>
      <c r="C1093" s="111" t="s">
        <v>2097</v>
      </c>
      <c r="D1093" s="59" t="s">
        <v>2314</v>
      </c>
      <c r="E1093" s="41" t="s">
        <v>2353</v>
      </c>
      <c r="F1093" s="41" t="s">
        <v>2354</v>
      </c>
      <c r="G1093" s="468"/>
      <c r="H1093" s="42">
        <f t="shared" si="41"/>
        <v>935</v>
      </c>
      <c r="I1093" s="56" t="s">
        <v>2364</v>
      </c>
      <c r="J1093" s="57">
        <v>10000</v>
      </c>
      <c r="K1093" s="58" t="s">
        <v>2365</v>
      </c>
      <c r="L1093" s="10" t="s">
        <v>2277</v>
      </c>
      <c r="W1093" s="47">
        <v>1</v>
      </c>
    </row>
    <row r="1094" spans="2:24" ht="45" customHeight="1" x14ac:dyDescent="0.4">
      <c r="B1094" s="17">
        <v>1047</v>
      </c>
      <c r="C1094" s="111" t="s">
        <v>2097</v>
      </c>
      <c r="D1094" s="59" t="s">
        <v>2314</v>
      </c>
      <c r="E1094" s="41" t="s">
        <v>2353</v>
      </c>
      <c r="F1094" s="8" t="s">
        <v>2366</v>
      </c>
      <c r="G1094" s="469" t="s">
        <v>2367</v>
      </c>
      <c r="H1094" s="48">
        <f t="shared" si="41"/>
        <v>936</v>
      </c>
      <c r="I1094" s="56" t="s">
        <v>2368</v>
      </c>
      <c r="J1094" s="53">
        <v>180</v>
      </c>
      <c r="K1094" s="393" t="s">
        <v>2369</v>
      </c>
      <c r="L1094" s="10" t="s">
        <v>2277</v>
      </c>
      <c r="W1094" s="47">
        <v>1</v>
      </c>
    </row>
    <row r="1095" spans="2:24" ht="45" customHeight="1" x14ac:dyDescent="0.4">
      <c r="B1095" s="17">
        <v>1048</v>
      </c>
      <c r="C1095" s="111" t="s">
        <v>2097</v>
      </c>
      <c r="D1095" s="59" t="s">
        <v>2314</v>
      </c>
      <c r="E1095" s="41" t="s">
        <v>2353</v>
      </c>
      <c r="F1095" s="8" t="s">
        <v>2366</v>
      </c>
      <c r="G1095" s="471"/>
      <c r="H1095" s="48">
        <f t="shared" si="41"/>
        <v>937</v>
      </c>
      <c r="I1095" s="56" t="s">
        <v>2370</v>
      </c>
      <c r="J1095" s="53">
        <v>280</v>
      </c>
      <c r="K1095" s="393" t="s">
        <v>2371</v>
      </c>
      <c r="L1095" s="10" t="s">
        <v>2277</v>
      </c>
      <c r="W1095" s="47">
        <v>1</v>
      </c>
    </row>
    <row r="1096" spans="2:24" ht="45" customHeight="1" x14ac:dyDescent="0.4">
      <c r="B1096" s="17">
        <v>1049</v>
      </c>
      <c r="C1096" s="111" t="s">
        <v>2097</v>
      </c>
      <c r="D1096" s="59" t="s">
        <v>2314</v>
      </c>
      <c r="E1096" s="41" t="s">
        <v>2353</v>
      </c>
      <c r="F1096" s="8" t="s">
        <v>2366</v>
      </c>
      <c r="G1096" s="471"/>
      <c r="H1096" s="48">
        <f t="shared" si="41"/>
        <v>938</v>
      </c>
      <c r="I1096" s="56" t="s">
        <v>2372</v>
      </c>
      <c r="J1096" s="53">
        <v>50</v>
      </c>
      <c r="K1096" s="393" t="s">
        <v>2373</v>
      </c>
      <c r="L1096" s="10" t="s">
        <v>2277</v>
      </c>
      <c r="W1096" s="47">
        <v>1</v>
      </c>
    </row>
    <row r="1097" spans="2:24" ht="45" customHeight="1" x14ac:dyDescent="0.4">
      <c r="B1097" s="17">
        <v>1050</v>
      </c>
      <c r="C1097" s="111" t="s">
        <v>2097</v>
      </c>
      <c r="D1097" s="59" t="s">
        <v>2314</v>
      </c>
      <c r="E1097" s="41" t="s">
        <v>2353</v>
      </c>
      <c r="F1097" s="8" t="s">
        <v>2366</v>
      </c>
      <c r="G1097" s="470"/>
      <c r="H1097" s="48">
        <f t="shared" si="41"/>
        <v>939</v>
      </c>
      <c r="I1097" s="56" t="s">
        <v>2374</v>
      </c>
      <c r="J1097" s="53">
        <v>5450</v>
      </c>
      <c r="K1097" s="393" t="s">
        <v>2375</v>
      </c>
      <c r="L1097" s="10" t="s">
        <v>2277</v>
      </c>
      <c r="W1097" s="47">
        <v>1</v>
      </c>
    </row>
    <row r="1098" spans="2:24" ht="45" customHeight="1" x14ac:dyDescent="0.4">
      <c r="B1098" s="17">
        <v>1051</v>
      </c>
      <c r="C1098" s="111" t="s">
        <v>2097</v>
      </c>
      <c r="D1098" s="59" t="s">
        <v>2314</v>
      </c>
      <c r="E1098" s="41" t="s">
        <v>2353</v>
      </c>
      <c r="F1098" s="41" t="s">
        <v>2376</v>
      </c>
      <c r="G1098" s="58" t="s">
        <v>2377</v>
      </c>
      <c r="H1098" s="42">
        <f t="shared" si="41"/>
        <v>940</v>
      </c>
      <c r="I1098" s="56" t="s">
        <v>2378</v>
      </c>
      <c r="J1098" s="65">
        <v>1</v>
      </c>
      <c r="K1098" s="58" t="s">
        <v>2379</v>
      </c>
      <c r="L1098" s="10" t="s">
        <v>2277</v>
      </c>
      <c r="W1098" s="47">
        <v>1</v>
      </c>
    </row>
    <row r="1099" spans="2:24" ht="45" customHeight="1" x14ac:dyDescent="0.4">
      <c r="B1099" s="17">
        <v>1052</v>
      </c>
      <c r="G1099" s="120" t="s">
        <v>4170</v>
      </c>
      <c r="H1099" s="121"/>
      <c r="I1099" s="122"/>
      <c r="J1099" s="122"/>
      <c r="K1099" s="122"/>
      <c r="M1099" s="35"/>
      <c r="N1099" s="35"/>
      <c r="O1099" s="35"/>
      <c r="P1099" s="35"/>
      <c r="Q1099" s="36"/>
      <c r="R1099" s="37"/>
      <c r="S1099" s="38">
        <v>2</v>
      </c>
      <c r="T1099" s="37" t="s">
        <v>657</v>
      </c>
      <c r="U1099" s="38"/>
      <c r="V1099" s="37"/>
      <c r="W1099" s="39">
        <f>SUM(W1100:W1111)</f>
        <v>12</v>
      </c>
      <c r="X1099" s="37" t="s">
        <v>659</v>
      </c>
    </row>
    <row r="1100" spans="2:24" ht="45" customHeight="1" x14ac:dyDescent="0.4">
      <c r="B1100" s="17">
        <v>1053</v>
      </c>
      <c r="C1100" s="111" t="s">
        <v>2097</v>
      </c>
      <c r="D1100" s="59" t="s">
        <v>2314</v>
      </c>
      <c r="E1100" s="50" t="s">
        <v>2380</v>
      </c>
      <c r="F1100" s="50" t="s">
        <v>2381</v>
      </c>
      <c r="G1100" s="472" t="s">
        <v>4171</v>
      </c>
      <c r="H1100" s="51">
        <f>+H1098+1</f>
        <v>941</v>
      </c>
      <c r="I1100" s="56" t="s">
        <v>2382</v>
      </c>
      <c r="J1100" s="51">
        <v>3</v>
      </c>
      <c r="K1100" s="60" t="s">
        <v>2383</v>
      </c>
      <c r="L1100" s="10" t="s">
        <v>2277</v>
      </c>
      <c r="W1100" s="47">
        <v>1</v>
      </c>
    </row>
    <row r="1101" spans="2:24" ht="45" customHeight="1" x14ac:dyDescent="0.4">
      <c r="B1101" s="17">
        <v>1054</v>
      </c>
      <c r="C1101" s="111" t="s">
        <v>2097</v>
      </c>
      <c r="D1101" s="59" t="s">
        <v>2314</v>
      </c>
      <c r="E1101" s="50" t="s">
        <v>2380</v>
      </c>
      <c r="F1101" s="50" t="s">
        <v>2381</v>
      </c>
      <c r="G1101" s="473"/>
      <c r="H1101" s="51">
        <f t="shared" ref="H1101:H1111" si="42">+H1100+1</f>
        <v>942</v>
      </c>
      <c r="I1101" s="56" t="s">
        <v>2384</v>
      </c>
      <c r="J1101" s="51">
        <v>3</v>
      </c>
      <c r="K1101" s="60" t="s">
        <v>2385</v>
      </c>
      <c r="L1101" s="10" t="s">
        <v>2277</v>
      </c>
      <c r="W1101" s="47">
        <v>1</v>
      </c>
    </row>
    <row r="1102" spans="2:24" ht="45" customHeight="1" x14ac:dyDescent="0.4">
      <c r="B1102" s="17">
        <v>1055</v>
      </c>
      <c r="C1102" s="111" t="s">
        <v>2097</v>
      </c>
      <c r="D1102" s="59" t="s">
        <v>2314</v>
      </c>
      <c r="E1102" s="50" t="s">
        <v>2380</v>
      </c>
      <c r="F1102" s="50" t="s">
        <v>2381</v>
      </c>
      <c r="G1102" s="473"/>
      <c r="H1102" s="51">
        <f t="shared" si="42"/>
        <v>943</v>
      </c>
      <c r="I1102" s="56" t="s">
        <v>2386</v>
      </c>
      <c r="J1102" s="51">
        <v>10</v>
      </c>
      <c r="K1102" s="60" t="s">
        <v>4172</v>
      </c>
      <c r="L1102" s="10" t="s">
        <v>2277</v>
      </c>
      <c r="W1102" s="47">
        <v>1</v>
      </c>
    </row>
    <row r="1103" spans="2:24" ht="45" customHeight="1" x14ac:dyDescent="0.4">
      <c r="B1103" s="17">
        <v>1056</v>
      </c>
      <c r="C1103" s="111" t="s">
        <v>2097</v>
      </c>
      <c r="D1103" s="59" t="s">
        <v>2314</v>
      </c>
      <c r="E1103" s="50" t="s">
        <v>2380</v>
      </c>
      <c r="F1103" s="50" t="s">
        <v>2381</v>
      </c>
      <c r="G1103" s="473"/>
      <c r="H1103" s="51">
        <f t="shared" si="42"/>
        <v>944</v>
      </c>
      <c r="I1103" s="56" t="s">
        <v>2387</v>
      </c>
      <c r="J1103" s="51">
        <v>40</v>
      </c>
      <c r="K1103" s="60" t="s">
        <v>2388</v>
      </c>
      <c r="L1103" s="10" t="s">
        <v>2277</v>
      </c>
      <c r="W1103" s="47">
        <v>1</v>
      </c>
    </row>
    <row r="1104" spans="2:24" ht="45" customHeight="1" x14ac:dyDescent="0.4">
      <c r="B1104" s="17">
        <v>1057</v>
      </c>
      <c r="C1104" s="111" t="s">
        <v>2097</v>
      </c>
      <c r="D1104" s="59" t="s">
        <v>2314</v>
      </c>
      <c r="E1104" s="50" t="s">
        <v>2380</v>
      </c>
      <c r="F1104" s="50" t="s">
        <v>2381</v>
      </c>
      <c r="G1104" s="473"/>
      <c r="H1104" s="51">
        <f t="shared" si="42"/>
        <v>945</v>
      </c>
      <c r="I1104" s="56" t="s">
        <v>2389</v>
      </c>
      <c r="J1104" s="51">
        <v>1</v>
      </c>
      <c r="K1104" s="60" t="s">
        <v>2390</v>
      </c>
      <c r="L1104" s="10" t="s">
        <v>2277</v>
      </c>
      <c r="W1104" s="47">
        <v>1</v>
      </c>
    </row>
    <row r="1105" spans="1:24" ht="45" customHeight="1" x14ac:dyDescent="0.4">
      <c r="B1105" s="17">
        <v>1058</v>
      </c>
      <c r="C1105" s="111" t="s">
        <v>2097</v>
      </c>
      <c r="D1105" s="59" t="s">
        <v>2314</v>
      </c>
      <c r="E1105" s="50" t="s">
        <v>2380</v>
      </c>
      <c r="F1105" s="50" t="s">
        <v>2381</v>
      </c>
      <c r="G1105" s="473"/>
      <c r="H1105" s="51">
        <f t="shared" si="42"/>
        <v>946</v>
      </c>
      <c r="I1105" s="56" t="s">
        <v>2391</v>
      </c>
      <c r="J1105" s="51">
        <v>400</v>
      </c>
      <c r="K1105" s="60" t="s">
        <v>2392</v>
      </c>
      <c r="L1105" s="10" t="s">
        <v>2277</v>
      </c>
      <c r="W1105" s="47">
        <v>1</v>
      </c>
    </row>
    <row r="1106" spans="1:24" ht="45" customHeight="1" x14ac:dyDescent="0.4">
      <c r="B1106" s="17">
        <v>1059</v>
      </c>
      <c r="C1106" s="111" t="s">
        <v>2097</v>
      </c>
      <c r="D1106" s="59" t="s">
        <v>2314</v>
      </c>
      <c r="E1106" s="50" t="s">
        <v>2380</v>
      </c>
      <c r="F1106" s="50" t="s">
        <v>2381</v>
      </c>
      <c r="G1106" s="473"/>
      <c r="H1106" s="51">
        <f t="shared" si="42"/>
        <v>947</v>
      </c>
      <c r="I1106" s="56" t="s">
        <v>2393</v>
      </c>
      <c r="J1106" s="51">
        <v>1</v>
      </c>
      <c r="K1106" s="60" t="s">
        <v>2394</v>
      </c>
      <c r="L1106" s="10" t="s">
        <v>2277</v>
      </c>
      <c r="W1106" s="47">
        <v>1</v>
      </c>
    </row>
    <row r="1107" spans="1:24" ht="45" customHeight="1" x14ac:dyDescent="0.4">
      <c r="B1107" s="17">
        <v>1060</v>
      </c>
      <c r="C1107" s="111" t="s">
        <v>2097</v>
      </c>
      <c r="D1107" s="59" t="s">
        <v>2314</v>
      </c>
      <c r="E1107" s="50" t="s">
        <v>2380</v>
      </c>
      <c r="F1107" s="50" t="s">
        <v>2381</v>
      </c>
      <c r="G1107" s="473"/>
      <c r="H1107" s="51">
        <f t="shared" si="42"/>
        <v>948</v>
      </c>
      <c r="I1107" s="56" t="s">
        <v>2395</v>
      </c>
      <c r="J1107" s="51">
        <v>1</v>
      </c>
      <c r="K1107" s="60" t="s">
        <v>2396</v>
      </c>
      <c r="L1107" s="10" t="s">
        <v>2277</v>
      </c>
      <c r="W1107" s="47">
        <v>1</v>
      </c>
    </row>
    <row r="1108" spans="1:24" ht="45" customHeight="1" x14ac:dyDescent="0.4">
      <c r="B1108" s="17">
        <v>1061</v>
      </c>
      <c r="C1108" s="111" t="s">
        <v>2097</v>
      </c>
      <c r="D1108" s="59" t="s">
        <v>2314</v>
      </c>
      <c r="E1108" s="50" t="s">
        <v>2380</v>
      </c>
      <c r="F1108" s="50" t="s">
        <v>2381</v>
      </c>
      <c r="G1108" s="474"/>
      <c r="H1108" s="51">
        <f t="shared" si="42"/>
        <v>949</v>
      </c>
      <c r="I1108" s="56" t="s">
        <v>2397</v>
      </c>
      <c r="J1108" s="51">
        <v>1</v>
      </c>
      <c r="K1108" s="60" t="s">
        <v>2398</v>
      </c>
      <c r="L1108" s="10" t="s">
        <v>2277</v>
      </c>
      <c r="W1108" s="47">
        <v>1</v>
      </c>
    </row>
    <row r="1109" spans="1:24" ht="45" customHeight="1" x14ac:dyDescent="0.4">
      <c r="B1109" s="17">
        <v>1062</v>
      </c>
      <c r="C1109" s="111" t="s">
        <v>2097</v>
      </c>
      <c r="D1109" s="59" t="s">
        <v>2314</v>
      </c>
      <c r="E1109" s="50" t="s">
        <v>2380</v>
      </c>
      <c r="F1109" s="8" t="s">
        <v>2399</v>
      </c>
      <c r="G1109" s="469" t="s">
        <v>4173</v>
      </c>
      <c r="H1109" s="48">
        <f t="shared" si="42"/>
        <v>950</v>
      </c>
      <c r="I1109" s="56" t="s">
        <v>2400</v>
      </c>
      <c r="J1109" s="48">
        <v>45</v>
      </c>
      <c r="K1109" s="393" t="s">
        <v>4174</v>
      </c>
      <c r="L1109" s="10" t="s">
        <v>2277</v>
      </c>
      <c r="W1109" s="47">
        <v>1</v>
      </c>
    </row>
    <row r="1110" spans="1:24" ht="45" customHeight="1" x14ac:dyDescent="0.4">
      <c r="B1110" s="17">
        <v>1063</v>
      </c>
      <c r="C1110" s="111" t="s">
        <v>2097</v>
      </c>
      <c r="D1110" s="59" t="s">
        <v>2314</v>
      </c>
      <c r="E1110" s="50" t="s">
        <v>2380</v>
      </c>
      <c r="F1110" s="8" t="s">
        <v>2399</v>
      </c>
      <c r="G1110" s="471"/>
      <c r="H1110" s="48">
        <f t="shared" si="42"/>
        <v>951</v>
      </c>
      <c r="I1110" s="56" t="s">
        <v>2401</v>
      </c>
      <c r="J1110" s="48">
        <v>4</v>
      </c>
      <c r="K1110" s="393" t="s">
        <v>4175</v>
      </c>
      <c r="L1110" s="10" t="s">
        <v>2277</v>
      </c>
      <c r="W1110" s="47">
        <v>1</v>
      </c>
    </row>
    <row r="1111" spans="1:24" ht="45" customHeight="1" x14ac:dyDescent="0.4">
      <c r="B1111" s="17">
        <v>1064</v>
      </c>
      <c r="C1111" s="111" t="s">
        <v>2097</v>
      </c>
      <c r="D1111" s="59" t="s">
        <v>2314</v>
      </c>
      <c r="E1111" s="50" t="s">
        <v>2380</v>
      </c>
      <c r="F1111" s="8" t="s">
        <v>2399</v>
      </c>
      <c r="G1111" s="470"/>
      <c r="H1111" s="48">
        <f t="shared" si="42"/>
        <v>952</v>
      </c>
      <c r="I1111" s="56" t="s">
        <v>2402</v>
      </c>
      <c r="J1111" s="48">
        <v>2</v>
      </c>
      <c r="K1111" s="393" t="s">
        <v>4176</v>
      </c>
      <c r="L1111" s="10" t="s">
        <v>2277</v>
      </c>
      <c r="W1111" s="47">
        <v>1</v>
      </c>
    </row>
    <row r="1112" spans="1:24" ht="45" customHeight="1" x14ac:dyDescent="0.4">
      <c r="B1112" s="17">
        <v>1065</v>
      </c>
      <c r="G1112" s="25" t="s">
        <v>4177</v>
      </c>
      <c r="H1112" s="26"/>
      <c r="I1112" s="26"/>
      <c r="J1112" s="26"/>
      <c r="K1112" s="68"/>
      <c r="M1112" s="29"/>
      <c r="N1112" s="29"/>
      <c r="O1112" s="29"/>
      <c r="P1112" s="29"/>
      <c r="Q1112" s="30">
        <v>2</v>
      </c>
      <c r="R1112" s="31" t="s">
        <v>656</v>
      </c>
      <c r="S1112" s="32">
        <f>SUM(S1113:S1126)</f>
        <v>6</v>
      </c>
      <c r="T1112" s="31" t="s">
        <v>657</v>
      </c>
      <c r="U1112" s="32">
        <v>5</v>
      </c>
      <c r="V1112" s="31" t="s">
        <v>658</v>
      </c>
      <c r="W1112" s="32">
        <f>SUM(W1113:W1126)/2</f>
        <v>12</v>
      </c>
      <c r="X1112" s="31" t="s">
        <v>659</v>
      </c>
    </row>
    <row r="1113" spans="1:24" ht="45" customHeight="1" x14ac:dyDescent="0.4">
      <c r="B1113" s="17">
        <v>1066</v>
      </c>
      <c r="G1113" s="120" t="s">
        <v>4178</v>
      </c>
      <c r="H1113" s="121"/>
      <c r="I1113" s="122"/>
      <c r="J1113" s="122"/>
      <c r="K1113" s="122"/>
      <c r="M1113" s="35"/>
      <c r="N1113" s="35"/>
      <c r="O1113" s="35"/>
      <c r="P1113" s="35"/>
      <c r="Q1113" s="36"/>
      <c r="R1113" s="37"/>
      <c r="S1113" s="38">
        <v>3</v>
      </c>
      <c r="T1113" s="37" t="s">
        <v>657</v>
      </c>
      <c r="U1113" s="38"/>
      <c r="V1113" s="37"/>
      <c r="W1113" s="39">
        <f>SUM(W1114:W1119)</f>
        <v>6</v>
      </c>
      <c r="X1113" s="37" t="s">
        <v>659</v>
      </c>
    </row>
    <row r="1114" spans="1:24" ht="45" customHeight="1" x14ac:dyDescent="0.4">
      <c r="B1114" s="17">
        <v>1067</v>
      </c>
      <c r="C1114" s="111" t="s">
        <v>2097</v>
      </c>
      <c r="D1114" s="40" t="s">
        <v>2403</v>
      </c>
      <c r="E1114" s="41" t="s">
        <v>2404</v>
      </c>
      <c r="F1114" s="41" t="s">
        <v>2405</v>
      </c>
      <c r="G1114" s="479" t="s">
        <v>4179</v>
      </c>
      <c r="H1114" s="78">
        <f>+H1111+1</f>
        <v>953</v>
      </c>
      <c r="I1114" s="130" t="s">
        <v>2406</v>
      </c>
      <c r="J1114" s="78">
        <v>1</v>
      </c>
      <c r="K1114" s="80" t="s">
        <v>2407</v>
      </c>
      <c r="L1114" s="10" t="s">
        <v>2221</v>
      </c>
      <c r="W1114" s="47">
        <v>1</v>
      </c>
    </row>
    <row r="1115" spans="1:24" ht="45" customHeight="1" x14ac:dyDescent="0.4">
      <c r="A1115" s="6">
        <v>35</v>
      </c>
      <c r="B1115" s="17">
        <v>1068</v>
      </c>
      <c r="C1115" s="111" t="s">
        <v>2097</v>
      </c>
      <c r="D1115" s="40" t="s">
        <v>2403</v>
      </c>
      <c r="E1115" s="41" t="s">
        <v>2404</v>
      </c>
      <c r="F1115" s="41" t="s">
        <v>2405</v>
      </c>
      <c r="G1115" s="481"/>
      <c r="H1115" s="42">
        <f>+H1114+1</f>
        <v>954</v>
      </c>
      <c r="I1115" s="130" t="s">
        <v>2408</v>
      </c>
      <c r="J1115" s="78">
        <v>1</v>
      </c>
      <c r="K1115" s="80" t="s">
        <v>2409</v>
      </c>
      <c r="L1115" s="10" t="s">
        <v>2221</v>
      </c>
      <c r="W1115" s="47">
        <v>1</v>
      </c>
    </row>
    <row r="1116" spans="1:24" ht="45" customHeight="1" x14ac:dyDescent="0.4">
      <c r="A1116" s="6">
        <v>36</v>
      </c>
      <c r="B1116" s="17">
        <v>1069</v>
      </c>
      <c r="C1116" s="111" t="s">
        <v>2097</v>
      </c>
      <c r="D1116" s="40" t="s">
        <v>2403</v>
      </c>
      <c r="E1116" s="41" t="s">
        <v>2404</v>
      </c>
      <c r="F1116" s="61" t="s">
        <v>2410</v>
      </c>
      <c r="G1116" s="476" t="s">
        <v>4180</v>
      </c>
      <c r="H1116" s="48">
        <f>+H1115+1</f>
        <v>955</v>
      </c>
      <c r="I1116" s="130" t="s">
        <v>2411</v>
      </c>
      <c r="J1116" s="77">
        <v>2</v>
      </c>
      <c r="K1116" s="79" t="s">
        <v>2412</v>
      </c>
      <c r="L1116" s="10" t="s">
        <v>2221</v>
      </c>
      <c r="W1116" s="47">
        <v>1</v>
      </c>
    </row>
    <row r="1117" spans="1:24" ht="45" customHeight="1" x14ac:dyDescent="0.4">
      <c r="A1117" s="6">
        <v>37</v>
      </c>
      <c r="B1117" s="17">
        <v>1070</v>
      </c>
      <c r="C1117" s="111" t="s">
        <v>2097</v>
      </c>
      <c r="D1117" s="40" t="s">
        <v>2403</v>
      </c>
      <c r="E1117" s="41" t="s">
        <v>2404</v>
      </c>
      <c r="F1117" s="61" t="s">
        <v>2410</v>
      </c>
      <c r="G1117" s="478"/>
      <c r="H1117" s="48">
        <f>+H1116+1</f>
        <v>956</v>
      </c>
      <c r="I1117" s="130" t="s">
        <v>2413</v>
      </c>
      <c r="J1117" s="77">
        <v>2</v>
      </c>
      <c r="K1117" s="79" t="s">
        <v>2414</v>
      </c>
      <c r="L1117" s="10" t="s">
        <v>2221</v>
      </c>
      <c r="W1117" s="47">
        <v>1</v>
      </c>
    </row>
    <row r="1118" spans="1:24" ht="45" customHeight="1" x14ac:dyDescent="0.4">
      <c r="A1118" s="6">
        <v>38</v>
      </c>
      <c r="B1118" s="17">
        <v>1071</v>
      </c>
      <c r="C1118" s="111" t="s">
        <v>2097</v>
      </c>
      <c r="D1118" s="40" t="s">
        <v>2403</v>
      </c>
      <c r="E1118" s="41" t="s">
        <v>2404</v>
      </c>
      <c r="F1118" s="41" t="s">
        <v>2415</v>
      </c>
      <c r="G1118" s="479" t="s">
        <v>4181</v>
      </c>
      <c r="H1118" s="42">
        <f>+H1117+1</f>
        <v>957</v>
      </c>
      <c r="I1118" s="130" t="s">
        <v>2416</v>
      </c>
      <c r="J1118" s="78">
        <v>200</v>
      </c>
      <c r="K1118" s="80" t="s">
        <v>2417</v>
      </c>
      <c r="L1118" s="10" t="s">
        <v>2221</v>
      </c>
      <c r="W1118" s="47">
        <v>1</v>
      </c>
    </row>
    <row r="1119" spans="1:24" ht="45" customHeight="1" x14ac:dyDescent="0.4">
      <c r="A1119" s="6">
        <v>39</v>
      </c>
      <c r="B1119" s="17">
        <v>1072</v>
      </c>
      <c r="C1119" s="111" t="s">
        <v>2097</v>
      </c>
      <c r="D1119" s="40" t="s">
        <v>2403</v>
      </c>
      <c r="E1119" s="41" t="s">
        <v>2404</v>
      </c>
      <c r="F1119" s="41" t="s">
        <v>2415</v>
      </c>
      <c r="G1119" s="481"/>
      <c r="H1119" s="42">
        <f>+H1118+1</f>
        <v>958</v>
      </c>
      <c r="I1119" s="130" t="s">
        <v>2418</v>
      </c>
      <c r="J1119" s="78">
        <v>2</v>
      </c>
      <c r="K1119" s="80" t="s">
        <v>2419</v>
      </c>
      <c r="L1119" s="10" t="s">
        <v>2221</v>
      </c>
      <c r="W1119" s="47">
        <v>1</v>
      </c>
    </row>
    <row r="1120" spans="1:24" ht="45" customHeight="1" x14ac:dyDescent="0.4">
      <c r="B1120" s="17">
        <v>1073</v>
      </c>
      <c r="G1120" s="120" t="s">
        <v>4182</v>
      </c>
      <c r="H1120" s="121"/>
      <c r="I1120" s="122"/>
      <c r="J1120" s="122"/>
      <c r="K1120" s="122"/>
      <c r="M1120" s="35"/>
      <c r="N1120" s="35"/>
      <c r="O1120" s="35"/>
      <c r="P1120" s="35"/>
      <c r="Q1120" s="36"/>
      <c r="R1120" s="37"/>
      <c r="S1120" s="38">
        <v>3</v>
      </c>
      <c r="T1120" s="37" t="s">
        <v>657</v>
      </c>
      <c r="U1120" s="38"/>
      <c r="V1120" s="37"/>
      <c r="W1120" s="39">
        <f>SUM(W1121:W1126)</f>
        <v>6</v>
      </c>
      <c r="X1120" s="37" t="s">
        <v>659</v>
      </c>
    </row>
    <row r="1121" spans="1:24" ht="45" customHeight="1" x14ac:dyDescent="0.4">
      <c r="A1121" s="6">
        <v>40</v>
      </c>
      <c r="B1121" s="17">
        <v>1074</v>
      </c>
      <c r="C1121" s="111" t="s">
        <v>2097</v>
      </c>
      <c r="D1121" s="40" t="s">
        <v>2403</v>
      </c>
      <c r="E1121" s="50" t="s">
        <v>2420</v>
      </c>
      <c r="F1121" s="50" t="s">
        <v>2421</v>
      </c>
      <c r="G1121" s="482" t="s">
        <v>4183</v>
      </c>
      <c r="H1121" s="76">
        <f>+H1119+1</f>
        <v>959</v>
      </c>
      <c r="I1121" s="130" t="s">
        <v>2422</v>
      </c>
      <c r="J1121" s="76">
        <v>1</v>
      </c>
      <c r="K1121" s="83" t="s">
        <v>2423</v>
      </c>
      <c r="L1121" s="10" t="s">
        <v>2221</v>
      </c>
      <c r="W1121" s="47">
        <v>1</v>
      </c>
    </row>
    <row r="1122" spans="1:24" ht="45" customHeight="1" x14ac:dyDescent="0.4">
      <c r="A1122" s="6">
        <v>41</v>
      </c>
      <c r="B1122" s="17">
        <v>1075</v>
      </c>
      <c r="C1122" s="111" t="s">
        <v>2097</v>
      </c>
      <c r="D1122" s="40" t="s">
        <v>2403</v>
      </c>
      <c r="E1122" s="50" t="s">
        <v>2420</v>
      </c>
      <c r="F1122" s="50" t="s">
        <v>2421</v>
      </c>
      <c r="G1122" s="483"/>
      <c r="H1122" s="51">
        <f>+H1121+1</f>
        <v>960</v>
      </c>
      <c r="I1122" s="130" t="s">
        <v>2424</v>
      </c>
      <c r="J1122" s="76">
        <v>200</v>
      </c>
      <c r="K1122" s="83" t="s">
        <v>2425</v>
      </c>
      <c r="L1122" s="10" t="s">
        <v>2221</v>
      </c>
      <c r="W1122" s="47">
        <v>1</v>
      </c>
    </row>
    <row r="1123" spans="1:24" ht="45" customHeight="1" x14ac:dyDescent="0.4">
      <c r="A1123" s="6">
        <v>42</v>
      </c>
      <c r="B1123" s="17">
        <v>1076</v>
      </c>
      <c r="C1123" s="111" t="s">
        <v>2097</v>
      </c>
      <c r="D1123" s="40" t="s">
        <v>2403</v>
      </c>
      <c r="E1123" s="50" t="s">
        <v>2420</v>
      </c>
      <c r="F1123" s="61" t="s">
        <v>2426</v>
      </c>
      <c r="G1123" s="476" t="s">
        <v>4184</v>
      </c>
      <c r="H1123" s="48">
        <f>+H1122+1</f>
        <v>961</v>
      </c>
      <c r="I1123" s="130" t="s">
        <v>2427</v>
      </c>
      <c r="J1123" s="77">
        <v>1</v>
      </c>
      <c r="K1123" s="79" t="s">
        <v>2428</v>
      </c>
      <c r="L1123" s="10" t="s">
        <v>2221</v>
      </c>
      <c r="W1123" s="47">
        <v>1</v>
      </c>
    </row>
    <row r="1124" spans="1:24" ht="45" customHeight="1" x14ac:dyDescent="0.4">
      <c r="A1124" s="6">
        <v>43</v>
      </c>
      <c r="B1124" s="17">
        <v>1077</v>
      </c>
      <c r="C1124" s="111" t="s">
        <v>2097</v>
      </c>
      <c r="D1124" s="40" t="s">
        <v>2403</v>
      </c>
      <c r="E1124" s="50" t="s">
        <v>2420</v>
      </c>
      <c r="F1124" s="61" t="s">
        <v>2426</v>
      </c>
      <c r="G1124" s="478"/>
      <c r="H1124" s="48">
        <f>+H1123+1</f>
        <v>962</v>
      </c>
      <c r="I1124" s="130" t="s">
        <v>2429</v>
      </c>
      <c r="J1124" s="77">
        <v>6</v>
      </c>
      <c r="K1124" s="79" t="s">
        <v>4185</v>
      </c>
      <c r="L1124" s="10" t="s">
        <v>2221</v>
      </c>
      <c r="W1124" s="47">
        <v>1</v>
      </c>
    </row>
    <row r="1125" spans="1:24" ht="45" customHeight="1" x14ac:dyDescent="0.4">
      <c r="A1125" s="6">
        <v>44</v>
      </c>
      <c r="B1125" s="17">
        <v>1078</v>
      </c>
      <c r="C1125" s="111" t="s">
        <v>2097</v>
      </c>
      <c r="D1125" s="40" t="s">
        <v>2403</v>
      </c>
      <c r="E1125" s="50" t="s">
        <v>2420</v>
      </c>
      <c r="F1125" s="50" t="s">
        <v>2430</v>
      </c>
      <c r="G1125" s="482" t="s">
        <v>4186</v>
      </c>
      <c r="H1125" s="51">
        <f>+H1124+1</f>
        <v>963</v>
      </c>
      <c r="I1125" s="130" t="s">
        <v>2431</v>
      </c>
      <c r="J1125" s="76">
        <v>1</v>
      </c>
      <c r="K1125" s="83" t="s">
        <v>2432</v>
      </c>
      <c r="L1125" s="10" t="s">
        <v>2221</v>
      </c>
      <c r="W1125" s="47">
        <v>1</v>
      </c>
    </row>
    <row r="1126" spans="1:24" ht="45" customHeight="1" x14ac:dyDescent="0.4">
      <c r="A1126" s="6">
        <v>45</v>
      </c>
      <c r="B1126" s="17">
        <v>1079</v>
      </c>
      <c r="C1126" s="111" t="s">
        <v>2097</v>
      </c>
      <c r="D1126" s="40" t="s">
        <v>2403</v>
      </c>
      <c r="E1126" s="50" t="s">
        <v>2420</v>
      </c>
      <c r="F1126" s="50" t="s">
        <v>2430</v>
      </c>
      <c r="G1126" s="483"/>
      <c r="H1126" s="51">
        <f>+H1125+1</f>
        <v>964</v>
      </c>
      <c r="I1126" s="130" t="s">
        <v>2433</v>
      </c>
      <c r="J1126" s="76">
        <v>3</v>
      </c>
      <c r="K1126" s="83" t="s">
        <v>2434</v>
      </c>
      <c r="L1126" s="10" t="s">
        <v>2221</v>
      </c>
      <c r="W1126" s="47">
        <v>1</v>
      </c>
    </row>
    <row r="1127" spans="1:24" ht="45" customHeight="1" x14ac:dyDescent="0.4">
      <c r="B1127" s="17">
        <v>1080</v>
      </c>
      <c r="G1127" s="25" t="s">
        <v>4187</v>
      </c>
      <c r="H1127" s="26"/>
      <c r="I1127" s="26"/>
      <c r="J1127" s="26"/>
      <c r="K1127" s="68"/>
      <c r="M1127" s="29"/>
      <c r="N1127" s="29"/>
      <c r="O1127" s="29"/>
      <c r="P1127" s="29"/>
      <c r="Q1127" s="30">
        <v>3</v>
      </c>
      <c r="R1127" s="31" t="s">
        <v>656</v>
      </c>
      <c r="S1127" s="32">
        <f>SUM(S1128:S1150)</f>
        <v>7</v>
      </c>
      <c r="T1127" s="31" t="s">
        <v>657</v>
      </c>
      <c r="U1127" s="32">
        <v>4</v>
      </c>
      <c r="V1127" s="31" t="s">
        <v>658</v>
      </c>
      <c r="W1127" s="32">
        <f>SUM(W1128:W1150)/2</f>
        <v>20</v>
      </c>
      <c r="X1127" s="31" t="s">
        <v>659</v>
      </c>
    </row>
    <row r="1128" spans="1:24" ht="45" customHeight="1" x14ac:dyDescent="0.4">
      <c r="B1128" s="17">
        <v>1081</v>
      </c>
      <c r="G1128" s="120" t="s">
        <v>4188</v>
      </c>
      <c r="H1128" s="121"/>
      <c r="I1128" s="122"/>
      <c r="J1128" s="122"/>
      <c r="K1128" s="122"/>
      <c r="M1128" s="35"/>
      <c r="N1128" s="35"/>
      <c r="O1128" s="35"/>
      <c r="P1128" s="35"/>
      <c r="Q1128" s="36"/>
      <c r="R1128" s="37"/>
      <c r="S1128" s="38">
        <v>3</v>
      </c>
      <c r="T1128" s="37" t="s">
        <v>657</v>
      </c>
      <c r="U1128" s="38"/>
      <c r="V1128" s="37"/>
      <c r="W1128" s="39">
        <f>SUM(W1129:W1135)</f>
        <v>7</v>
      </c>
      <c r="X1128" s="37" t="s">
        <v>659</v>
      </c>
    </row>
    <row r="1129" spans="1:24" ht="45" customHeight="1" x14ac:dyDescent="0.4">
      <c r="A1129" s="6">
        <v>46</v>
      </c>
      <c r="B1129" s="17">
        <v>1082</v>
      </c>
      <c r="C1129" s="111" t="s">
        <v>2097</v>
      </c>
      <c r="D1129" s="59" t="s">
        <v>2435</v>
      </c>
      <c r="E1129" s="41" t="s">
        <v>2436</v>
      </c>
      <c r="F1129" s="41" t="s">
        <v>2437</v>
      </c>
      <c r="G1129" s="479" t="s">
        <v>4189</v>
      </c>
      <c r="H1129" s="78">
        <f>+H1126+1</f>
        <v>965</v>
      </c>
      <c r="I1129" s="130" t="s">
        <v>2438</v>
      </c>
      <c r="J1129" s="78">
        <v>2</v>
      </c>
      <c r="K1129" s="92" t="s">
        <v>4190</v>
      </c>
      <c r="L1129" s="10" t="s">
        <v>2221</v>
      </c>
      <c r="W1129" s="47">
        <v>1</v>
      </c>
    </row>
    <row r="1130" spans="1:24" ht="45" customHeight="1" x14ac:dyDescent="0.4">
      <c r="A1130" s="6">
        <v>47</v>
      </c>
      <c r="B1130" s="17">
        <v>1083</v>
      </c>
      <c r="C1130" s="111" t="s">
        <v>2097</v>
      </c>
      <c r="D1130" s="59" t="s">
        <v>2435</v>
      </c>
      <c r="E1130" s="41" t="s">
        <v>2436</v>
      </c>
      <c r="F1130" s="41" t="s">
        <v>2437</v>
      </c>
      <c r="G1130" s="481"/>
      <c r="H1130" s="42">
        <f t="shared" ref="H1130:H1135" si="43">+H1129+1</f>
        <v>966</v>
      </c>
      <c r="I1130" s="130" t="s">
        <v>2439</v>
      </c>
      <c r="J1130" s="78">
        <v>2</v>
      </c>
      <c r="K1130" s="92" t="s">
        <v>2440</v>
      </c>
      <c r="L1130" s="10" t="s">
        <v>2221</v>
      </c>
      <c r="W1130" s="47">
        <v>1</v>
      </c>
    </row>
    <row r="1131" spans="1:24" ht="45" customHeight="1" x14ac:dyDescent="0.4">
      <c r="A1131" s="6">
        <v>48</v>
      </c>
      <c r="B1131" s="17">
        <v>1084</v>
      </c>
      <c r="C1131" s="111" t="s">
        <v>2097</v>
      </c>
      <c r="D1131" s="59" t="s">
        <v>2435</v>
      </c>
      <c r="E1131" s="41" t="s">
        <v>2436</v>
      </c>
      <c r="F1131" s="61" t="s">
        <v>2441</v>
      </c>
      <c r="G1131" s="476" t="s">
        <v>4191</v>
      </c>
      <c r="H1131" s="48">
        <f t="shared" si="43"/>
        <v>967</v>
      </c>
      <c r="I1131" s="130" t="s">
        <v>2442</v>
      </c>
      <c r="J1131" s="77">
        <v>1</v>
      </c>
      <c r="K1131" s="82" t="s">
        <v>2443</v>
      </c>
      <c r="L1131" s="10" t="s">
        <v>2221</v>
      </c>
      <c r="W1131" s="47">
        <v>1</v>
      </c>
    </row>
    <row r="1132" spans="1:24" ht="45" customHeight="1" x14ac:dyDescent="0.4">
      <c r="A1132" s="6">
        <v>49</v>
      </c>
      <c r="B1132" s="17">
        <v>1085</v>
      </c>
      <c r="C1132" s="111" t="s">
        <v>2097</v>
      </c>
      <c r="D1132" s="59" t="s">
        <v>2435</v>
      </c>
      <c r="E1132" s="41" t="s">
        <v>2436</v>
      </c>
      <c r="F1132" s="61" t="s">
        <v>2441</v>
      </c>
      <c r="G1132" s="477"/>
      <c r="H1132" s="48">
        <f t="shared" si="43"/>
        <v>968</v>
      </c>
      <c r="I1132" s="130" t="s">
        <v>2444</v>
      </c>
      <c r="J1132" s="77">
        <v>2</v>
      </c>
      <c r="K1132" s="82" t="s">
        <v>2445</v>
      </c>
      <c r="L1132" s="10" t="s">
        <v>2221</v>
      </c>
      <c r="W1132" s="47">
        <v>1</v>
      </c>
    </row>
    <row r="1133" spans="1:24" ht="45" customHeight="1" x14ac:dyDescent="0.4">
      <c r="A1133" s="6">
        <v>50</v>
      </c>
      <c r="B1133" s="17">
        <v>1086</v>
      </c>
      <c r="C1133" s="111" t="s">
        <v>2097</v>
      </c>
      <c r="D1133" s="59" t="s">
        <v>2435</v>
      </c>
      <c r="E1133" s="41" t="s">
        <v>2436</v>
      </c>
      <c r="F1133" s="61" t="s">
        <v>2441</v>
      </c>
      <c r="G1133" s="478"/>
      <c r="H1133" s="48">
        <f t="shared" si="43"/>
        <v>969</v>
      </c>
      <c r="I1133" s="130" t="s">
        <v>2446</v>
      </c>
      <c r="J1133" s="77">
        <v>1</v>
      </c>
      <c r="K1133" s="82" t="s">
        <v>2447</v>
      </c>
      <c r="L1133" s="10" t="s">
        <v>2221</v>
      </c>
      <c r="W1133" s="47">
        <v>1</v>
      </c>
    </row>
    <row r="1134" spans="1:24" ht="45" customHeight="1" x14ac:dyDescent="0.4">
      <c r="A1134" s="6">
        <v>51</v>
      </c>
      <c r="B1134" s="17">
        <v>1087</v>
      </c>
      <c r="C1134" s="111" t="s">
        <v>2097</v>
      </c>
      <c r="D1134" s="59" t="s">
        <v>2435</v>
      </c>
      <c r="E1134" s="41" t="s">
        <v>2436</v>
      </c>
      <c r="F1134" s="41" t="s">
        <v>2448</v>
      </c>
      <c r="G1134" s="479" t="s">
        <v>4192</v>
      </c>
      <c r="H1134" s="42">
        <f t="shared" si="43"/>
        <v>970</v>
      </c>
      <c r="I1134" s="130" t="s">
        <v>2449</v>
      </c>
      <c r="J1134" s="78">
        <v>2</v>
      </c>
      <c r="K1134" s="92" t="s">
        <v>4193</v>
      </c>
      <c r="L1134" s="10" t="s">
        <v>2221</v>
      </c>
      <c r="W1134" s="47">
        <v>1</v>
      </c>
    </row>
    <row r="1135" spans="1:24" ht="45" customHeight="1" x14ac:dyDescent="0.4">
      <c r="A1135" s="6">
        <v>52</v>
      </c>
      <c r="B1135" s="17">
        <v>1088</v>
      </c>
      <c r="C1135" s="111" t="s">
        <v>2097</v>
      </c>
      <c r="D1135" s="59" t="s">
        <v>2435</v>
      </c>
      <c r="E1135" s="41" t="s">
        <v>2436</v>
      </c>
      <c r="F1135" s="41" t="s">
        <v>2448</v>
      </c>
      <c r="G1135" s="481"/>
      <c r="H1135" s="42">
        <f t="shared" si="43"/>
        <v>971</v>
      </c>
      <c r="I1135" s="130" t="s">
        <v>2450</v>
      </c>
      <c r="J1135" s="131">
        <v>1</v>
      </c>
      <c r="K1135" s="80" t="s">
        <v>4194</v>
      </c>
      <c r="L1135" s="10" t="s">
        <v>2221</v>
      </c>
      <c r="W1135" s="47">
        <v>1</v>
      </c>
    </row>
    <row r="1136" spans="1:24" ht="45" customHeight="1" x14ac:dyDescent="0.4">
      <c r="B1136" s="17">
        <v>1089</v>
      </c>
      <c r="G1136" s="120" t="s">
        <v>4195</v>
      </c>
      <c r="H1136" s="121"/>
      <c r="I1136" s="120"/>
      <c r="J1136" s="120"/>
      <c r="K1136" s="120"/>
      <c r="M1136" s="35"/>
      <c r="N1136" s="35"/>
      <c r="O1136" s="35"/>
      <c r="P1136" s="35"/>
      <c r="Q1136" s="36"/>
      <c r="R1136" s="37"/>
      <c r="S1136" s="38">
        <v>3</v>
      </c>
      <c r="T1136" s="37" t="s">
        <v>657</v>
      </c>
      <c r="U1136" s="38"/>
      <c r="V1136" s="37"/>
      <c r="W1136" s="39">
        <f>SUM(W1137:W1146)</f>
        <v>10</v>
      </c>
      <c r="X1136" s="37" t="s">
        <v>659</v>
      </c>
    </row>
    <row r="1137" spans="1:24" ht="45" customHeight="1" x14ac:dyDescent="0.4">
      <c r="A1137" s="6">
        <v>53</v>
      </c>
      <c r="B1137" s="17">
        <v>1090</v>
      </c>
      <c r="C1137" s="111" t="s">
        <v>2097</v>
      </c>
      <c r="D1137" s="59" t="s">
        <v>2435</v>
      </c>
      <c r="E1137" s="50" t="s">
        <v>2451</v>
      </c>
      <c r="F1137" s="50" t="s">
        <v>2452</v>
      </c>
      <c r="G1137" s="482" t="s">
        <v>4196</v>
      </c>
      <c r="H1137" s="76">
        <f>+H1135+1</f>
        <v>972</v>
      </c>
      <c r="I1137" s="130" t="s">
        <v>2453</v>
      </c>
      <c r="J1137" s="76">
        <v>1</v>
      </c>
      <c r="K1137" s="104" t="s">
        <v>2454</v>
      </c>
      <c r="L1137" s="10" t="s">
        <v>2221</v>
      </c>
      <c r="W1137" s="47">
        <v>1</v>
      </c>
    </row>
    <row r="1138" spans="1:24" ht="45" customHeight="1" x14ac:dyDescent="0.4">
      <c r="A1138" s="64">
        <v>54</v>
      </c>
      <c r="B1138" s="17"/>
      <c r="C1138" s="111" t="s">
        <v>2097</v>
      </c>
      <c r="D1138" s="59" t="s">
        <v>2435</v>
      </c>
      <c r="E1138" s="50" t="s">
        <v>2451</v>
      </c>
      <c r="F1138" s="50" t="s">
        <v>2452</v>
      </c>
      <c r="G1138" s="519"/>
      <c r="H1138" s="51">
        <f t="shared" ref="H1138:H1146" si="44">+H1137+1</f>
        <v>973</v>
      </c>
      <c r="I1138" s="130" t="s">
        <v>2455</v>
      </c>
      <c r="J1138" s="76">
        <v>2</v>
      </c>
      <c r="K1138" s="104" t="s">
        <v>4197</v>
      </c>
      <c r="L1138" s="10" t="s">
        <v>2221</v>
      </c>
      <c r="W1138" s="47">
        <v>1</v>
      </c>
    </row>
    <row r="1139" spans="1:24" ht="45" customHeight="1" x14ac:dyDescent="0.4">
      <c r="A1139" s="64">
        <v>55</v>
      </c>
      <c r="B1139" s="17"/>
      <c r="C1139" s="111" t="s">
        <v>2097</v>
      </c>
      <c r="D1139" s="59" t="s">
        <v>2435</v>
      </c>
      <c r="E1139" s="50" t="s">
        <v>2451</v>
      </c>
      <c r="F1139" s="50" t="s">
        <v>2452</v>
      </c>
      <c r="G1139" s="519"/>
      <c r="H1139" s="51">
        <f t="shared" si="44"/>
        <v>974</v>
      </c>
      <c r="I1139" s="130" t="s">
        <v>2456</v>
      </c>
      <c r="J1139" s="76">
        <v>2</v>
      </c>
      <c r="K1139" s="104" t="s">
        <v>4198</v>
      </c>
      <c r="L1139" s="10" t="s">
        <v>2221</v>
      </c>
      <c r="W1139" s="47">
        <v>1</v>
      </c>
    </row>
    <row r="1140" spans="1:24" ht="45" customHeight="1" x14ac:dyDescent="0.4">
      <c r="A1140" s="6">
        <v>56</v>
      </c>
      <c r="B1140" s="17">
        <v>1091</v>
      </c>
      <c r="C1140" s="111" t="s">
        <v>2097</v>
      </c>
      <c r="D1140" s="59" t="s">
        <v>2435</v>
      </c>
      <c r="E1140" s="50" t="s">
        <v>2451</v>
      </c>
      <c r="F1140" s="50" t="s">
        <v>2452</v>
      </c>
      <c r="G1140" s="483"/>
      <c r="H1140" s="51">
        <f t="shared" si="44"/>
        <v>975</v>
      </c>
      <c r="I1140" s="130" t="s">
        <v>2457</v>
      </c>
      <c r="J1140" s="76">
        <v>1</v>
      </c>
      <c r="K1140" s="104" t="s">
        <v>2458</v>
      </c>
      <c r="L1140" s="10" t="s">
        <v>2221</v>
      </c>
      <c r="W1140" s="47">
        <v>1</v>
      </c>
    </row>
    <row r="1141" spans="1:24" ht="45" customHeight="1" x14ac:dyDescent="0.4">
      <c r="A1141" s="6">
        <v>57</v>
      </c>
      <c r="B1141" s="17">
        <v>1092</v>
      </c>
      <c r="C1141" s="111" t="s">
        <v>2097</v>
      </c>
      <c r="D1141" s="59" t="s">
        <v>2435</v>
      </c>
      <c r="E1141" s="50" t="s">
        <v>2451</v>
      </c>
      <c r="F1141" s="61" t="s">
        <v>2459</v>
      </c>
      <c r="G1141" s="476" t="s">
        <v>4199</v>
      </c>
      <c r="H1141" s="48">
        <f t="shared" si="44"/>
        <v>976</v>
      </c>
      <c r="I1141" s="130" t="s">
        <v>2460</v>
      </c>
      <c r="J1141" s="77">
        <v>3</v>
      </c>
      <c r="K1141" s="82" t="s">
        <v>4200</v>
      </c>
      <c r="L1141" s="10" t="s">
        <v>2221</v>
      </c>
      <c r="W1141" s="47">
        <v>1</v>
      </c>
    </row>
    <row r="1142" spans="1:24" ht="45" customHeight="1" x14ac:dyDescent="0.4">
      <c r="A1142" s="6">
        <v>58</v>
      </c>
      <c r="B1142" s="17">
        <v>1093</v>
      </c>
      <c r="C1142" s="111" t="s">
        <v>2097</v>
      </c>
      <c r="D1142" s="59" t="s">
        <v>2435</v>
      </c>
      <c r="E1142" s="50" t="s">
        <v>2451</v>
      </c>
      <c r="F1142" s="61" t="s">
        <v>2459</v>
      </c>
      <c r="G1142" s="477"/>
      <c r="H1142" s="48">
        <f t="shared" si="44"/>
        <v>977</v>
      </c>
      <c r="I1142" s="130" t="s">
        <v>2461</v>
      </c>
      <c r="J1142" s="77">
        <v>3</v>
      </c>
      <c r="K1142" s="82" t="s">
        <v>2462</v>
      </c>
      <c r="L1142" s="10" t="s">
        <v>2221</v>
      </c>
      <c r="W1142" s="47">
        <v>1</v>
      </c>
    </row>
    <row r="1143" spans="1:24" ht="45" customHeight="1" x14ac:dyDescent="0.4">
      <c r="A1143" s="6">
        <v>59</v>
      </c>
      <c r="B1143" s="17">
        <v>1094</v>
      </c>
      <c r="C1143" s="111" t="s">
        <v>2097</v>
      </c>
      <c r="D1143" s="59" t="s">
        <v>2435</v>
      </c>
      <c r="E1143" s="50" t="s">
        <v>2451</v>
      </c>
      <c r="F1143" s="61" t="s">
        <v>2459</v>
      </c>
      <c r="G1143" s="477"/>
      <c r="H1143" s="48">
        <f t="shared" si="44"/>
        <v>978</v>
      </c>
      <c r="I1143" s="130" t="s">
        <v>2463</v>
      </c>
      <c r="J1143" s="77">
        <v>1</v>
      </c>
      <c r="K1143" s="82" t="s">
        <v>2464</v>
      </c>
      <c r="L1143" s="10" t="s">
        <v>2221</v>
      </c>
      <c r="W1143" s="47">
        <v>1</v>
      </c>
    </row>
    <row r="1144" spans="1:24" ht="45" customHeight="1" x14ac:dyDescent="0.4">
      <c r="A1144" s="6">
        <v>60</v>
      </c>
      <c r="B1144" s="17">
        <v>1095</v>
      </c>
      <c r="C1144" s="111" t="s">
        <v>2097</v>
      </c>
      <c r="D1144" s="59" t="s">
        <v>2435</v>
      </c>
      <c r="E1144" s="50" t="s">
        <v>2451</v>
      </c>
      <c r="F1144" s="61" t="s">
        <v>2459</v>
      </c>
      <c r="G1144" s="477"/>
      <c r="H1144" s="48">
        <f t="shared" si="44"/>
        <v>979</v>
      </c>
      <c r="I1144" s="130" t="s">
        <v>2465</v>
      </c>
      <c r="J1144" s="77">
        <v>1</v>
      </c>
      <c r="K1144" s="82" t="s">
        <v>2466</v>
      </c>
      <c r="L1144" s="10" t="s">
        <v>2221</v>
      </c>
      <c r="W1144" s="47">
        <v>1</v>
      </c>
    </row>
    <row r="1145" spans="1:24" ht="45" customHeight="1" x14ac:dyDescent="0.4">
      <c r="A1145" s="6">
        <v>61</v>
      </c>
      <c r="B1145" s="17">
        <v>1096</v>
      </c>
      <c r="C1145" s="111" t="s">
        <v>2097</v>
      </c>
      <c r="D1145" s="59" t="s">
        <v>2435</v>
      </c>
      <c r="E1145" s="50" t="s">
        <v>2451</v>
      </c>
      <c r="F1145" s="61" t="s">
        <v>2459</v>
      </c>
      <c r="G1145" s="478"/>
      <c r="H1145" s="48">
        <f t="shared" si="44"/>
        <v>980</v>
      </c>
      <c r="I1145" s="130" t="s">
        <v>2467</v>
      </c>
      <c r="J1145" s="77">
        <v>4</v>
      </c>
      <c r="K1145" s="82" t="s">
        <v>2468</v>
      </c>
      <c r="L1145" s="10" t="s">
        <v>2221</v>
      </c>
      <c r="W1145" s="47">
        <v>1</v>
      </c>
    </row>
    <row r="1146" spans="1:24" ht="45" customHeight="1" x14ac:dyDescent="0.4">
      <c r="A1146" s="6">
        <v>62</v>
      </c>
      <c r="B1146" s="17">
        <v>1097</v>
      </c>
      <c r="C1146" s="111" t="s">
        <v>2097</v>
      </c>
      <c r="D1146" s="59" t="s">
        <v>2435</v>
      </c>
      <c r="E1146" s="50" t="s">
        <v>2451</v>
      </c>
      <c r="F1146" s="50" t="s">
        <v>2469</v>
      </c>
      <c r="G1146" s="83" t="s">
        <v>4201</v>
      </c>
      <c r="H1146" s="51">
        <f t="shared" si="44"/>
        <v>981</v>
      </c>
      <c r="I1146" s="130" t="s">
        <v>2470</v>
      </c>
      <c r="J1146" s="76">
        <v>1</v>
      </c>
      <c r="K1146" s="83" t="s">
        <v>2471</v>
      </c>
      <c r="L1146" s="10" t="s">
        <v>2221</v>
      </c>
      <c r="W1146" s="47">
        <v>1</v>
      </c>
    </row>
    <row r="1147" spans="1:24" ht="45" customHeight="1" x14ac:dyDescent="0.4">
      <c r="B1147" s="17">
        <v>1098</v>
      </c>
      <c r="G1147" s="120" t="s">
        <v>4202</v>
      </c>
      <c r="H1147" s="121"/>
      <c r="I1147" s="120"/>
      <c r="J1147" s="120"/>
      <c r="K1147" s="120"/>
      <c r="M1147" s="35"/>
      <c r="N1147" s="35"/>
      <c r="O1147" s="35"/>
      <c r="P1147" s="35"/>
      <c r="Q1147" s="36"/>
      <c r="R1147" s="37"/>
      <c r="S1147" s="38">
        <v>1</v>
      </c>
      <c r="T1147" s="37" t="s">
        <v>657</v>
      </c>
      <c r="U1147" s="38"/>
      <c r="V1147" s="37"/>
      <c r="W1147" s="39">
        <f>SUM(W1148:W1150)</f>
        <v>3</v>
      </c>
      <c r="X1147" s="37" t="s">
        <v>659</v>
      </c>
    </row>
    <row r="1148" spans="1:24" ht="45" customHeight="1" x14ac:dyDescent="0.4">
      <c r="A1148" s="6">
        <v>63</v>
      </c>
      <c r="B1148" s="17">
        <v>1099</v>
      </c>
      <c r="C1148" s="111" t="s">
        <v>2097</v>
      </c>
      <c r="D1148" s="59" t="s">
        <v>2435</v>
      </c>
      <c r="E1148" s="41" t="s">
        <v>2472</v>
      </c>
      <c r="F1148" s="41" t="s">
        <v>2473</v>
      </c>
      <c r="G1148" s="479" t="s">
        <v>4203</v>
      </c>
      <c r="H1148" s="78">
        <f>+H1146+1</f>
        <v>982</v>
      </c>
      <c r="I1148" s="130" t="s">
        <v>2474</v>
      </c>
      <c r="J1148" s="78">
        <v>1</v>
      </c>
      <c r="K1148" s="92" t="s">
        <v>2475</v>
      </c>
      <c r="L1148" s="10" t="s">
        <v>2221</v>
      </c>
      <c r="W1148" s="47">
        <v>1</v>
      </c>
    </row>
    <row r="1149" spans="1:24" ht="45" customHeight="1" x14ac:dyDescent="0.4">
      <c r="A1149" s="6">
        <v>64</v>
      </c>
      <c r="B1149" s="17">
        <v>1100</v>
      </c>
      <c r="C1149" s="111" t="s">
        <v>2097</v>
      </c>
      <c r="D1149" s="59" t="s">
        <v>2435</v>
      </c>
      <c r="E1149" s="41" t="s">
        <v>2472</v>
      </c>
      <c r="F1149" s="41" t="s">
        <v>2473</v>
      </c>
      <c r="G1149" s="480"/>
      <c r="H1149" s="42">
        <f>+H1148+1</f>
        <v>983</v>
      </c>
      <c r="I1149" s="130" t="s">
        <v>2476</v>
      </c>
      <c r="J1149" s="78">
        <v>2</v>
      </c>
      <c r="K1149" s="92" t="s">
        <v>2477</v>
      </c>
      <c r="L1149" s="10" t="s">
        <v>2221</v>
      </c>
      <c r="W1149" s="47">
        <v>1</v>
      </c>
    </row>
    <row r="1150" spans="1:24" ht="45" customHeight="1" x14ac:dyDescent="0.4">
      <c r="A1150" s="6">
        <v>65</v>
      </c>
      <c r="B1150" s="17">
        <v>1101</v>
      </c>
      <c r="C1150" s="111" t="s">
        <v>2097</v>
      </c>
      <c r="D1150" s="59" t="s">
        <v>2435</v>
      </c>
      <c r="E1150" s="41" t="s">
        <v>2472</v>
      </c>
      <c r="F1150" s="41" t="s">
        <v>2473</v>
      </c>
      <c r="G1150" s="481"/>
      <c r="H1150" s="42">
        <f>+H1149+1</f>
        <v>984</v>
      </c>
      <c r="I1150" s="130" t="s">
        <v>2478</v>
      </c>
      <c r="J1150" s="78">
        <v>1</v>
      </c>
      <c r="K1150" s="92" t="s">
        <v>2479</v>
      </c>
      <c r="L1150" s="10" t="s">
        <v>2221</v>
      </c>
      <c r="W1150" s="47">
        <v>1</v>
      </c>
    </row>
    <row r="1151" spans="1:24" ht="45" customHeight="1" x14ac:dyDescent="0.4">
      <c r="H1151" s="10">
        <f>COUNT(H5:H1150)</f>
        <v>984</v>
      </c>
    </row>
    <row r="1152" spans="1:24" ht="45" customHeight="1" x14ac:dyDescent="0.4">
      <c r="M1152" s="10">
        <f>SUM(M1153:M1176)</f>
        <v>984</v>
      </c>
    </row>
    <row r="1153" spans="12:13" ht="45" customHeight="1" x14ac:dyDescent="0.4">
      <c r="L1153" s="10" t="s">
        <v>331</v>
      </c>
      <c r="M1153" s="10">
        <f t="shared" ref="M1153:M1176" si="45">COUNTIF(L$5:L$1150,L1153)</f>
        <v>83</v>
      </c>
    </row>
    <row r="1154" spans="12:13" ht="45" customHeight="1" x14ac:dyDescent="0.4">
      <c r="L1154" s="10" t="s">
        <v>749</v>
      </c>
      <c r="M1154" s="10">
        <f t="shared" si="45"/>
        <v>52</v>
      </c>
    </row>
    <row r="1155" spans="12:13" ht="45" customHeight="1" x14ac:dyDescent="0.4">
      <c r="L1155" s="10" t="s">
        <v>837</v>
      </c>
      <c r="M1155" s="10">
        <f t="shared" si="45"/>
        <v>28</v>
      </c>
    </row>
    <row r="1156" spans="12:13" ht="45" customHeight="1" x14ac:dyDescent="0.4">
      <c r="L1156" s="10" t="s">
        <v>883</v>
      </c>
      <c r="M1156" s="10">
        <f t="shared" si="45"/>
        <v>85</v>
      </c>
    </row>
    <row r="1157" spans="12:13" ht="45" customHeight="1" x14ac:dyDescent="0.4">
      <c r="L1157" s="10" t="s">
        <v>924</v>
      </c>
      <c r="M1157" s="10">
        <f t="shared" si="45"/>
        <v>82</v>
      </c>
    </row>
    <row r="1158" spans="12:13" ht="45" customHeight="1" x14ac:dyDescent="0.4">
      <c r="L1158" s="10" t="s">
        <v>1044</v>
      </c>
      <c r="M1158" s="10">
        <f t="shared" si="45"/>
        <v>28</v>
      </c>
    </row>
    <row r="1159" spans="12:13" ht="45" customHeight="1" x14ac:dyDescent="0.4">
      <c r="L1159" s="10" t="s">
        <v>1102</v>
      </c>
      <c r="M1159" s="10">
        <f t="shared" si="45"/>
        <v>5</v>
      </c>
    </row>
    <row r="1160" spans="12:13" ht="45" customHeight="1" x14ac:dyDescent="0.4">
      <c r="L1160" s="10" t="s">
        <v>1116</v>
      </c>
      <c r="M1160" s="10">
        <f t="shared" si="45"/>
        <v>78</v>
      </c>
    </row>
    <row r="1161" spans="12:13" ht="45" customHeight="1" x14ac:dyDescent="0.4">
      <c r="L1161" s="10" t="s">
        <v>1296</v>
      </c>
      <c r="M1161" s="10">
        <f t="shared" si="45"/>
        <v>114</v>
      </c>
    </row>
    <row r="1162" spans="12:13" ht="45" customHeight="1" x14ac:dyDescent="0.4">
      <c r="L1162" s="10" t="s">
        <v>1499</v>
      </c>
      <c r="M1162" s="10">
        <f t="shared" si="45"/>
        <v>27</v>
      </c>
    </row>
    <row r="1163" spans="12:13" ht="45" customHeight="1" x14ac:dyDescent="0.4">
      <c r="L1163" s="10" t="s">
        <v>1551</v>
      </c>
      <c r="M1163" s="10">
        <f t="shared" si="45"/>
        <v>34</v>
      </c>
    </row>
    <row r="1164" spans="12:13" ht="45" customHeight="1" x14ac:dyDescent="0.4">
      <c r="L1164" s="10" t="s">
        <v>1571</v>
      </c>
      <c r="M1164" s="10">
        <f t="shared" si="45"/>
        <v>28</v>
      </c>
    </row>
    <row r="1165" spans="12:13" ht="45" customHeight="1" x14ac:dyDescent="0.4">
      <c r="L1165" s="10" t="s">
        <v>1630</v>
      </c>
      <c r="M1165" s="10">
        <f t="shared" si="45"/>
        <v>34</v>
      </c>
    </row>
    <row r="1166" spans="12:13" ht="45" customHeight="1" x14ac:dyDescent="0.4">
      <c r="L1166" s="10" t="s">
        <v>1777</v>
      </c>
      <c r="M1166" s="10">
        <f t="shared" si="45"/>
        <v>15</v>
      </c>
    </row>
    <row r="1167" spans="12:13" ht="45" customHeight="1" x14ac:dyDescent="0.4">
      <c r="L1167" s="10" t="s">
        <v>134</v>
      </c>
      <c r="M1167" s="10">
        <f t="shared" si="45"/>
        <v>26</v>
      </c>
    </row>
    <row r="1168" spans="12:13" ht="45" customHeight="1" x14ac:dyDescent="0.4">
      <c r="L1168" s="10" t="s">
        <v>1873</v>
      </c>
      <c r="M1168" s="10">
        <f t="shared" si="45"/>
        <v>30</v>
      </c>
    </row>
    <row r="1169" spans="6:13" ht="45" customHeight="1" x14ac:dyDescent="0.4">
      <c r="L1169" s="10" t="s">
        <v>133</v>
      </c>
      <c r="M1169" s="10">
        <f t="shared" si="45"/>
        <v>11</v>
      </c>
    </row>
    <row r="1170" spans="6:13" ht="45" customHeight="1" x14ac:dyDescent="0.4">
      <c r="L1170" s="10" t="s">
        <v>1982</v>
      </c>
      <c r="M1170" s="10">
        <f t="shared" si="45"/>
        <v>15</v>
      </c>
    </row>
    <row r="1171" spans="6:13" ht="45" customHeight="1" x14ac:dyDescent="0.4">
      <c r="L1171" s="10" t="s">
        <v>2021</v>
      </c>
      <c r="M1171" s="10">
        <f t="shared" si="45"/>
        <v>49</v>
      </c>
    </row>
    <row r="1172" spans="6:13" ht="45" customHeight="1" x14ac:dyDescent="0.4">
      <c r="L1172" s="10" t="s">
        <v>2068</v>
      </c>
      <c r="M1172" s="10">
        <f t="shared" si="45"/>
        <v>14</v>
      </c>
    </row>
    <row r="1173" spans="6:13" ht="45" customHeight="1" x14ac:dyDescent="0.4">
      <c r="L1173" s="10" t="s">
        <v>2103</v>
      </c>
      <c r="M1173" s="10">
        <f t="shared" si="45"/>
        <v>25</v>
      </c>
    </row>
    <row r="1174" spans="6:13" ht="45" customHeight="1" x14ac:dyDescent="0.4">
      <c r="L1174" s="10" t="s">
        <v>2177</v>
      </c>
      <c r="M1174" s="10">
        <f t="shared" si="45"/>
        <v>18</v>
      </c>
    </row>
    <row r="1175" spans="6:13" ht="45" customHeight="1" x14ac:dyDescent="0.4">
      <c r="L1175" s="10" t="s">
        <v>2221</v>
      </c>
      <c r="M1175" s="10">
        <f t="shared" si="45"/>
        <v>65</v>
      </c>
    </row>
    <row r="1176" spans="6:13" ht="45" customHeight="1" x14ac:dyDescent="0.4">
      <c r="L1176" s="10" t="s">
        <v>2277</v>
      </c>
      <c r="M1176" s="10">
        <f t="shared" si="45"/>
        <v>38</v>
      </c>
    </row>
    <row r="1178" spans="6:13" ht="45" customHeight="1" x14ac:dyDescent="0.4">
      <c r="F1178" s="132" t="s">
        <v>284</v>
      </c>
      <c r="G1178" s="133" t="s">
        <v>285</v>
      </c>
    </row>
    <row r="1179" spans="6:13" ht="45" customHeight="1" x14ac:dyDescent="0.4">
      <c r="F1179" s="134" t="s">
        <v>286</v>
      </c>
      <c r="G1179" s="135" t="s">
        <v>287</v>
      </c>
    </row>
    <row r="1180" spans="6:13" ht="45" customHeight="1" x14ac:dyDescent="0.4">
      <c r="F1180" s="136" t="s">
        <v>288</v>
      </c>
      <c r="G1180" s="137" t="s">
        <v>289</v>
      </c>
    </row>
    <row r="1181" spans="6:13" ht="45" customHeight="1" x14ac:dyDescent="0.4">
      <c r="F1181" s="136" t="s">
        <v>290</v>
      </c>
      <c r="G1181" s="137" t="s">
        <v>291</v>
      </c>
    </row>
    <row r="1182" spans="6:13" ht="45" customHeight="1" x14ac:dyDescent="0.4">
      <c r="F1182" s="136" t="s">
        <v>292</v>
      </c>
      <c r="G1182" s="137" t="s">
        <v>293</v>
      </c>
    </row>
    <row r="1183" spans="6:13" ht="45" customHeight="1" x14ac:dyDescent="0.4">
      <c r="F1183" s="136" t="s">
        <v>294</v>
      </c>
      <c r="G1183" s="137" t="s">
        <v>295</v>
      </c>
    </row>
    <row r="1184" spans="6:13" ht="45" customHeight="1" x14ac:dyDescent="0.4">
      <c r="F1184" s="136" t="s">
        <v>296</v>
      </c>
      <c r="G1184" s="137" t="s">
        <v>297</v>
      </c>
    </row>
    <row r="1185" spans="6:7" ht="45" customHeight="1" x14ac:dyDescent="0.4">
      <c r="F1185" s="136" t="s">
        <v>298</v>
      </c>
      <c r="G1185" s="137" t="s">
        <v>299</v>
      </c>
    </row>
    <row r="1186" spans="6:7" ht="45" customHeight="1" x14ac:dyDescent="0.4">
      <c r="F1186" s="136" t="s">
        <v>300</v>
      </c>
      <c r="G1186" s="137" t="s">
        <v>301</v>
      </c>
    </row>
    <row r="1187" spans="6:7" ht="45" customHeight="1" x14ac:dyDescent="0.4">
      <c r="F1187" s="136" t="s">
        <v>302</v>
      </c>
      <c r="G1187" s="137" t="s">
        <v>303</v>
      </c>
    </row>
    <row r="1188" spans="6:7" ht="45" customHeight="1" x14ac:dyDescent="0.4">
      <c r="F1188" s="136" t="s">
        <v>304</v>
      </c>
      <c r="G1188" s="137" t="s">
        <v>305</v>
      </c>
    </row>
    <row r="1189" spans="6:7" ht="45" customHeight="1" x14ac:dyDescent="0.4">
      <c r="F1189" s="136" t="s">
        <v>306</v>
      </c>
      <c r="G1189" s="138" t="s">
        <v>307</v>
      </c>
    </row>
    <row r="1190" spans="6:7" ht="45" customHeight="1" x14ac:dyDescent="0.4">
      <c r="F1190" s="134" t="s">
        <v>308</v>
      </c>
      <c r="G1190" s="135" t="s">
        <v>309</v>
      </c>
    </row>
    <row r="1191" spans="6:7" ht="45" customHeight="1" x14ac:dyDescent="0.4">
      <c r="F1191" s="136"/>
      <c r="G1191" s="138"/>
    </row>
    <row r="1192" spans="6:7" ht="45" customHeight="1" x14ac:dyDescent="0.4">
      <c r="F1192" s="139"/>
      <c r="G1192" s="140"/>
    </row>
    <row r="1193" spans="6:7" ht="45" customHeight="1" x14ac:dyDescent="0.4">
      <c r="F1193" s="136" t="s">
        <v>310</v>
      </c>
      <c r="G1193" s="138" t="s">
        <v>311</v>
      </c>
    </row>
    <row r="1194" spans="6:7" ht="45" customHeight="1" x14ac:dyDescent="0.4">
      <c r="F1194" s="136" t="s">
        <v>312</v>
      </c>
      <c r="G1194" s="138" t="s">
        <v>313</v>
      </c>
    </row>
    <row r="1195" spans="6:7" ht="45" customHeight="1" x14ac:dyDescent="0.4">
      <c r="F1195" s="136" t="s">
        <v>314</v>
      </c>
      <c r="G1195" s="138" t="s">
        <v>315</v>
      </c>
    </row>
    <row r="1196" spans="6:7" ht="45" customHeight="1" x14ac:dyDescent="0.4">
      <c r="F1196" s="136" t="s">
        <v>316</v>
      </c>
      <c r="G1196" s="138" t="s">
        <v>317</v>
      </c>
    </row>
    <row r="1197" spans="6:7" ht="45" customHeight="1" x14ac:dyDescent="0.4">
      <c r="F1197" s="136" t="s">
        <v>318</v>
      </c>
      <c r="G1197" s="138" t="s">
        <v>319</v>
      </c>
    </row>
    <row r="1198" spans="6:7" ht="45" customHeight="1" x14ac:dyDescent="0.4">
      <c r="F1198" s="136" t="s">
        <v>320</v>
      </c>
      <c r="G1198" s="138" t="s">
        <v>321</v>
      </c>
    </row>
    <row r="1199" spans="6:7" ht="45" customHeight="1" x14ac:dyDescent="0.4">
      <c r="F1199" s="136" t="s">
        <v>322</v>
      </c>
      <c r="G1199" s="138" t="s">
        <v>323</v>
      </c>
    </row>
    <row r="1200" spans="6:7" ht="45" customHeight="1" x14ac:dyDescent="0.4">
      <c r="F1200" s="136" t="s">
        <v>324</v>
      </c>
      <c r="G1200" s="136" t="s">
        <v>4204</v>
      </c>
    </row>
    <row r="1201" spans="6:7" ht="45" customHeight="1" x14ac:dyDescent="0.4">
      <c r="F1201" s="136" t="s">
        <v>326</v>
      </c>
      <c r="G1201" s="136" t="s">
        <v>327</v>
      </c>
    </row>
    <row r="1202" spans="6:7" ht="45" customHeight="1" x14ac:dyDescent="0.4">
      <c r="F1202" s="136" t="s">
        <v>328</v>
      </c>
      <c r="G1202" s="136" t="s">
        <v>329</v>
      </c>
    </row>
  </sheetData>
  <sheetProtection algorithmName="SHA-512" hashValue="ACwJCmN8Q/Oh/fQKxo2XM5JQRtMPzEGm2UeTTWLVYCpaOXp2qCIjZLK11vKG0kYrRgA10WqdeFhqfI3/XIVyyA==" saltValue="Od10pVJ+GnjCYp/k/5DVyQ==" spinCount="100000" sheet="1" objects="1" scenarios="1"/>
  <mergeCells count="246">
    <mergeCell ref="G1131:G1133"/>
    <mergeCell ref="G1134:G1135"/>
    <mergeCell ref="G1137:G1140"/>
    <mergeCell ref="G1141:G1145"/>
    <mergeCell ref="G1148:G1150"/>
    <mergeCell ref="G1116:G1117"/>
    <mergeCell ref="G1118:G1119"/>
    <mergeCell ref="G1121:G1122"/>
    <mergeCell ref="G1123:G1124"/>
    <mergeCell ref="G1125:G1126"/>
    <mergeCell ref="G1129:G1130"/>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896:G897"/>
    <mergeCell ref="G901:G920"/>
    <mergeCell ref="G921:G928"/>
    <mergeCell ref="G929:G938"/>
    <mergeCell ref="G939:G943"/>
    <mergeCell ref="G944:G949"/>
    <mergeCell ref="G870:G873"/>
    <mergeCell ref="G875:G876"/>
    <mergeCell ref="G882:G884"/>
    <mergeCell ref="G886:G888"/>
    <mergeCell ref="G890:G892"/>
    <mergeCell ref="G894:G89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786:G787"/>
    <mergeCell ref="G789:G790"/>
    <mergeCell ref="G794:G800"/>
    <mergeCell ref="G803:G805"/>
    <mergeCell ref="G808:G812"/>
    <mergeCell ref="G816:G820"/>
    <mergeCell ref="G758:G759"/>
    <mergeCell ref="G760:G762"/>
    <mergeCell ref="G764:G767"/>
    <mergeCell ref="G768:G775"/>
    <mergeCell ref="G776:G778"/>
    <mergeCell ref="G781:G785"/>
    <mergeCell ref="G731:G738"/>
    <mergeCell ref="G739:G743"/>
    <mergeCell ref="G744:G745"/>
    <mergeCell ref="G747:G748"/>
    <mergeCell ref="G749:G753"/>
    <mergeCell ref="G754:G755"/>
    <mergeCell ref="G707:G713"/>
    <mergeCell ref="G714:G717"/>
    <mergeCell ref="G718:G719"/>
    <mergeCell ref="G720:G721"/>
    <mergeCell ref="G722:G726"/>
    <mergeCell ref="G727:G728"/>
    <mergeCell ref="G682:G683"/>
    <mergeCell ref="G685:G686"/>
    <mergeCell ref="G687:G688"/>
    <mergeCell ref="G690:G691"/>
    <mergeCell ref="G692:G693"/>
    <mergeCell ref="G696:G705"/>
    <mergeCell ref="G662:G663"/>
    <mergeCell ref="G664:G665"/>
    <mergeCell ref="G670:G671"/>
    <mergeCell ref="G672:G673"/>
    <mergeCell ref="G674:G675"/>
    <mergeCell ref="G678:G681"/>
    <mergeCell ref="G641:G644"/>
    <mergeCell ref="G648:G650"/>
    <mergeCell ref="G651:G652"/>
    <mergeCell ref="G654:G655"/>
    <mergeCell ref="G656:G657"/>
    <mergeCell ref="G660:G661"/>
    <mergeCell ref="G612:G613"/>
    <mergeCell ref="G616:G618"/>
    <mergeCell ref="G619:G626"/>
    <mergeCell ref="G627:G632"/>
    <mergeCell ref="G633:G634"/>
    <mergeCell ref="G637:G639"/>
    <mergeCell ref="G585:G592"/>
    <mergeCell ref="G594:G596"/>
    <mergeCell ref="G597:G599"/>
    <mergeCell ref="G601:G603"/>
    <mergeCell ref="G604:G606"/>
    <mergeCell ref="G608:G611"/>
    <mergeCell ref="G554:G558"/>
    <mergeCell ref="G560:G563"/>
    <mergeCell ref="G564:G566"/>
    <mergeCell ref="G568:G573"/>
    <mergeCell ref="G574:G576"/>
    <mergeCell ref="G579:G584"/>
    <mergeCell ref="G525:G527"/>
    <mergeCell ref="G529:G532"/>
    <mergeCell ref="G533:G535"/>
    <mergeCell ref="G538:G545"/>
    <mergeCell ref="G546:G550"/>
    <mergeCell ref="G551:G552"/>
    <mergeCell ref="G495:G497"/>
    <mergeCell ref="G499:G501"/>
    <mergeCell ref="G502:G506"/>
    <mergeCell ref="G507:G510"/>
    <mergeCell ref="G512:G519"/>
    <mergeCell ref="G520:G524"/>
    <mergeCell ref="G471:G472"/>
    <mergeCell ref="G473:G474"/>
    <mergeCell ref="G476:G477"/>
    <mergeCell ref="G479:G483"/>
    <mergeCell ref="G487:G491"/>
    <mergeCell ref="G492:G494"/>
    <mergeCell ref="G446:G447"/>
    <mergeCell ref="G448:G458"/>
    <mergeCell ref="G459:G461"/>
    <mergeCell ref="G462:G464"/>
    <mergeCell ref="G465:G466"/>
    <mergeCell ref="G467:G469"/>
    <mergeCell ref="G412:G413"/>
    <mergeCell ref="G415:G421"/>
    <mergeCell ref="G425:G432"/>
    <mergeCell ref="G436:G438"/>
    <mergeCell ref="G441:G442"/>
    <mergeCell ref="G444:G445"/>
    <mergeCell ref="G386:G388"/>
    <mergeCell ref="G389:G390"/>
    <mergeCell ref="G391:G393"/>
    <mergeCell ref="G396:G398"/>
    <mergeCell ref="G402:G406"/>
    <mergeCell ref="G407:G4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309:G310"/>
    <mergeCell ref="G312:G314"/>
    <mergeCell ref="G315:G321"/>
    <mergeCell ref="G325:G330"/>
    <mergeCell ref="G333:G336"/>
    <mergeCell ref="G338:G340"/>
    <mergeCell ref="G289:G291"/>
    <mergeCell ref="G292:G293"/>
    <mergeCell ref="G296:G297"/>
    <mergeCell ref="G301:G302"/>
    <mergeCell ref="G303:G304"/>
    <mergeCell ref="G307:G308"/>
    <mergeCell ref="G258:G260"/>
    <mergeCell ref="G261:G268"/>
    <mergeCell ref="G269:G270"/>
    <mergeCell ref="G273:G276"/>
    <mergeCell ref="G277:G279"/>
    <mergeCell ref="G282:G284"/>
    <mergeCell ref="G215:G218"/>
    <mergeCell ref="G219:G222"/>
    <mergeCell ref="G224:G233"/>
    <mergeCell ref="G234:G237"/>
    <mergeCell ref="G239:G249"/>
    <mergeCell ref="G250:G256"/>
    <mergeCell ref="G180:G187"/>
    <mergeCell ref="G190:G193"/>
    <mergeCell ref="G194:G197"/>
    <mergeCell ref="G198:G201"/>
    <mergeCell ref="G203:G206"/>
    <mergeCell ref="G207:G214"/>
    <mergeCell ref="G134:G135"/>
    <mergeCell ref="G142:G154"/>
    <mergeCell ref="G157:G159"/>
    <mergeCell ref="G163:G164"/>
    <mergeCell ref="G165:G168"/>
    <mergeCell ref="G171:G177"/>
    <mergeCell ref="G104:G105"/>
    <mergeCell ref="G107:G108"/>
    <mergeCell ref="G111:G112"/>
    <mergeCell ref="G113:G116"/>
    <mergeCell ref="G118:G121"/>
    <mergeCell ref="G122:G126"/>
    <mergeCell ref="G77:G79"/>
    <mergeCell ref="G81:G85"/>
    <mergeCell ref="G86:G89"/>
    <mergeCell ref="G90:G91"/>
    <mergeCell ref="G94:G96"/>
    <mergeCell ref="G97:G98"/>
    <mergeCell ref="G62:G63"/>
    <mergeCell ref="G64:G67"/>
    <mergeCell ref="G69:G74"/>
    <mergeCell ref="G75:G76"/>
    <mergeCell ref="G28:G30"/>
    <mergeCell ref="G31:G36"/>
    <mergeCell ref="G38:G42"/>
    <mergeCell ref="G43:G44"/>
    <mergeCell ref="G45:G49"/>
    <mergeCell ref="G50:G52"/>
    <mergeCell ref="G1:K1"/>
    <mergeCell ref="G5:G7"/>
    <mergeCell ref="G8:G9"/>
    <mergeCell ref="G10:G11"/>
    <mergeCell ref="G12:G16"/>
    <mergeCell ref="G18:G23"/>
    <mergeCell ref="G24:G27"/>
    <mergeCell ref="G53:G57"/>
    <mergeCell ref="G58:G6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0"/>
  <sheetViews>
    <sheetView topLeftCell="K1" zoomScale="90" zoomScaleNormal="90" workbookViewId="0">
      <pane ySplit="6" topLeftCell="A7" activePane="bottomLeft" state="frozen"/>
      <selection activeCell="K1" sqref="K1"/>
      <selection pane="bottomLeft" activeCell="K1" sqref="K1"/>
    </sheetView>
  </sheetViews>
  <sheetFormatPr baseColWidth="10" defaultColWidth="11.42578125" defaultRowHeight="15" customHeight="1" x14ac:dyDescent="0.25"/>
  <cols>
    <col min="1" max="10" width="0.85546875" style="413" hidden="1" customWidth="1"/>
    <col min="11" max="11" width="7.28515625" style="414" customWidth="1"/>
    <col min="12" max="12" width="74" style="414" customWidth="1"/>
    <col min="13" max="19" width="12.7109375" style="415" customWidth="1"/>
    <col min="20" max="20" width="11.42578125" style="413"/>
    <col min="21" max="22" width="11.7109375" style="413" customWidth="1"/>
    <col min="23" max="16384" width="11.42578125" style="413"/>
  </cols>
  <sheetData>
    <row r="1" spans="10:34" ht="10.9" customHeight="1" x14ac:dyDescent="0.25"/>
    <row r="2" spans="10:34" ht="17.45" customHeight="1" x14ac:dyDescent="0.25">
      <c r="K2" s="520" t="s">
        <v>272</v>
      </c>
      <c r="L2" s="521"/>
      <c r="M2" s="524" t="s">
        <v>273</v>
      </c>
      <c r="N2" s="525"/>
      <c r="O2" s="525"/>
      <c r="P2" s="525"/>
      <c r="Q2" s="525"/>
      <c r="R2" s="525"/>
      <c r="S2" s="526"/>
    </row>
    <row r="3" spans="10:34" ht="24.6" customHeight="1" x14ac:dyDescent="0.25">
      <c r="K3" s="522"/>
      <c r="L3" s="523"/>
      <c r="M3" s="416" t="s">
        <v>274</v>
      </c>
      <c r="N3" s="416" t="s">
        <v>275</v>
      </c>
      <c r="O3" s="416" t="s">
        <v>4</v>
      </c>
      <c r="P3" s="416" t="s">
        <v>276</v>
      </c>
      <c r="Q3" s="416" t="s">
        <v>277</v>
      </c>
      <c r="R3" s="416" t="s">
        <v>278</v>
      </c>
      <c r="S3" s="416" t="s">
        <v>279</v>
      </c>
    </row>
    <row r="4" spans="10:34" ht="15" customHeight="1" x14ac:dyDescent="0.25">
      <c r="J4" s="413" t="s">
        <v>280</v>
      </c>
      <c r="K4" s="417"/>
      <c r="L4" s="418" t="s">
        <v>281</v>
      </c>
      <c r="M4" s="419">
        <f t="shared" ref="M4:M22" si="0">SUM(N4:S4)</f>
        <v>4673387.9800000004</v>
      </c>
      <c r="N4" s="419">
        <f t="shared" ref="N4:S4" si="1">N36+N114+N144+N176+N212+N235+N7</f>
        <v>537466.98</v>
      </c>
      <c r="O4" s="419">
        <f t="shared" si="1"/>
        <v>2390873</v>
      </c>
      <c r="P4" s="419">
        <f t="shared" si="1"/>
        <v>482010</v>
      </c>
      <c r="Q4" s="419">
        <f t="shared" si="1"/>
        <v>54000</v>
      </c>
      <c r="R4" s="419">
        <f t="shared" si="1"/>
        <v>731080</v>
      </c>
      <c r="S4" s="419">
        <f t="shared" si="1"/>
        <v>477958</v>
      </c>
      <c r="U4" s="420"/>
      <c r="V4" s="420"/>
    </row>
    <row r="5" spans="10:34" ht="15" hidden="1" customHeight="1" x14ac:dyDescent="0.25">
      <c r="J5" s="413" t="s">
        <v>282</v>
      </c>
      <c r="K5" s="421"/>
      <c r="L5" s="422"/>
      <c r="M5" s="423" t="e">
        <f t="shared" si="0"/>
        <v>#REF!</v>
      </c>
      <c r="N5" s="423">
        <v>338485.78286463098</v>
      </c>
      <c r="O5" s="423" t="e">
        <f>+#REF!</f>
        <v>#REF!</v>
      </c>
      <c r="P5" s="423">
        <f>417000+65000</f>
        <v>482000</v>
      </c>
      <c r="Q5" s="423">
        <v>50000</v>
      </c>
      <c r="R5" s="423">
        <v>254534</v>
      </c>
      <c r="S5" s="423">
        <v>321980</v>
      </c>
    </row>
    <row r="6" spans="10:34" ht="15" hidden="1" customHeight="1" x14ac:dyDescent="0.25">
      <c r="J6" s="413" t="s">
        <v>283</v>
      </c>
      <c r="K6" s="424"/>
      <c r="L6" s="425"/>
      <c r="M6" s="426" t="e">
        <f t="shared" si="0"/>
        <v>#REF!</v>
      </c>
      <c r="N6" s="426">
        <f t="shared" ref="N6:S6" si="2">+N4-N5</f>
        <v>198981.197135369</v>
      </c>
      <c r="O6" s="426" t="e">
        <f t="shared" si="2"/>
        <v>#REF!</v>
      </c>
      <c r="P6" s="426">
        <f t="shared" si="2"/>
        <v>10</v>
      </c>
      <c r="Q6" s="426">
        <f t="shared" si="2"/>
        <v>4000</v>
      </c>
      <c r="R6" s="426">
        <f t="shared" si="2"/>
        <v>476546</v>
      </c>
      <c r="S6" s="426">
        <f t="shared" si="2"/>
        <v>155978</v>
      </c>
    </row>
    <row r="7" spans="10:34" ht="15" customHeight="1" x14ac:dyDescent="0.25">
      <c r="J7" s="413" t="s">
        <v>280</v>
      </c>
      <c r="K7" s="427" t="s">
        <v>284</v>
      </c>
      <c r="L7" s="428" t="s">
        <v>285</v>
      </c>
      <c r="M7" s="429">
        <f t="shared" si="0"/>
        <v>1017000</v>
      </c>
      <c r="N7" s="429">
        <f t="shared" ref="N7:S7" si="3">+N10+N23</f>
        <v>65000</v>
      </c>
      <c r="O7" s="429">
        <f t="shared" si="3"/>
        <v>29000</v>
      </c>
      <c r="P7" s="429">
        <f t="shared" si="3"/>
        <v>220000</v>
      </c>
      <c r="Q7" s="429">
        <f t="shared" si="3"/>
        <v>30000</v>
      </c>
      <c r="R7" s="429">
        <f t="shared" si="3"/>
        <v>463000</v>
      </c>
      <c r="S7" s="429">
        <f t="shared" si="3"/>
        <v>210000</v>
      </c>
    </row>
    <row r="8" spans="10:34" ht="15" hidden="1" customHeight="1" x14ac:dyDescent="0.25">
      <c r="J8" s="413" t="s">
        <v>282</v>
      </c>
      <c r="K8" s="421"/>
      <c r="L8" s="430"/>
      <c r="M8" s="423">
        <f t="shared" si="0"/>
        <v>60000</v>
      </c>
      <c r="N8" s="423"/>
      <c r="O8" s="423"/>
      <c r="P8" s="423">
        <f>+P11+P24</f>
        <v>60000</v>
      </c>
      <c r="Q8" s="423"/>
      <c r="R8" s="423"/>
      <c r="S8" s="423"/>
    </row>
    <row r="9" spans="10:34" ht="15" hidden="1" customHeight="1" x14ac:dyDescent="0.25">
      <c r="J9" s="413" t="s">
        <v>283</v>
      </c>
      <c r="K9" s="424"/>
      <c r="L9" s="431"/>
      <c r="M9" s="426">
        <f t="shared" si="0"/>
        <v>957000</v>
      </c>
      <c r="N9" s="426">
        <f t="shared" ref="N9:S9" si="4">+N7-N8</f>
        <v>65000</v>
      </c>
      <c r="O9" s="426">
        <f t="shared" si="4"/>
        <v>29000</v>
      </c>
      <c r="P9" s="426">
        <f t="shared" si="4"/>
        <v>160000</v>
      </c>
      <c r="Q9" s="426">
        <f t="shared" si="4"/>
        <v>30000</v>
      </c>
      <c r="R9" s="426">
        <f t="shared" si="4"/>
        <v>463000</v>
      </c>
      <c r="S9" s="426">
        <f t="shared" si="4"/>
        <v>210000</v>
      </c>
    </row>
    <row r="10" spans="10:34" ht="15" customHeight="1" x14ac:dyDescent="0.25">
      <c r="J10" s="413" t="s">
        <v>280</v>
      </c>
      <c r="K10" s="432" t="s">
        <v>286</v>
      </c>
      <c r="L10" s="433" t="s">
        <v>287</v>
      </c>
      <c r="M10" s="434">
        <f t="shared" si="0"/>
        <v>598000</v>
      </c>
      <c r="N10" s="434">
        <f t="shared" ref="N10:S10" si="5">SUM(N13:N22)</f>
        <v>20000</v>
      </c>
      <c r="O10" s="434">
        <f t="shared" si="5"/>
        <v>0</v>
      </c>
      <c r="P10" s="434">
        <f t="shared" si="5"/>
        <v>140000</v>
      </c>
      <c r="Q10" s="434">
        <f t="shared" si="5"/>
        <v>0</v>
      </c>
      <c r="R10" s="434">
        <f t="shared" si="5"/>
        <v>288000</v>
      </c>
      <c r="S10" s="434">
        <f t="shared" si="5"/>
        <v>150000</v>
      </c>
    </row>
    <row r="11" spans="10:34" ht="15" hidden="1" customHeight="1" x14ac:dyDescent="0.25">
      <c r="J11" s="413" t="s">
        <v>282</v>
      </c>
      <c r="K11" s="421"/>
      <c r="L11" s="430"/>
      <c r="M11" s="423">
        <f t="shared" si="0"/>
        <v>60000</v>
      </c>
      <c r="N11" s="423"/>
      <c r="O11" s="423"/>
      <c r="P11" s="423">
        <f>30000+30000</f>
        <v>60000</v>
      </c>
      <c r="Q11" s="423"/>
      <c r="R11" s="423"/>
      <c r="S11" s="423"/>
    </row>
    <row r="12" spans="10:34" ht="15" hidden="1" customHeight="1" x14ac:dyDescent="0.25">
      <c r="J12" s="413" t="s">
        <v>283</v>
      </c>
      <c r="K12" s="424"/>
      <c r="L12" s="431"/>
      <c r="M12" s="426">
        <f t="shared" si="0"/>
        <v>538000</v>
      </c>
      <c r="N12" s="426">
        <f t="shared" ref="N12:S12" si="6">+N10-N11</f>
        <v>20000</v>
      </c>
      <c r="O12" s="426">
        <f t="shared" si="6"/>
        <v>0</v>
      </c>
      <c r="P12" s="426">
        <f t="shared" si="6"/>
        <v>80000</v>
      </c>
      <c r="Q12" s="426">
        <f t="shared" si="6"/>
        <v>0</v>
      </c>
      <c r="R12" s="426">
        <f t="shared" si="6"/>
        <v>288000</v>
      </c>
      <c r="S12" s="426">
        <f t="shared" si="6"/>
        <v>150000</v>
      </c>
    </row>
    <row r="13" spans="10:34" ht="15" customHeight="1" x14ac:dyDescent="0.25">
      <c r="K13" s="421" t="s">
        <v>288</v>
      </c>
      <c r="L13" s="435" t="s">
        <v>289</v>
      </c>
      <c r="M13" s="436">
        <f t="shared" si="0"/>
        <v>268000</v>
      </c>
      <c r="N13" s="436"/>
      <c r="O13" s="436"/>
      <c r="P13" s="436">
        <v>100000</v>
      </c>
      <c r="Q13" s="436"/>
      <c r="R13" s="436">
        <v>168000</v>
      </c>
      <c r="S13" s="436"/>
      <c r="W13" s="413" t="s">
        <v>35</v>
      </c>
    </row>
    <row r="14" spans="10:34" ht="15" customHeight="1" x14ac:dyDescent="0.25">
      <c r="K14" s="421" t="s">
        <v>290</v>
      </c>
      <c r="L14" s="435" t="s">
        <v>291</v>
      </c>
      <c r="M14" s="436">
        <f t="shared" si="0"/>
        <v>65000</v>
      </c>
      <c r="N14" s="436"/>
      <c r="O14" s="436"/>
      <c r="P14" s="436">
        <v>10000</v>
      </c>
      <c r="Q14" s="436"/>
      <c r="R14" s="436">
        <v>55000</v>
      </c>
      <c r="S14" s="436"/>
    </row>
    <row r="15" spans="10:34" ht="15" customHeight="1" x14ac:dyDescent="0.25">
      <c r="K15" s="421" t="s">
        <v>292</v>
      </c>
      <c r="L15" s="435" t="s">
        <v>293</v>
      </c>
      <c r="M15" s="436">
        <f t="shared" si="0"/>
        <v>100000</v>
      </c>
      <c r="N15" s="436"/>
      <c r="O15" s="436"/>
      <c r="P15" s="436"/>
      <c r="Q15" s="436"/>
      <c r="R15" s="436"/>
      <c r="S15" s="436">
        <v>100000</v>
      </c>
    </row>
    <row r="16" spans="10:34" ht="15" customHeight="1" x14ac:dyDescent="0.25">
      <c r="K16" s="421" t="s">
        <v>294</v>
      </c>
      <c r="L16" s="435" t="s">
        <v>295</v>
      </c>
      <c r="M16" s="436">
        <f t="shared" si="0"/>
        <v>0</v>
      </c>
      <c r="N16" s="436"/>
      <c r="O16" s="436"/>
      <c r="P16" s="436"/>
      <c r="Q16" s="436"/>
      <c r="R16" s="436"/>
      <c r="S16" s="436"/>
      <c r="AH16" s="437"/>
    </row>
    <row r="17" spans="10:34" ht="15" customHeight="1" x14ac:dyDescent="0.25">
      <c r="K17" s="421" t="s">
        <v>296</v>
      </c>
      <c r="L17" s="435" t="s">
        <v>297</v>
      </c>
      <c r="M17" s="436">
        <f t="shared" si="0"/>
        <v>0</v>
      </c>
      <c r="N17" s="436"/>
      <c r="O17" s="436"/>
      <c r="P17" s="436"/>
      <c r="Q17" s="436"/>
      <c r="R17" s="436"/>
      <c r="S17" s="436"/>
      <c r="AH17" s="437"/>
    </row>
    <row r="18" spans="10:34" ht="15" customHeight="1" x14ac:dyDescent="0.25">
      <c r="K18" s="421" t="s">
        <v>298</v>
      </c>
      <c r="L18" s="435" t="s">
        <v>299</v>
      </c>
      <c r="M18" s="436">
        <f t="shared" si="0"/>
        <v>0</v>
      </c>
      <c r="N18" s="436"/>
      <c r="O18" s="436"/>
      <c r="P18" s="436"/>
      <c r="Q18" s="436"/>
      <c r="R18" s="436"/>
      <c r="S18" s="436"/>
      <c r="AH18" s="437"/>
    </row>
    <row r="19" spans="10:34" ht="15" customHeight="1" x14ac:dyDescent="0.25">
      <c r="K19" s="421" t="s">
        <v>300</v>
      </c>
      <c r="L19" s="435" t="s">
        <v>301</v>
      </c>
      <c r="M19" s="436">
        <f t="shared" si="0"/>
        <v>40000</v>
      </c>
      <c r="N19" s="436">
        <v>20000</v>
      </c>
      <c r="O19" s="436"/>
      <c r="P19" s="436"/>
      <c r="Q19" s="436"/>
      <c r="R19" s="436"/>
      <c r="S19" s="436">
        <v>20000</v>
      </c>
      <c r="AH19" s="437"/>
    </row>
    <row r="20" spans="10:34" ht="15" customHeight="1" x14ac:dyDescent="0.25">
      <c r="K20" s="421" t="s">
        <v>302</v>
      </c>
      <c r="L20" s="435" t="s">
        <v>303</v>
      </c>
      <c r="M20" s="436">
        <f t="shared" si="0"/>
        <v>80000</v>
      </c>
      <c r="N20" s="436"/>
      <c r="O20" s="436"/>
      <c r="P20" s="436"/>
      <c r="Q20" s="436"/>
      <c r="R20" s="436">
        <v>50000</v>
      </c>
      <c r="S20" s="436">
        <v>30000</v>
      </c>
      <c r="AH20" s="437"/>
    </row>
    <row r="21" spans="10:34" ht="15" customHeight="1" x14ac:dyDescent="0.25">
      <c r="K21" s="421" t="s">
        <v>304</v>
      </c>
      <c r="L21" s="435" t="s">
        <v>305</v>
      </c>
      <c r="M21" s="436">
        <f t="shared" si="0"/>
        <v>25000</v>
      </c>
      <c r="N21" s="436"/>
      <c r="O21" s="436"/>
      <c r="P21" s="436">
        <v>10000</v>
      </c>
      <c r="Q21" s="436"/>
      <c r="R21" s="436">
        <v>15000</v>
      </c>
      <c r="S21" s="436"/>
      <c r="AH21" s="437"/>
    </row>
    <row r="22" spans="10:34" ht="15" customHeight="1" x14ac:dyDescent="0.25">
      <c r="K22" s="421" t="s">
        <v>306</v>
      </c>
      <c r="L22" s="430" t="s">
        <v>307</v>
      </c>
      <c r="M22" s="436">
        <f t="shared" si="0"/>
        <v>20000</v>
      </c>
      <c r="N22" s="423"/>
      <c r="O22" s="423"/>
      <c r="P22" s="436">
        <v>20000</v>
      </c>
      <c r="Q22" s="423"/>
      <c r="R22" s="423"/>
      <c r="S22" s="423"/>
      <c r="AH22" s="437"/>
    </row>
    <row r="23" spans="10:34" ht="15" customHeight="1" x14ac:dyDescent="0.25">
      <c r="J23" s="413" t="s">
        <v>280</v>
      </c>
      <c r="K23" s="432" t="s">
        <v>308</v>
      </c>
      <c r="L23" s="433" t="s">
        <v>309</v>
      </c>
      <c r="M23" s="434">
        <f>SUM(N23:S23)</f>
        <v>419000</v>
      </c>
      <c r="N23" s="434">
        <f t="shared" ref="N23:S23" si="7">SUM(N26:N35)</f>
        <v>45000</v>
      </c>
      <c r="O23" s="434">
        <f t="shared" si="7"/>
        <v>29000</v>
      </c>
      <c r="P23" s="434">
        <f t="shared" si="7"/>
        <v>80000</v>
      </c>
      <c r="Q23" s="434">
        <f t="shared" si="7"/>
        <v>30000</v>
      </c>
      <c r="R23" s="434">
        <f t="shared" si="7"/>
        <v>175000</v>
      </c>
      <c r="S23" s="434">
        <f t="shared" si="7"/>
        <v>60000</v>
      </c>
      <c r="AH23" s="437"/>
    </row>
    <row r="24" spans="10:34" ht="15" hidden="1" customHeight="1" x14ac:dyDescent="0.25">
      <c r="J24" s="413" t="s">
        <v>282</v>
      </c>
      <c r="K24" s="421"/>
      <c r="L24" s="430"/>
      <c r="M24" s="438">
        <f>SUM(N24:S24)</f>
        <v>0</v>
      </c>
      <c r="N24" s="423"/>
      <c r="O24" s="423"/>
      <c r="P24" s="423"/>
      <c r="Q24" s="423"/>
      <c r="R24" s="423"/>
      <c r="S24" s="423"/>
    </row>
    <row r="25" spans="10:34" ht="15" hidden="1" customHeight="1" x14ac:dyDescent="0.25">
      <c r="J25" s="413" t="s">
        <v>283</v>
      </c>
      <c r="K25" s="424"/>
      <c r="L25" s="431"/>
      <c r="M25" s="439">
        <f>SUM(N25:S25)</f>
        <v>419000</v>
      </c>
      <c r="N25" s="426">
        <f t="shared" ref="N25:S25" si="8">+N23-N24</f>
        <v>45000</v>
      </c>
      <c r="O25" s="426">
        <f t="shared" si="8"/>
        <v>29000</v>
      </c>
      <c r="P25" s="426">
        <f t="shared" si="8"/>
        <v>80000</v>
      </c>
      <c r="Q25" s="426">
        <f t="shared" si="8"/>
        <v>30000</v>
      </c>
      <c r="R25" s="426">
        <f t="shared" si="8"/>
        <v>175000</v>
      </c>
      <c r="S25" s="426">
        <f t="shared" si="8"/>
        <v>60000</v>
      </c>
    </row>
    <row r="26" spans="10:34" ht="15" customHeight="1" x14ac:dyDescent="0.25">
      <c r="K26" s="421" t="s">
        <v>310</v>
      </c>
      <c r="L26" s="430" t="s">
        <v>311</v>
      </c>
      <c r="M26" s="436">
        <f>SUM(N26:S26)</f>
        <v>25000</v>
      </c>
      <c r="N26" s="436">
        <v>25000</v>
      </c>
      <c r="O26" s="436"/>
      <c r="P26" s="436"/>
      <c r="Q26" s="436"/>
      <c r="R26" s="436"/>
      <c r="S26" s="436"/>
    </row>
    <row r="27" spans="10:34" ht="15" customHeight="1" x14ac:dyDescent="0.25">
      <c r="K27" s="421" t="s">
        <v>312</v>
      </c>
      <c r="L27" s="430" t="s">
        <v>313</v>
      </c>
      <c r="M27" s="436">
        <f t="shared" ref="M27:M41" si="9">SUM(N27:S27)</f>
        <v>10000</v>
      </c>
      <c r="N27" s="436">
        <v>10000</v>
      </c>
      <c r="O27" s="436"/>
      <c r="P27" s="436"/>
      <c r="Q27" s="436"/>
      <c r="R27" s="436"/>
      <c r="S27" s="436"/>
    </row>
    <row r="28" spans="10:34" ht="15" customHeight="1" x14ac:dyDescent="0.25">
      <c r="K28" s="421" t="s">
        <v>314</v>
      </c>
      <c r="L28" s="430" t="s">
        <v>315</v>
      </c>
      <c r="M28" s="436">
        <f t="shared" si="9"/>
        <v>10000</v>
      </c>
      <c r="N28" s="436">
        <v>10000</v>
      </c>
      <c r="O28" s="436"/>
      <c r="P28" s="436"/>
      <c r="Q28" s="436"/>
      <c r="R28" s="436"/>
      <c r="S28" s="436"/>
    </row>
    <row r="29" spans="10:34" ht="15" customHeight="1" x14ac:dyDescent="0.25">
      <c r="K29" s="421" t="s">
        <v>316</v>
      </c>
      <c r="L29" s="430" t="s">
        <v>317</v>
      </c>
      <c r="M29" s="436">
        <f t="shared" si="9"/>
        <v>120000</v>
      </c>
      <c r="N29" s="436"/>
      <c r="O29" s="436"/>
      <c r="P29" s="436"/>
      <c r="Q29" s="436"/>
      <c r="R29" s="436">
        <v>60000</v>
      </c>
      <c r="S29" s="436">
        <v>60000</v>
      </c>
    </row>
    <row r="30" spans="10:34" ht="15" customHeight="1" x14ac:dyDescent="0.25">
      <c r="K30" s="421" t="s">
        <v>318</v>
      </c>
      <c r="L30" s="430" t="s">
        <v>319</v>
      </c>
      <c r="M30" s="436">
        <f t="shared" si="9"/>
        <v>19000</v>
      </c>
      <c r="N30" s="436"/>
      <c r="O30" s="436">
        <v>19000</v>
      </c>
      <c r="P30" s="436"/>
      <c r="Q30" s="436"/>
      <c r="R30" s="436"/>
      <c r="S30" s="436"/>
    </row>
    <row r="31" spans="10:34" ht="15" customHeight="1" x14ac:dyDescent="0.25">
      <c r="K31" s="421" t="s">
        <v>320</v>
      </c>
      <c r="L31" s="430" t="s">
        <v>321</v>
      </c>
      <c r="M31" s="436">
        <f t="shared" si="9"/>
        <v>10000</v>
      </c>
      <c r="N31" s="436"/>
      <c r="O31" s="436">
        <v>10000</v>
      </c>
      <c r="P31" s="436"/>
      <c r="Q31" s="436"/>
      <c r="R31" s="436"/>
      <c r="S31" s="436"/>
    </row>
    <row r="32" spans="10:34" ht="15" customHeight="1" x14ac:dyDescent="0.25">
      <c r="K32" s="421" t="s">
        <v>322</v>
      </c>
      <c r="L32" s="430" t="s">
        <v>323</v>
      </c>
      <c r="M32" s="436">
        <f t="shared" si="9"/>
        <v>25000</v>
      </c>
      <c r="N32" s="436"/>
      <c r="O32" s="436"/>
      <c r="P32" s="436">
        <v>10000</v>
      </c>
      <c r="Q32" s="436"/>
      <c r="R32" s="436">
        <v>15000</v>
      </c>
      <c r="S32" s="436"/>
    </row>
    <row r="33" spans="9:19" ht="15" customHeight="1" x14ac:dyDescent="0.25">
      <c r="K33" s="421" t="s">
        <v>324</v>
      </c>
      <c r="L33" s="421" t="s">
        <v>325</v>
      </c>
      <c r="M33" s="436">
        <f t="shared" si="9"/>
        <v>50000</v>
      </c>
      <c r="N33" s="436"/>
      <c r="O33" s="436"/>
      <c r="P33" s="436">
        <v>50000</v>
      </c>
      <c r="Q33" s="436"/>
      <c r="R33" s="436"/>
      <c r="S33" s="436"/>
    </row>
    <row r="34" spans="9:19" ht="15" customHeight="1" x14ac:dyDescent="0.25">
      <c r="K34" s="421" t="s">
        <v>326</v>
      </c>
      <c r="L34" s="421" t="s">
        <v>327</v>
      </c>
      <c r="M34" s="436">
        <f t="shared" si="9"/>
        <v>20000</v>
      </c>
      <c r="N34" s="436"/>
      <c r="O34" s="436"/>
      <c r="P34" s="436">
        <v>20000</v>
      </c>
      <c r="Q34" s="436"/>
      <c r="R34" s="436"/>
      <c r="S34" s="436"/>
    </row>
    <row r="35" spans="9:19" ht="15" customHeight="1" x14ac:dyDescent="0.25">
      <c r="K35" s="421" t="s">
        <v>328</v>
      </c>
      <c r="L35" s="421" t="s">
        <v>329</v>
      </c>
      <c r="M35" s="436">
        <f t="shared" si="9"/>
        <v>130000</v>
      </c>
      <c r="N35" s="440"/>
      <c r="O35" s="423"/>
      <c r="P35" s="423"/>
      <c r="Q35" s="440">
        <v>30000</v>
      </c>
      <c r="R35" s="440">
        <v>100000</v>
      </c>
      <c r="S35" s="423"/>
    </row>
    <row r="36" spans="9:19" ht="15" customHeight="1" x14ac:dyDescent="0.25">
      <c r="J36" s="413" t="s">
        <v>280</v>
      </c>
      <c r="K36" s="427">
        <v>1</v>
      </c>
      <c r="L36" s="428" t="s">
        <v>330</v>
      </c>
      <c r="M36" s="429">
        <f t="shared" si="9"/>
        <v>3115376.98</v>
      </c>
      <c r="N36" s="441">
        <f t="shared" ref="N36:S36" si="10">+N39+N47+N60+N67+N76+N82+N88+N94+N99+N106</f>
        <v>336387.98</v>
      </c>
      <c r="O36" s="429">
        <f t="shared" si="10"/>
        <v>2330573</v>
      </c>
      <c r="P36" s="429">
        <f t="shared" si="10"/>
        <v>255510</v>
      </c>
      <c r="Q36" s="429">
        <f t="shared" si="10"/>
        <v>12000</v>
      </c>
      <c r="R36" s="429">
        <f t="shared" si="10"/>
        <v>82108</v>
      </c>
      <c r="S36" s="429">
        <f t="shared" si="10"/>
        <v>98798</v>
      </c>
    </row>
    <row r="37" spans="9:19" ht="15" hidden="1" customHeight="1" x14ac:dyDescent="0.25">
      <c r="J37" s="413" t="s">
        <v>282</v>
      </c>
      <c r="K37" s="421"/>
      <c r="L37" s="430"/>
      <c r="M37" s="438">
        <f t="shared" si="9"/>
        <v>2136107.6199329356</v>
      </c>
      <c r="N37" s="423"/>
      <c r="O37" s="423">
        <v>2136107.6199329356</v>
      </c>
      <c r="P37" s="423"/>
      <c r="Q37" s="423"/>
      <c r="R37" s="423"/>
      <c r="S37" s="423"/>
    </row>
    <row r="38" spans="9:19" ht="15" hidden="1" customHeight="1" x14ac:dyDescent="0.25">
      <c r="J38" s="413" t="s">
        <v>283</v>
      </c>
      <c r="K38" s="424"/>
      <c r="L38" s="431"/>
      <c r="M38" s="439">
        <f t="shared" si="9"/>
        <v>979269.36006706441</v>
      </c>
      <c r="N38" s="426">
        <f t="shared" ref="N38:S38" si="11">+N36-N37</f>
        <v>336387.98</v>
      </c>
      <c r="O38" s="426">
        <f t="shared" si="11"/>
        <v>194465.38006706443</v>
      </c>
      <c r="P38" s="426">
        <f t="shared" si="11"/>
        <v>255510</v>
      </c>
      <c r="Q38" s="426">
        <f t="shared" si="11"/>
        <v>12000</v>
      </c>
      <c r="R38" s="426">
        <f t="shared" si="11"/>
        <v>82108</v>
      </c>
      <c r="S38" s="426">
        <f t="shared" si="11"/>
        <v>98798</v>
      </c>
    </row>
    <row r="39" spans="9:19" ht="15" customHeight="1" x14ac:dyDescent="0.25">
      <c r="I39" s="413" t="s">
        <v>331</v>
      </c>
      <c r="J39" s="413" t="s">
        <v>280</v>
      </c>
      <c r="K39" s="432" t="s">
        <v>332</v>
      </c>
      <c r="L39" s="433" t="s">
        <v>146</v>
      </c>
      <c r="M39" s="434">
        <f t="shared" si="9"/>
        <v>2609959</v>
      </c>
      <c r="N39" s="434">
        <f t="shared" ref="N39:S39" si="12">SUM(N42:N46)</f>
        <v>51498</v>
      </c>
      <c r="O39" s="434">
        <f t="shared" si="12"/>
        <v>2136167</v>
      </c>
      <c r="P39" s="434">
        <f t="shared" si="12"/>
        <v>255510</v>
      </c>
      <c r="Q39" s="434">
        <f t="shared" si="12"/>
        <v>12000</v>
      </c>
      <c r="R39" s="434">
        <f t="shared" si="12"/>
        <v>58804</v>
      </c>
      <c r="S39" s="434">
        <f t="shared" si="12"/>
        <v>95980</v>
      </c>
    </row>
    <row r="40" spans="9:19" ht="15" hidden="1" customHeight="1" x14ac:dyDescent="0.25">
      <c r="J40" s="413" t="s">
        <v>282</v>
      </c>
      <c r="K40" s="421"/>
      <c r="L40" s="430"/>
      <c r="M40" s="438">
        <f t="shared" si="9"/>
        <v>2127018.0871593924</v>
      </c>
      <c r="N40" s="423">
        <v>72728.799927913729</v>
      </c>
      <c r="O40" s="423">
        <v>2054289.2872314788</v>
      </c>
      <c r="P40" s="423"/>
      <c r="Q40" s="423"/>
      <c r="R40" s="423"/>
      <c r="S40" s="423"/>
    </row>
    <row r="41" spans="9:19" ht="15" hidden="1" customHeight="1" x14ac:dyDescent="0.25">
      <c r="J41" s="413" t="s">
        <v>283</v>
      </c>
      <c r="K41" s="424"/>
      <c r="L41" s="431"/>
      <c r="M41" s="439">
        <f t="shared" si="9"/>
        <v>482940.91284060746</v>
      </c>
      <c r="N41" s="426">
        <f t="shared" ref="N41:S41" si="13">+N39-N40</f>
        <v>-21230.799927913729</v>
      </c>
      <c r="O41" s="426">
        <f t="shared" si="13"/>
        <v>81877.71276852116</v>
      </c>
      <c r="P41" s="426">
        <f t="shared" si="13"/>
        <v>255510</v>
      </c>
      <c r="Q41" s="426">
        <f t="shared" si="13"/>
        <v>12000</v>
      </c>
      <c r="R41" s="426">
        <f t="shared" si="13"/>
        <v>58804</v>
      </c>
      <c r="S41" s="426">
        <f t="shared" si="13"/>
        <v>95980</v>
      </c>
    </row>
    <row r="42" spans="9:19" ht="15" customHeight="1" x14ac:dyDescent="0.25">
      <c r="K42" s="421" t="s">
        <v>148</v>
      </c>
      <c r="L42" s="442" t="s">
        <v>333</v>
      </c>
      <c r="M42" s="436">
        <f t="shared" ref="M42:M113" si="14">SUM(N42:S42)</f>
        <v>11830</v>
      </c>
      <c r="N42" s="443">
        <v>1366</v>
      </c>
      <c r="O42" s="443">
        <v>130</v>
      </c>
      <c r="P42" s="443">
        <v>5500</v>
      </c>
      <c r="Q42" s="443"/>
      <c r="R42" s="443">
        <v>3604</v>
      </c>
      <c r="S42" s="443">
        <v>1230</v>
      </c>
    </row>
    <row r="43" spans="9:19" ht="15" customHeight="1" x14ac:dyDescent="0.25">
      <c r="K43" s="421" t="s">
        <v>334</v>
      </c>
      <c r="L43" s="442" t="s">
        <v>335</v>
      </c>
      <c r="M43" s="436">
        <f t="shared" si="14"/>
        <v>544377</v>
      </c>
      <c r="N43" s="443">
        <v>22782</v>
      </c>
      <c r="O43" s="443">
        <v>204795</v>
      </c>
      <c r="P43" s="443">
        <v>180000</v>
      </c>
      <c r="Q43" s="443">
        <v>12000</v>
      </c>
      <c r="R43" s="443">
        <v>44800</v>
      </c>
      <c r="S43" s="443">
        <v>80000</v>
      </c>
    </row>
    <row r="44" spans="9:19" ht="15" customHeight="1" x14ac:dyDescent="0.25">
      <c r="K44" s="421" t="s">
        <v>336</v>
      </c>
      <c r="L44" s="442" t="s">
        <v>337</v>
      </c>
      <c r="M44" s="436">
        <f t="shared" si="14"/>
        <v>50444</v>
      </c>
      <c r="N44" s="443">
        <v>8710</v>
      </c>
      <c r="O44" s="443">
        <v>36404</v>
      </c>
      <c r="P44" s="443">
        <v>410</v>
      </c>
      <c r="Q44" s="443">
        <v>0</v>
      </c>
      <c r="R44" s="443">
        <v>3000</v>
      </c>
      <c r="S44" s="443">
        <v>1920</v>
      </c>
    </row>
    <row r="45" spans="9:19" ht="15" customHeight="1" x14ac:dyDescent="0.25">
      <c r="K45" s="421" t="s">
        <v>338</v>
      </c>
      <c r="L45" s="442" t="s">
        <v>232</v>
      </c>
      <c r="M45" s="436">
        <f t="shared" si="14"/>
        <v>104500</v>
      </c>
      <c r="N45" s="443">
        <v>15500</v>
      </c>
      <c r="O45" s="443"/>
      <c r="P45" s="443">
        <v>69600</v>
      </c>
      <c r="Q45" s="443"/>
      <c r="R45" s="443">
        <v>7400</v>
      </c>
      <c r="S45" s="443">
        <v>12000</v>
      </c>
    </row>
    <row r="46" spans="9:19" ht="15" customHeight="1" x14ac:dyDescent="0.25">
      <c r="K46" s="421" t="s">
        <v>339</v>
      </c>
      <c r="L46" s="442" t="s">
        <v>248</v>
      </c>
      <c r="M46" s="436">
        <f t="shared" si="14"/>
        <v>1898808</v>
      </c>
      <c r="N46" s="443">
        <v>3140</v>
      </c>
      <c r="O46" s="443">
        <v>1894838</v>
      </c>
      <c r="P46" s="443"/>
      <c r="Q46" s="443"/>
      <c r="R46" s="443"/>
      <c r="S46" s="443">
        <v>830</v>
      </c>
    </row>
    <row r="47" spans="9:19" ht="15" customHeight="1" x14ac:dyDescent="0.25">
      <c r="J47" s="413" t="s">
        <v>280</v>
      </c>
      <c r="K47" s="432" t="s">
        <v>340</v>
      </c>
      <c r="L47" s="433" t="s">
        <v>341</v>
      </c>
      <c r="M47" s="434">
        <f>SUM(N47:S47)</f>
        <v>407838</v>
      </c>
      <c r="N47" s="434">
        <f t="shared" ref="N47:S47" si="15">SUM(N50:N59)</f>
        <v>199982</v>
      </c>
      <c r="O47" s="434">
        <f t="shared" si="15"/>
        <v>194406</v>
      </c>
      <c r="P47" s="434">
        <f t="shared" si="15"/>
        <v>0</v>
      </c>
      <c r="Q47" s="434">
        <f t="shared" si="15"/>
        <v>0</v>
      </c>
      <c r="R47" s="434">
        <f t="shared" si="15"/>
        <v>13450</v>
      </c>
      <c r="S47" s="434">
        <f t="shared" si="15"/>
        <v>0</v>
      </c>
    </row>
    <row r="48" spans="9:19" ht="15" hidden="1" customHeight="1" x14ac:dyDescent="0.25">
      <c r="J48" s="413" t="s">
        <v>282</v>
      </c>
      <c r="K48" s="421"/>
      <c r="L48" s="430"/>
      <c r="M48" s="438">
        <f>SUM(N48:S48)</f>
        <v>281800.38570653286</v>
      </c>
      <c r="N48" s="423">
        <v>199982.05300507636</v>
      </c>
      <c r="O48" s="423">
        <v>81818.332701456529</v>
      </c>
      <c r="P48" s="423"/>
      <c r="Q48" s="423"/>
      <c r="R48" s="423"/>
      <c r="S48" s="423"/>
    </row>
    <row r="49" spans="10:21" ht="15" hidden="1" customHeight="1" x14ac:dyDescent="0.25">
      <c r="J49" s="413" t="s">
        <v>283</v>
      </c>
      <c r="K49" s="424"/>
      <c r="L49" s="431"/>
      <c r="M49" s="439">
        <f>SUM(N49:S49)</f>
        <v>126037.61429346711</v>
      </c>
      <c r="N49" s="426">
        <f t="shared" ref="N49:S49" si="16">+N47-N48</f>
        <v>-5.3005076362751424E-2</v>
      </c>
      <c r="O49" s="426">
        <f t="shared" si="16"/>
        <v>112587.66729854347</v>
      </c>
      <c r="P49" s="426">
        <f t="shared" si="16"/>
        <v>0</v>
      </c>
      <c r="Q49" s="426">
        <f t="shared" si="16"/>
        <v>0</v>
      </c>
      <c r="R49" s="426">
        <f t="shared" si="16"/>
        <v>13450</v>
      </c>
      <c r="S49" s="426">
        <f t="shared" si="16"/>
        <v>0</v>
      </c>
      <c r="T49" s="413" t="e">
        <f>+O49-O6</f>
        <v>#REF!</v>
      </c>
      <c r="U49" s="437" t="e">
        <f>+T49/O49</f>
        <v>#REF!</v>
      </c>
    </row>
    <row r="50" spans="10:21" ht="15" customHeight="1" x14ac:dyDescent="0.25">
      <c r="K50" s="421" t="s">
        <v>342</v>
      </c>
      <c r="L50" s="442" t="s">
        <v>343</v>
      </c>
      <c r="M50" s="436">
        <f t="shared" si="14"/>
        <v>40510</v>
      </c>
      <c r="N50" s="443"/>
      <c r="O50" s="443">
        <v>40451</v>
      </c>
      <c r="P50" s="443">
        <v>0</v>
      </c>
      <c r="Q50" s="443">
        <v>0</v>
      </c>
      <c r="R50" s="443">
        <v>59</v>
      </c>
      <c r="S50" s="443">
        <v>0</v>
      </c>
    </row>
    <row r="51" spans="10:21" ht="15" customHeight="1" x14ac:dyDescent="0.25">
      <c r="K51" s="421" t="s">
        <v>344</v>
      </c>
      <c r="L51" s="442" t="s">
        <v>345</v>
      </c>
      <c r="M51" s="436">
        <f t="shared" si="14"/>
        <v>9138</v>
      </c>
      <c r="N51" s="443"/>
      <c r="O51" s="443">
        <v>9138</v>
      </c>
      <c r="P51" s="443">
        <v>0</v>
      </c>
      <c r="Q51" s="443">
        <v>0</v>
      </c>
      <c r="R51" s="443">
        <v>0</v>
      </c>
      <c r="S51" s="443">
        <v>0</v>
      </c>
    </row>
    <row r="52" spans="10:21" ht="15" customHeight="1" x14ac:dyDescent="0.25">
      <c r="K52" s="421" t="s">
        <v>346</v>
      </c>
      <c r="L52" s="442" t="s">
        <v>347</v>
      </c>
      <c r="M52" s="436">
        <f t="shared" si="14"/>
        <v>9278</v>
      </c>
      <c r="N52" s="443"/>
      <c r="O52" s="443">
        <v>9278</v>
      </c>
      <c r="P52" s="443">
        <v>0</v>
      </c>
      <c r="Q52" s="443">
        <v>0</v>
      </c>
      <c r="R52" s="443">
        <v>0</v>
      </c>
      <c r="S52" s="443">
        <v>0</v>
      </c>
    </row>
    <row r="53" spans="10:21" ht="15" customHeight="1" x14ac:dyDescent="0.25">
      <c r="K53" s="421" t="s">
        <v>348</v>
      </c>
      <c r="L53" s="442" t="s">
        <v>349</v>
      </c>
      <c r="M53" s="436">
        <f t="shared" si="14"/>
        <v>5148</v>
      </c>
      <c r="N53" s="443"/>
      <c r="O53" s="443">
        <v>5148</v>
      </c>
      <c r="P53" s="443">
        <v>0</v>
      </c>
      <c r="Q53" s="443">
        <v>0</v>
      </c>
      <c r="R53" s="443">
        <v>0</v>
      </c>
      <c r="S53" s="443">
        <v>0</v>
      </c>
    </row>
    <row r="54" spans="10:21" ht="15" customHeight="1" x14ac:dyDescent="0.25">
      <c r="K54" s="421" t="s">
        <v>350</v>
      </c>
      <c r="L54" s="442" t="s">
        <v>621</v>
      </c>
      <c r="M54" s="436">
        <f t="shared" si="14"/>
        <v>12053</v>
      </c>
      <c r="N54" s="443"/>
      <c r="O54" s="443">
        <v>12053</v>
      </c>
      <c r="P54" s="443">
        <v>0</v>
      </c>
      <c r="Q54" s="443">
        <v>0</v>
      </c>
      <c r="R54" s="443">
        <v>0</v>
      </c>
      <c r="S54" s="443">
        <v>0</v>
      </c>
    </row>
    <row r="55" spans="10:21" ht="15" customHeight="1" x14ac:dyDescent="0.25">
      <c r="K55" s="421" t="s">
        <v>351</v>
      </c>
      <c r="L55" s="442" t="s">
        <v>352</v>
      </c>
      <c r="M55" s="436">
        <f t="shared" si="14"/>
        <v>74163</v>
      </c>
      <c r="N55" s="443"/>
      <c r="O55" s="443">
        <v>60772</v>
      </c>
      <c r="P55" s="443">
        <v>0</v>
      </c>
      <c r="Q55" s="443">
        <v>0</v>
      </c>
      <c r="R55" s="443">
        <v>13391</v>
      </c>
      <c r="S55" s="443">
        <v>0</v>
      </c>
    </row>
    <row r="56" spans="10:21" ht="15" customHeight="1" x14ac:dyDescent="0.25">
      <c r="K56" s="421" t="s">
        <v>353</v>
      </c>
      <c r="L56" s="442" t="s">
        <v>354</v>
      </c>
      <c r="M56" s="436">
        <f t="shared" si="14"/>
        <v>0</v>
      </c>
      <c r="N56" s="443"/>
      <c r="O56" s="443">
        <v>0</v>
      </c>
      <c r="P56" s="443">
        <v>0</v>
      </c>
      <c r="Q56" s="443">
        <v>0</v>
      </c>
      <c r="R56" s="443">
        <v>0</v>
      </c>
      <c r="S56" s="443">
        <v>0</v>
      </c>
    </row>
    <row r="57" spans="10:21" ht="15" customHeight="1" x14ac:dyDescent="0.25">
      <c r="K57" s="421" t="s">
        <v>355</v>
      </c>
      <c r="L57" s="442" t="s">
        <v>356</v>
      </c>
      <c r="M57" s="436">
        <f t="shared" si="14"/>
        <v>7134</v>
      </c>
      <c r="N57" s="443"/>
      <c r="O57" s="443">
        <v>7134</v>
      </c>
      <c r="P57" s="443">
        <v>0</v>
      </c>
      <c r="Q57" s="443">
        <v>0</v>
      </c>
      <c r="R57" s="443">
        <v>0</v>
      </c>
      <c r="S57" s="443">
        <v>0</v>
      </c>
    </row>
    <row r="58" spans="10:21" ht="15" customHeight="1" x14ac:dyDescent="0.25">
      <c r="K58" s="421" t="s">
        <v>357</v>
      </c>
      <c r="L58" s="442" t="s">
        <v>358</v>
      </c>
      <c r="M58" s="436">
        <f t="shared" si="14"/>
        <v>5047</v>
      </c>
      <c r="N58" s="443"/>
      <c r="O58" s="443">
        <v>5047</v>
      </c>
      <c r="P58" s="443">
        <v>0</v>
      </c>
      <c r="Q58" s="443">
        <v>0</v>
      </c>
      <c r="R58" s="443">
        <v>0</v>
      </c>
      <c r="S58" s="443">
        <v>0</v>
      </c>
    </row>
    <row r="59" spans="10:21" ht="15" customHeight="1" x14ac:dyDescent="0.25">
      <c r="K59" s="421" t="s">
        <v>359</v>
      </c>
      <c r="L59" s="442" t="s">
        <v>622</v>
      </c>
      <c r="M59" s="436">
        <f t="shared" si="14"/>
        <v>245367</v>
      </c>
      <c r="N59" s="443">
        <v>199982</v>
      </c>
      <c r="O59" s="443">
        <v>45385</v>
      </c>
      <c r="P59" s="443">
        <v>0</v>
      </c>
      <c r="Q59" s="443">
        <v>0</v>
      </c>
      <c r="R59" s="443">
        <v>0</v>
      </c>
      <c r="S59" s="443">
        <v>0</v>
      </c>
    </row>
    <row r="60" spans="10:21" ht="15" customHeight="1" x14ac:dyDescent="0.25">
      <c r="J60" s="413" t="s">
        <v>280</v>
      </c>
      <c r="K60" s="432" t="s">
        <v>360</v>
      </c>
      <c r="L60" s="433" t="s">
        <v>361</v>
      </c>
      <c r="M60" s="434">
        <f>SUM(N60:S60)</f>
        <v>33445</v>
      </c>
      <c r="N60" s="434">
        <f t="shared" ref="N60:S60" si="17">SUM(N63:N66)</f>
        <v>27271</v>
      </c>
      <c r="O60" s="434">
        <f t="shared" si="17"/>
        <v>0</v>
      </c>
      <c r="P60" s="434">
        <f t="shared" si="17"/>
        <v>0</v>
      </c>
      <c r="Q60" s="434">
        <f t="shared" si="17"/>
        <v>0</v>
      </c>
      <c r="R60" s="434">
        <f t="shared" si="17"/>
        <v>6174</v>
      </c>
      <c r="S60" s="434">
        <f t="shared" si="17"/>
        <v>0</v>
      </c>
    </row>
    <row r="61" spans="10:21" ht="15" hidden="1" customHeight="1" x14ac:dyDescent="0.25">
      <c r="J61" s="413" t="s">
        <v>282</v>
      </c>
      <c r="K61" s="421"/>
      <c r="L61" s="430"/>
      <c r="M61" s="438">
        <f>SUM(N61:S61)</f>
        <v>27270.742677030976</v>
      </c>
      <c r="N61" s="423">
        <v>27270.742677030976</v>
      </c>
      <c r="O61" s="423"/>
      <c r="P61" s="423"/>
      <c r="Q61" s="423"/>
      <c r="R61" s="423"/>
      <c r="S61" s="423"/>
    </row>
    <row r="62" spans="10:21" ht="15" hidden="1" customHeight="1" x14ac:dyDescent="0.25">
      <c r="J62" s="413" t="s">
        <v>283</v>
      </c>
      <c r="K62" s="424"/>
      <c r="L62" s="431"/>
      <c r="M62" s="439">
        <f>SUM(N62:S62)</f>
        <v>6174.2573229690242</v>
      </c>
      <c r="N62" s="426">
        <f t="shared" ref="N62:S62" si="18">+N60-N61</f>
        <v>0.25732296902424423</v>
      </c>
      <c r="O62" s="426">
        <f t="shared" si="18"/>
        <v>0</v>
      </c>
      <c r="P62" s="426">
        <f t="shared" si="18"/>
        <v>0</v>
      </c>
      <c r="Q62" s="426">
        <f t="shared" si="18"/>
        <v>0</v>
      </c>
      <c r="R62" s="426">
        <f t="shared" si="18"/>
        <v>6174</v>
      </c>
      <c r="S62" s="426">
        <f t="shared" si="18"/>
        <v>0</v>
      </c>
    </row>
    <row r="63" spans="10:21" ht="15" customHeight="1" x14ac:dyDescent="0.25">
      <c r="K63" s="421" t="s">
        <v>362</v>
      </c>
      <c r="L63" s="442" t="s">
        <v>363</v>
      </c>
      <c r="M63" s="436">
        <f t="shared" si="14"/>
        <v>5333</v>
      </c>
      <c r="N63" s="443">
        <v>1879</v>
      </c>
      <c r="O63" s="443"/>
      <c r="P63" s="443"/>
      <c r="Q63" s="443"/>
      <c r="R63" s="443">
        <v>3454</v>
      </c>
      <c r="S63" s="443"/>
    </row>
    <row r="64" spans="10:21" ht="15" customHeight="1" x14ac:dyDescent="0.25">
      <c r="K64" s="421" t="s">
        <v>364</v>
      </c>
      <c r="L64" s="442" t="s">
        <v>623</v>
      </c>
      <c r="M64" s="436">
        <f t="shared" si="14"/>
        <v>19745</v>
      </c>
      <c r="N64" s="443">
        <v>19745</v>
      </c>
      <c r="O64" s="443"/>
      <c r="P64" s="443"/>
      <c r="Q64" s="443"/>
      <c r="R64" s="443"/>
      <c r="S64" s="443"/>
    </row>
    <row r="65" spans="11:19" ht="15" customHeight="1" x14ac:dyDescent="0.25">
      <c r="K65" s="421" t="s">
        <v>365</v>
      </c>
      <c r="L65" s="442" t="s">
        <v>624</v>
      </c>
      <c r="M65" s="436">
        <f t="shared" si="14"/>
        <v>4586</v>
      </c>
      <c r="N65" s="443">
        <v>1866</v>
      </c>
      <c r="O65" s="443"/>
      <c r="P65" s="443"/>
      <c r="Q65" s="443"/>
      <c r="R65" s="443">
        <v>2720</v>
      </c>
      <c r="S65" s="443"/>
    </row>
    <row r="66" spans="11:19" ht="15" customHeight="1" x14ac:dyDescent="0.25">
      <c r="K66" s="421" t="s">
        <v>366</v>
      </c>
      <c r="L66" s="442" t="s">
        <v>625</v>
      </c>
      <c r="M66" s="436">
        <f t="shared" si="14"/>
        <v>3781</v>
      </c>
      <c r="N66" s="443">
        <v>3781</v>
      </c>
      <c r="O66" s="443"/>
      <c r="P66" s="443"/>
      <c r="Q66" s="443"/>
      <c r="R66" s="443"/>
      <c r="S66" s="443"/>
    </row>
    <row r="67" spans="11:19" ht="15" customHeight="1" x14ac:dyDescent="0.25">
      <c r="K67" s="432" t="s">
        <v>367</v>
      </c>
      <c r="L67" s="433" t="s">
        <v>368</v>
      </c>
      <c r="M67" s="434">
        <f>SUM(N67:S67)</f>
        <v>22360.489999999998</v>
      </c>
      <c r="N67" s="434">
        <f t="shared" ref="N67:S67" si="19">SUM(N70:N75)</f>
        <v>17080.489999999998</v>
      </c>
      <c r="O67" s="434">
        <f t="shared" si="19"/>
        <v>0</v>
      </c>
      <c r="P67" s="434">
        <f t="shared" si="19"/>
        <v>0</v>
      </c>
      <c r="Q67" s="434">
        <f t="shared" si="19"/>
        <v>0</v>
      </c>
      <c r="R67" s="434">
        <f t="shared" si="19"/>
        <v>3280</v>
      </c>
      <c r="S67" s="434">
        <f t="shared" si="19"/>
        <v>2000</v>
      </c>
    </row>
    <row r="68" spans="11:19" ht="15" hidden="1" customHeight="1" x14ac:dyDescent="0.25">
      <c r="K68" s="421"/>
      <c r="L68" s="430"/>
      <c r="M68" s="438">
        <f>SUM(N68:S68)</f>
        <v>17998.230942491802</v>
      </c>
      <c r="N68" s="423">
        <v>17998.230942491802</v>
      </c>
      <c r="O68" s="423"/>
      <c r="P68" s="423"/>
      <c r="Q68" s="423"/>
      <c r="R68" s="423"/>
      <c r="S68" s="423"/>
    </row>
    <row r="69" spans="11:19" ht="15" hidden="1" customHeight="1" x14ac:dyDescent="0.25">
      <c r="K69" s="424"/>
      <c r="L69" s="431"/>
      <c r="M69" s="439">
        <f>SUM(N69:S69)</f>
        <v>4362.2590575081958</v>
      </c>
      <c r="N69" s="426">
        <f t="shared" ref="N69:S69" si="20">+N67-N68</f>
        <v>-917.74094249180416</v>
      </c>
      <c r="O69" s="426">
        <f t="shared" si="20"/>
        <v>0</v>
      </c>
      <c r="P69" s="426">
        <f t="shared" si="20"/>
        <v>0</v>
      </c>
      <c r="Q69" s="426">
        <f t="shared" si="20"/>
        <v>0</v>
      </c>
      <c r="R69" s="426">
        <f t="shared" si="20"/>
        <v>3280</v>
      </c>
      <c r="S69" s="426">
        <f t="shared" si="20"/>
        <v>2000</v>
      </c>
    </row>
    <row r="70" spans="11:19" ht="15" customHeight="1" x14ac:dyDescent="0.25">
      <c r="K70" s="421" t="s">
        <v>369</v>
      </c>
      <c r="L70" s="442" t="s">
        <v>626</v>
      </c>
      <c r="M70" s="444">
        <f t="shared" si="14"/>
        <v>4270.49</v>
      </c>
      <c r="N70" s="445">
        <v>4270.49</v>
      </c>
      <c r="O70" s="443">
        <v>0</v>
      </c>
      <c r="P70" s="443">
        <v>0</v>
      </c>
      <c r="Q70" s="443">
        <v>0</v>
      </c>
      <c r="R70" s="443">
        <v>0</v>
      </c>
      <c r="S70" s="443">
        <v>0</v>
      </c>
    </row>
    <row r="71" spans="11:19" ht="24" customHeight="1" x14ac:dyDescent="0.25">
      <c r="K71" s="421" t="s">
        <v>370</v>
      </c>
      <c r="L71" s="442" t="s">
        <v>627</v>
      </c>
      <c r="M71" s="436">
        <f t="shared" si="14"/>
        <v>4416</v>
      </c>
      <c r="N71" s="443">
        <v>3416</v>
      </c>
      <c r="O71" s="443">
        <v>0</v>
      </c>
      <c r="P71" s="443">
        <v>0</v>
      </c>
      <c r="Q71" s="443">
        <v>0</v>
      </c>
      <c r="R71" s="443">
        <v>0</v>
      </c>
      <c r="S71" s="443">
        <v>1000</v>
      </c>
    </row>
    <row r="72" spans="11:19" ht="21.6" customHeight="1" x14ac:dyDescent="0.25">
      <c r="K72" s="421" t="s">
        <v>371</v>
      </c>
      <c r="L72" s="442" t="s">
        <v>628</v>
      </c>
      <c r="M72" s="436">
        <f t="shared" si="14"/>
        <v>3842</v>
      </c>
      <c r="N72" s="443">
        <v>2562</v>
      </c>
      <c r="O72" s="443">
        <v>0</v>
      </c>
      <c r="P72" s="443">
        <v>0</v>
      </c>
      <c r="Q72" s="443">
        <v>0</v>
      </c>
      <c r="R72" s="443">
        <v>1280</v>
      </c>
      <c r="S72" s="443">
        <v>0</v>
      </c>
    </row>
    <row r="73" spans="11:19" ht="15" customHeight="1" x14ac:dyDescent="0.25">
      <c r="K73" s="421" t="s">
        <v>372</v>
      </c>
      <c r="L73" s="442" t="s">
        <v>629</v>
      </c>
      <c r="M73" s="436">
        <f t="shared" si="14"/>
        <v>4416</v>
      </c>
      <c r="N73" s="443">
        <v>3416</v>
      </c>
      <c r="O73" s="443">
        <v>0</v>
      </c>
      <c r="P73" s="443">
        <v>0</v>
      </c>
      <c r="Q73" s="443">
        <v>0</v>
      </c>
      <c r="R73" s="443">
        <v>0</v>
      </c>
      <c r="S73" s="443">
        <v>1000</v>
      </c>
    </row>
    <row r="74" spans="11:19" ht="21.6" customHeight="1" x14ac:dyDescent="0.25">
      <c r="K74" s="421" t="s">
        <v>373</v>
      </c>
      <c r="L74" s="442" t="s">
        <v>630</v>
      </c>
      <c r="M74" s="436">
        <f t="shared" si="14"/>
        <v>4562</v>
      </c>
      <c r="N74" s="443">
        <v>2562</v>
      </c>
      <c r="O74" s="443">
        <v>0</v>
      </c>
      <c r="P74" s="443">
        <v>0</v>
      </c>
      <c r="Q74" s="443">
        <v>0</v>
      </c>
      <c r="R74" s="443">
        <v>2000</v>
      </c>
      <c r="S74" s="443">
        <v>0</v>
      </c>
    </row>
    <row r="75" spans="11:19" ht="19.899999999999999" customHeight="1" x14ac:dyDescent="0.25">
      <c r="K75" s="421" t="s">
        <v>374</v>
      </c>
      <c r="L75" s="442" t="s">
        <v>631</v>
      </c>
      <c r="M75" s="436">
        <f t="shared" si="14"/>
        <v>854</v>
      </c>
      <c r="N75" s="443">
        <v>854</v>
      </c>
      <c r="O75" s="443">
        <v>0</v>
      </c>
      <c r="P75" s="443">
        <v>0</v>
      </c>
      <c r="Q75" s="443">
        <v>0</v>
      </c>
      <c r="R75" s="443">
        <v>0</v>
      </c>
      <c r="S75" s="443">
        <v>0</v>
      </c>
    </row>
    <row r="76" spans="11:19" ht="15" customHeight="1" x14ac:dyDescent="0.25">
      <c r="K76" s="432" t="s">
        <v>375</v>
      </c>
      <c r="L76" s="433" t="s">
        <v>632</v>
      </c>
      <c r="M76" s="434">
        <f>SUM(N76:S76)</f>
        <v>403</v>
      </c>
      <c r="N76" s="434">
        <f t="shared" ref="N76:S76" si="21">SUM(N79:N81)</f>
        <v>403</v>
      </c>
      <c r="O76" s="434">
        <f t="shared" si="21"/>
        <v>0</v>
      </c>
      <c r="P76" s="434">
        <f t="shared" si="21"/>
        <v>0</v>
      </c>
      <c r="Q76" s="434">
        <f t="shared" si="21"/>
        <v>0</v>
      </c>
      <c r="R76" s="434">
        <f t="shared" si="21"/>
        <v>0</v>
      </c>
      <c r="S76" s="434">
        <f t="shared" si="21"/>
        <v>0</v>
      </c>
    </row>
    <row r="77" spans="11:19" ht="15" hidden="1" customHeight="1" x14ac:dyDescent="0.25">
      <c r="K77" s="421"/>
      <c r="L77" s="430"/>
      <c r="M77" s="438">
        <f>SUM(N77:S77)</f>
        <v>632.24143125000001</v>
      </c>
      <c r="N77" s="423">
        <v>632.24143125000001</v>
      </c>
      <c r="O77" s="423"/>
      <c r="P77" s="423"/>
      <c r="Q77" s="423"/>
      <c r="R77" s="423"/>
      <c r="S77" s="423"/>
    </row>
    <row r="78" spans="11:19" ht="15" hidden="1" customHeight="1" x14ac:dyDescent="0.25">
      <c r="K78" s="424"/>
      <c r="L78" s="431"/>
      <c r="M78" s="439">
        <f>SUM(N78:S78)</f>
        <v>-229.24143125000001</v>
      </c>
      <c r="N78" s="426">
        <f t="shared" ref="N78:S78" si="22">+N76-N77</f>
        <v>-229.24143125000001</v>
      </c>
      <c r="O78" s="426">
        <f t="shared" si="22"/>
        <v>0</v>
      </c>
      <c r="P78" s="426">
        <f t="shared" si="22"/>
        <v>0</v>
      </c>
      <c r="Q78" s="426">
        <f t="shared" si="22"/>
        <v>0</v>
      </c>
      <c r="R78" s="426">
        <f t="shared" si="22"/>
        <v>0</v>
      </c>
      <c r="S78" s="426">
        <f t="shared" si="22"/>
        <v>0</v>
      </c>
    </row>
    <row r="79" spans="11:19" ht="15" customHeight="1" x14ac:dyDescent="0.25">
      <c r="K79" s="421" t="s">
        <v>376</v>
      </c>
      <c r="L79" s="442" t="s">
        <v>377</v>
      </c>
      <c r="M79" s="436">
        <f t="shared" si="14"/>
        <v>254</v>
      </c>
      <c r="N79" s="443">
        <v>254</v>
      </c>
      <c r="O79" s="443"/>
      <c r="P79" s="443"/>
      <c r="Q79" s="443"/>
      <c r="R79" s="443"/>
      <c r="S79" s="443"/>
    </row>
    <row r="80" spans="11:19" ht="15" customHeight="1" x14ac:dyDescent="0.25">
      <c r="K80" s="421" t="s">
        <v>378</v>
      </c>
      <c r="L80" s="442" t="s">
        <v>379</v>
      </c>
      <c r="M80" s="436">
        <f t="shared" si="14"/>
        <v>104</v>
      </c>
      <c r="N80" s="443">
        <v>104</v>
      </c>
      <c r="O80" s="443"/>
      <c r="P80" s="443"/>
      <c r="Q80" s="443"/>
      <c r="R80" s="443"/>
      <c r="S80" s="443"/>
    </row>
    <row r="81" spans="11:19" ht="15" customHeight="1" x14ac:dyDescent="0.25">
      <c r="K81" s="421" t="s">
        <v>380</v>
      </c>
      <c r="L81" s="442" t="s">
        <v>381</v>
      </c>
      <c r="M81" s="436">
        <f t="shared" si="14"/>
        <v>45</v>
      </c>
      <c r="N81" s="443">
        <v>45</v>
      </c>
      <c r="O81" s="443"/>
      <c r="P81" s="443"/>
      <c r="Q81" s="443"/>
      <c r="R81" s="443"/>
      <c r="S81" s="443"/>
    </row>
    <row r="82" spans="11:19" ht="15" customHeight="1" x14ac:dyDescent="0.25">
      <c r="K82" s="432" t="s">
        <v>382</v>
      </c>
      <c r="L82" s="433" t="s">
        <v>383</v>
      </c>
      <c r="M82" s="434">
        <f>SUM(N82:S82)</f>
        <v>1180.49</v>
      </c>
      <c r="N82" s="434">
        <f t="shared" ref="N82:S82" si="23">SUM(N85:N87)</f>
        <v>1180.49</v>
      </c>
      <c r="O82" s="434">
        <f t="shared" si="23"/>
        <v>0</v>
      </c>
      <c r="P82" s="434">
        <f t="shared" si="23"/>
        <v>0</v>
      </c>
      <c r="Q82" s="434">
        <f t="shared" si="23"/>
        <v>0</v>
      </c>
      <c r="R82" s="434">
        <f t="shared" si="23"/>
        <v>0</v>
      </c>
      <c r="S82" s="434">
        <f t="shared" si="23"/>
        <v>0</v>
      </c>
    </row>
    <row r="83" spans="11:19" ht="15" hidden="1" customHeight="1" x14ac:dyDescent="0.25">
      <c r="K83" s="421"/>
      <c r="L83" s="430"/>
      <c r="M83" s="438">
        <f>SUM(N83:S83)</f>
        <v>1180.1840050000001</v>
      </c>
      <c r="N83" s="423">
        <v>1180.1840050000001</v>
      </c>
      <c r="O83" s="423"/>
      <c r="P83" s="423"/>
      <c r="Q83" s="423"/>
      <c r="R83" s="423"/>
      <c r="S83" s="423"/>
    </row>
    <row r="84" spans="11:19" ht="15" hidden="1" customHeight="1" x14ac:dyDescent="0.25">
      <c r="K84" s="424"/>
      <c r="L84" s="431"/>
      <c r="M84" s="439">
        <f>SUM(N84:S84)</f>
        <v>0.30599499999993895</v>
      </c>
      <c r="N84" s="426">
        <f t="shared" ref="N84:S84" si="24">+N82-N83</f>
        <v>0.30599499999993895</v>
      </c>
      <c r="O84" s="426">
        <f t="shared" si="24"/>
        <v>0</v>
      </c>
      <c r="P84" s="426">
        <f t="shared" si="24"/>
        <v>0</v>
      </c>
      <c r="Q84" s="426">
        <f t="shared" si="24"/>
        <v>0</v>
      </c>
      <c r="R84" s="426">
        <f t="shared" si="24"/>
        <v>0</v>
      </c>
      <c r="S84" s="426">
        <f t="shared" si="24"/>
        <v>0</v>
      </c>
    </row>
    <row r="85" spans="11:19" ht="15" customHeight="1" x14ac:dyDescent="0.25">
      <c r="K85" s="421" t="s">
        <v>384</v>
      </c>
      <c r="L85" s="442" t="s">
        <v>385</v>
      </c>
      <c r="M85" s="444">
        <f t="shared" si="14"/>
        <v>590.49</v>
      </c>
      <c r="N85" s="445">
        <v>590.49</v>
      </c>
      <c r="O85" s="443"/>
      <c r="P85" s="443"/>
      <c r="Q85" s="443"/>
      <c r="R85" s="443"/>
      <c r="S85" s="443"/>
    </row>
    <row r="86" spans="11:19" ht="15" customHeight="1" x14ac:dyDescent="0.25">
      <c r="K86" s="421" t="s">
        <v>386</v>
      </c>
      <c r="L86" s="442" t="s">
        <v>387</v>
      </c>
      <c r="M86" s="436">
        <f t="shared" si="14"/>
        <v>295</v>
      </c>
      <c r="N86" s="443">
        <v>295</v>
      </c>
      <c r="O86" s="443"/>
      <c r="P86" s="443"/>
      <c r="Q86" s="443"/>
      <c r="R86" s="443"/>
      <c r="S86" s="443"/>
    </row>
    <row r="87" spans="11:19" ht="15" customHeight="1" x14ac:dyDescent="0.25">
      <c r="K87" s="421" t="s">
        <v>388</v>
      </c>
      <c r="L87" s="442" t="s">
        <v>389</v>
      </c>
      <c r="M87" s="436">
        <f t="shared" si="14"/>
        <v>295</v>
      </c>
      <c r="N87" s="443">
        <v>295</v>
      </c>
      <c r="O87" s="443"/>
      <c r="P87" s="443"/>
      <c r="Q87" s="443"/>
      <c r="R87" s="443"/>
      <c r="S87" s="443"/>
    </row>
    <row r="88" spans="11:19" ht="15" customHeight="1" x14ac:dyDescent="0.25">
      <c r="K88" s="432" t="s">
        <v>390</v>
      </c>
      <c r="L88" s="433" t="s">
        <v>391</v>
      </c>
      <c r="M88" s="434">
        <f>SUM(N88:S88)</f>
        <v>801</v>
      </c>
      <c r="N88" s="434">
        <f t="shared" ref="N88:S88" si="25">SUM(N91:N93)</f>
        <v>801</v>
      </c>
      <c r="O88" s="434">
        <f t="shared" si="25"/>
        <v>0</v>
      </c>
      <c r="P88" s="434">
        <f t="shared" si="25"/>
        <v>0</v>
      </c>
      <c r="Q88" s="434">
        <f t="shared" si="25"/>
        <v>0</v>
      </c>
      <c r="R88" s="434">
        <f t="shared" si="25"/>
        <v>0</v>
      </c>
      <c r="S88" s="434">
        <f t="shared" si="25"/>
        <v>0</v>
      </c>
    </row>
    <row r="89" spans="11:19" ht="15" hidden="1" customHeight="1" x14ac:dyDescent="0.25">
      <c r="K89" s="421"/>
      <c r="L89" s="430"/>
      <c r="M89" s="438">
        <f>SUM(N89:S89)</f>
        <v>800.83914625</v>
      </c>
      <c r="N89" s="423">
        <v>800.83914625</v>
      </c>
      <c r="O89" s="423"/>
      <c r="P89" s="423"/>
      <c r="Q89" s="423"/>
      <c r="R89" s="423"/>
      <c r="S89" s="423"/>
    </row>
    <row r="90" spans="11:19" ht="15" hidden="1" customHeight="1" x14ac:dyDescent="0.25">
      <c r="K90" s="424"/>
      <c r="L90" s="431"/>
      <c r="M90" s="439">
        <f>SUM(N90:S90)</f>
        <v>0.16085375000000113</v>
      </c>
      <c r="N90" s="426">
        <f t="shared" ref="N90:S90" si="26">+N88-N89</f>
        <v>0.16085375000000113</v>
      </c>
      <c r="O90" s="426">
        <f t="shared" si="26"/>
        <v>0</v>
      </c>
      <c r="P90" s="426">
        <f t="shared" si="26"/>
        <v>0</v>
      </c>
      <c r="Q90" s="426">
        <f t="shared" si="26"/>
        <v>0</v>
      </c>
      <c r="R90" s="426">
        <f t="shared" si="26"/>
        <v>0</v>
      </c>
      <c r="S90" s="426">
        <f t="shared" si="26"/>
        <v>0</v>
      </c>
    </row>
    <row r="91" spans="11:19" ht="15" customHeight="1" x14ac:dyDescent="0.25">
      <c r="K91" s="421" t="s">
        <v>392</v>
      </c>
      <c r="L91" s="442" t="s">
        <v>393</v>
      </c>
      <c r="M91" s="436">
        <f t="shared" si="14"/>
        <v>300</v>
      </c>
      <c r="N91" s="443">
        <v>300</v>
      </c>
      <c r="O91" s="443"/>
      <c r="P91" s="443"/>
      <c r="Q91" s="443"/>
      <c r="R91" s="443"/>
      <c r="S91" s="443"/>
    </row>
    <row r="92" spans="11:19" ht="15" customHeight="1" x14ac:dyDescent="0.25">
      <c r="K92" s="421" t="s">
        <v>394</v>
      </c>
      <c r="L92" s="442" t="s">
        <v>395</v>
      </c>
      <c r="M92" s="436">
        <f t="shared" si="14"/>
        <v>200</v>
      </c>
      <c r="N92" s="443">
        <v>200</v>
      </c>
      <c r="O92" s="443"/>
      <c r="P92" s="443"/>
      <c r="Q92" s="443"/>
      <c r="R92" s="443"/>
      <c r="S92" s="443"/>
    </row>
    <row r="93" spans="11:19" ht="15" customHeight="1" x14ac:dyDescent="0.25">
      <c r="K93" s="421" t="s">
        <v>396</v>
      </c>
      <c r="L93" s="442" t="s">
        <v>397</v>
      </c>
      <c r="M93" s="436">
        <f t="shared" si="14"/>
        <v>301</v>
      </c>
      <c r="N93" s="443">
        <v>301</v>
      </c>
      <c r="O93" s="443"/>
      <c r="P93" s="443"/>
      <c r="Q93" s="443"/>
      <c r="R93" s="443"/>
      <c r="S93" s="443"/>
    </row>
    <row r="94" spans="11:19" ht="15" customHeight="1" x14ac:dyDescent="0.25">
      <c r="K94" s="432" t="s">
        <v>398</v>
      </c>
      <c r="L94" s="433" t="s">
        <v>399</v>
      </c>
      <c r="M94" s="434">
        <f>SUM(N94:S94)</f>
        <v>35625</v>
      </c>
      <c r="N94" s="434">
        <f t="shared" ref="N94:S94" si="27">SUM(N97:N98)</f>
        <v>35625</v>
      </c>
      <c r="O94" s="434">
        <f t="shared" si="27"/>
        <v>0</v>
      </c>
      <c r="P94" s="434">
        <f t="shared" si="27"/>
        <v>0</v>
      </c>
      <c r="Q94" s="434">
        <f t="shared" si="27"/>
        <v>0</v>
      </c>
      <c r="R94" s="434">
        <f t="shared" si="27"/>
        <v>0</v>
      </c>
      <c r="S94" s="434">
        <f t="shared" si="27"/>
        <v>0</v>
      </c>
    </row>
    <row r="95" spans="11:19" ht="15" hidden="1" customHeight="1" x14ac:dyDescent="0.25">
      <c r="K95" s="421"/>
      <c r="L95" s="430"/>
      <c r="M95" s="438">
        <f>SUM(N95:S95)</f>
        <v>35624.697179499999</v>
      </c>
      <c r="N95" s="423">
        <v>35624.697179499999</v>
      </c>
      <c r="O95" s="423"/>
      <c r="P95" s="423"/>
      <c r="Q95" s="423"/>
      <c r="R95" s="423"/>
      <c r="S95" s="423"/>
    </row>
    <row r="96" spans="11:19" ht="15" hidden="1" customHeight="1" x14ac:dyDescent="0.25">
      <c r="K96" s="424"/>
      <c r="L96" s="431"/>
      <c r="M96" s="439">
        <f>SUM(N96:S96)</f>
        <v>0.30282050000096206</v>
      </c>
      <c r="N96" s="426">
        <f t="shared" ref="N96:S96" si="28">+N94-N95</f>
        <v>0.30282050000096206</v>
      </c>
      <c r="O96" s="426">
        <f t="shared" si="28"/>
        <v>0</v>
      </c>
      <c r="P96" s="426">
        <f t="shared" si="28"/>
        <v>0</v>
      </c>
      <c r="Q96" s="426">
        <f t="shared" si="28"/>
        <v>0</v>
      </c>
      <c r="R96" s="426">
        <f t="shared" si="28"/>
        <v>0</v>
      </c>
      <c r="S96" s="426">
        <f t="shared" si="28"/>
        <v>0</v>
      </c>
    </row>
    <row r="97" spans="11:19" ht="15" customHeight="1" x14ac:dyDescent="0.25">
      <c r="K97" s="421" t="s">
        <v>400</v>
      </c>
      <c r="L97" s="442" t="s">
        <v>401</v>
      </c>
      <c r="M97" s="436">
        <f t="shared" si="14"/>
        <v>25025</v>
      </c>
      <c r="N97" s="443">
        <v>25025</v>
      </c>
      <c r="O97" s="443"/>
      <c r="P97" s="443"/>
      <c r="Q97" s="443"/>
      <c r="R97" s="443"/>
      <c r="S97" s="443"/>
    </row>
    <row r="98" spans="11:19" ht="15" customHeight="1" x14ac:dyDescent="0.25">
      <c r="K98" s="421" t="s">
        <v>402</v>
      </c>
      <c r="L98" s="442" t="s">
        <v>403</v>
      </c>
      <c r="M98" s="436">
        <f t="shared" si="14"/>
        <v>10600</v>
      </c>
      <c r="N98" s="443">
        <v>10600</v>
      </c>
      <c r="O98" s="443"/>
      <c r="P98" s="443"/>
      <c r="Q98" s="443"/>
      <c r="R98" s="443"/>
      <c r="S98" s="443"/>
    </row>
    <row r="99" spans="11:19" ht="15" customHeight="1" x14ac:dyDescent="0.25">
      <c r="K99" s="432" t="s">
        <v>404</v>
      </c>
      <c r="L99" s="433" t="s">
        <v>405</v>
      </c>
      <c r="M99" s="434">
        <f>SUM(N99:S99)</f>
        <v>1850</v>
      </c>
      <c r="N99" s="434">
        <f t="shared" ref="N99:S99" si="29">SUM(N102:N105)</f>
        <v>632</v>
      </c>
      <c r="O99" s="434">
        <f t="shared" si="29"/>
        <v>0</v>
      </c>
      <c r="P99" s="434">
        <f t="shared" si="29"/>
        <v>0</v>
      </c>
      <c r="Q99" s="434">
        <f t="shared" si="29"/>
        <v>0</v>
      </c>
      <c r="R99" s="434">
        <f t="shared" si="29"/>
        <v>400</v>
      </c>
      <c r="S99" s="434">
        <f t="shared" si="29"/>
        <v>818</v>
      </c>
    </row>
    <row r="100" spans="11:19" ht="15" hidden="1" customHeight="1" x14ac:dyDescent="0.25">
      <c r="K100" s="421"/>
      <c r="L100" s="430"/>
      <c r="M100" s="438">
        <f>SUM(N100:S100)</f>
        <v>632.24143125000001</v>
      </c>
      <c r="N100" s="423">
        <v>632.24143125000001</v>
      </c>
      <c r="O100" s="423"/>
      <c r="P100" s="423"/>
      <c r="Q100" s="423"/>
      <c r="R100" s="423"/>
      <c r="S100" s="423"/>
    </row>
    <row r="101" spans="11:19" ht="15" hidden="1" customHeight="1" x14ac:dyDescent="0.25">
      <c r="K101" s="424"/>
      <c r="L101" s="431"/>
      <c r="M101" s="439">
        <f>SUM(N101:S101)</f>
        <v>1217.75856875</v>
      </c>
      <c r="N101" s="426">
        <f t="shared" ref="N101:S101" si="30">+N99-N100</f>
        <v>-0.24143125000000509</v>
      </c>
      <c r="O101" s="426">
        <f t="shared" si="30"/>
        <v>0</v>
      </c>
      <c r="P101" s="426">
        <f t="shared" si="30"/>
        <v>0</v>
      </c>
      <c r="Q101" s="426">
        <f t="shared" si="30"/>
        <v>0</v>
      </c>
      <c r="R101" s="426">
        <f t="shared" si="30"/>
        <v>400</v>
      </c>
      <c r="S101" s="426">
        <f t="shared" si="30"/>
        <v>818</v>
      </c>
    </row>
    <row r="102" spans="11:19" ht="15" customHeight="1" x14ac:dyDescent="0.25">
      <c r="K102" s="421" t="s">
        <v>406</v>
      </c>
      <c r="L102" s="442" t="s">
        <v>407</v>
      </c>
      <c r="M102" s="443">
        <f t="shared" si="14"/>
        <v>450</v>
      </c>
      <c r="N102" s="443">
        <v>232</v>
      </c>
      <c r="O102" s="443"/>
      <c r="P102" s="443"/>
      <c r="Q102" s="443"/>
      <c r="R102" s="443"/>
      <c r="S102" s="443">
        <v>218</v>
      </c>
    </row>
    <row r="103" spans="11:19" ht="15" customHeight="1" x14ac:dyDescent="0.25">
      <c r="K103" s="421" t="s">
        <v>408</v>
      </c>
      <c r="L103" s="442" t="s">
        <v>633</v>
      </c>
      <c r="M103" s="443">
        <f t="shared" si="14"/>
        <v>100</v>
      </c>
      <c r="N103" s="443">
        <v>100</v>
      </c>
      <c r="O103" s="443"/>
      <c r="P103" s="443"/>
      <c r="Q103" s="443"/>
      <c r="R103" s="443"/>
      <c r="S103" s="443"/>
    </row>
    <row r="104" spans="11:19" ht="15" customHeight="1" x14ac:dyDescent="0.25">
      <c r="K104" s="421" t="s">
        <v>409</v>
      </c>
      <c r="L104" s="442" t="s">
        <v>634</v>
      </c>
      <c r="M104" s="443">
        <f t="shared" si="14"/>
        <v>300</v>
      </c>
      <c r="N104" s="443">
        <v>300</v>
      </c>
      <c r="O104" s="443"/>
      <c r="P104" s="443"/>
      <c r="Q104" s="443"/>
      <c r="R104" s="443"/>
      <c r="S104" s="443"/>
    </row>
    <row r="105" spans="11:19" ht="15" customHeight="1" x14ac:dyDescent="0.25">
      <c r="K105" s="421" t="s">
        <v>410</v>
      </c>
      <c r="L105" s="446" t="s">
        <v>411</v>
      </c>
      <c r="M105" s="443">
        <f t="shared" si="14"/>
        <v>1000</v>
      </c>
      <c r="N105" s="443"/>
      <c r="O105" s="443"/>
      <c r="P105" s="443"/>
      <c r="Q105" s="443"/>
      <c r="R105" s="443">
        <v>400</v>
      </c>
      <c r="S105" s="443">
        <v>600</v>
      </c>
    </row>
    <row r="106" spans="11:19" ht="15" customHeight="1" x14ac:dyDescent="0.25">
      <c r="K106" s="432" t="s">
        <v>412</v>
      </c>
      <c r="L106" s="433" t="s">
        <v>635</v>
      </c>
      <c r="M106" s="434">
        <f>SUM(N106:S106)</f>
        <v>1915</v>
      </c>
      <c r="N106" s="434">
        <f>SUM(N109:N113)</f>
        <v>1915</v>
      </c>
      <c r="O106" s="434">
        <f>SUM(O109:O112)</f>
        <v>0</v>
      </c>
      <c r="P106" s="434">
        <f>SUM(P109:P112)</f>
        <v>0</v>
      </c>
      <c r="Q106" s="434">
        <f>SUM(Q109:Q112)</f>
        <v>0</v>
      </c>
      <c r="R106" s="434">
        <f>SUM(R109:R112)</f>
        <v>0</v>
      </c>
      <c r="S106" s="434">
        <f>SUM(S109:S112)</f>
        <v>0</v>
      </c>
    </row>
    <row r="107" spans="11:19" ht="15" hidden="1" customHeight="1" x14ac:dyDescent="0.25">
      <c r="K107" s="421"/>
      <c r="L107" s="430"/>
      <c r="M107" s="438">
        <f>SUM(N107:S107)</f>
        <v>1685.9771500000002</v>
      </c>
      <c r="N107" s="423">
        <v>1685.9771500000002</v>
      </c>
      <c r="O107" s="423"/>
      <c r="P107" s="423"/>
      <c r="Q107" s="423"/>
      <c r="R107" s="423"/>
      <c r="S107" s="423"/>
    </row>
    <row r="108" spans="11:19" ht="15" hidden="1" customHeight="1" x14ac:dyDescent="0.25">
      <c r="K108" s="424"/>
      <c r="L108" s="431"/>
      <c r="M108" s="439">
        <f>SUM(N108:S108)</f>
        <v>229.02284999999983</v>
      </c>
      <c r="N108" s="426">
        <f t="shared" ref="N108:S108" si="31">+N106-N107</f>
        <v>229.02284999999983</v>
      </c>
      <c r="O108" s="426">
        <f t="shared" si="31"/>
        <v>0</v>
      </c>
      <c r="P108" s="426">
        <f t="shared" si="31"/>
        <v>0</v>
      </c>
      <c r="Q108" s="426">
        <f t="shared" si="31"/>
        <v>0</v>
      </c>
      <c r="R108" s="426">
        <f t="shared" si="31"/>
        <v>0</v>
      </c>
      <c r="S108" s="426">
        <f t="shared" si="31"/>
        <v>0</v>
      </c>
    </row>
    <row r="109" spans="11:19" ht="15" customHeight="1" x14ac:dyDescent="0.25">
      <c r="K109" s="421" t="s">
        <v>413</v>
      </c>
      <c r="L109" s="442" t="s">
        <v>414</v>
      </c>
      <c r="M109" s="436">
        <f t="shared" si="14"/>
        <v>400</v>
      </c>
      <c r="N109" s="443">
        <v>400</v>
      </c>
      <c r="O109" s="443"/>
      <c r="P109" s="443"/>
      <c r="Q109" s="443"/>
      <c r="R109" s="443"/>
      <c r="S109" s="443"/>
    </row>
    <row r="110" spans="11:19" ht="15" customHeight="1" x14ac:dyDescent="0.25">
      <c r="K110" s="421" t="s">
        <v>415</v>
      </c>
      <c r="L110" s="442" t="s">
        <v>636</v>
      </c>
      <c r="M110" s="436">
        <f t="shared" si="14"/>
        <v>400</v>
      </c>
      <c r="N110" s="443">
        <v>400</v>
      </c>
      <c r="O110" s="443"/>
      <c r="P110" s="443"/>
      <c r="Q110" s="443"/>
      <c r="R110" s="443"/>
      <c r="S110" s="443"/>
    </row>
    <row r="111" spans="11:19" ht="15" customHeight="1" x14ac:dyDescent="0.25">
      <c r="K111" s="421" t="s">
        <v>416</v>
      </c>
      <c r="L111" s="442" t="s">
        <v>637</v>
      </c>
      <c r="M111" s="436">
        <f t="shared" si="14"/>
        <v>50</v>
      </c>
      <c r="N111" s="443">
        <v>50</v>
      </c>
      <c r="O111" s="443"/>
      <c r="P111" s="443"/>
      <c r="Q111" s="443"/>
      <c r="R111" s="443"/>
      <c r="S111" s="443"/>
    </row>
    <row r="112" spans="11:19" ht="15" customHeight="1" x14ac:dyDescent="0.25">
      <c r="K112" s="421" t="s">
        <v>417</v>
      </c>
      <c r="L112" s="442" t="s">
        <v>418</v>
      </c>
      <c r="M112" s="436">
        <f t="shared" si="14"/>
        <v>836</v>
      </c>
      <c r="N112" s="443">
        <v>836</v>
      </c>
      <c r="O112" s="443"/>
      <c r="P112" s="443"/>
      <c r="Q112" s="443"/>
      <c r="R112" s="443"/>
      <c r="S112" s="443"/>
    </row>
    <row r="113" spans="10:19" ht="15" customHeight="1" x14ac:dyDescent="0.25">
      <c r="K113" s="421" t="s">
        <v>638</v>
      </c>
      <c r="L113" s="442" t="s">
        <v>639</v>
      </c>
      <c r="M113" s="436">
        <f t="shared" si="14"/>
        <v>229</v>
      </c>
      <c r="N113" s="443">
        <v>229</v>
      </c>
      <c r="O113" s="443"/>
      <c r="P113" s="443"/>
      <c r="Q113" s="443"/>
      <c r="R113" s="443"/>
      <c r="S113" s="443"/>
    </row>
    <row r="114" spans="10:19" ht="15" customHeight="1" x14ac:dyDescent="0.25">
      <c r="J114" s="413" t="s">
        <v>283</v>
      </c>
      <c r="K114" s="427">
        <v>2</v>
      </c>
      <c r="L114" s="428" t="s">
        <v>419</v>
      </c>
      <c r="M114" s="429">
        <f t="shared" ref="M114:M144" si="32">SUM(N114:S114)</f>
        <v>38844</v>
      </c>
      <c r="N114" s="429">
        <f t="shared" ref="N114:S114" si="33">+N117+N124+N131+N138</f>
        <v>35294</v>
      </c>
      <c r="O114" s="429">
        <f t="shared" si="33"/>
        <v>0</v>
      </c>
      <c r="P114" s="429">
        <f t="shared" si="33"/>
        <v>0</v>
      </c>
      <c r="Q114" s="429">
        <f t="shared" si="33"/>
        <v>0</v>
      </c>
      <c r="R114" s="429">
        <f t="shared" si="33"/>
        <v>2550</v>
      </c>
      <c r="S114" s="429">
        <f t="shared" si="33"/>
        <v>1000</v>
      </c>
    </row>
    <row r="115" spans="10:19" ht="15" hidden="1" customHeight="1" x14ac:dyDescent="0.25">
      <c r="J115" s="413" t="s">
        <v>280</v>
      </c>
      <c r="K115" s="421"/>
      <c r="L115" s="430"/>
      <c r="M115" s="438">
        <f t="shared" si="32"/>
        <v>0</v>
      </c>
      <c r="N115" s="423"/>
      <c r="O115" s="423"/>
      <c r="P115" s="423"/>
      <c r="Q115" s="423"/>
      <c r="R115" s="423"/>
      <c r="S115" s="423"/>
    </row>
    <row r="116" spans="10:19" ht="15" hidden="1" customHeight="1" x14ac:dyDescent="0.25">
      <c r="J116" s="413" t="s">
        <v>282</v>
      </c>
      <c r="K116" s="424"/>
      <c r="L116" s="431"/>
      <c r="M116" s="439">
        <f t="shared" si="32"/>
        <v>38844</v>
      </c>
      <c r="N116" s="426">
        <f t="shared" ref="N116:S116" si="34">+N114-N115</f>
        <v>35294</v>
      </c>
      <c r="O116" s="426">
        <f t="shared" si="34"/>
        <v>0</v>
      </c>
      <c r="P116" s="426">
        <f t="shared" si="34"/>
        <v>0</v>
      </c>
      <c r="Q116" s="426">
        <f t="shared" si="34"/>
        <v>0</v>
      </c>
      <c r="R116" s="426">
        <f t="shared" si="34"/>
        <v>2550</v>
      </c>
      <c r="S116" s="426">
        <f t="shared" si="34"/>
        <v>1000</v>
      </c>
    </row>
    <row r="117" spans="10:19" ht="31.9" customHeight="1" x14ac:dyDescent="0.25">
      <c r="J117" s="413" t="s">
        <v>283</v>
      </c>
      <c r="K117" s="432" t="s">
        <v>420</v>
      </c>
      <c r="L117" s="433" t="s">
        <v>421</v>
      </c>
      <c r="M117" s="434">
        <f t="shared" ref="M117:M124" si="35">SUM(N117:S117)</f>
        <v>253</v>
      </c>
      <c r="N117" s="434">
        <f t="shared" ref="N117:S117" si="36">SUM(N120:N123)</f>
        <v>253</v>
      </c>
      <c r="O117" s="434">
        <f t="shared" si="36"/>
        <v>0</v>
      </c>
      <c r="P117" s="434">
        <f t="shared" si="36"/>
        <v>0</v>
      </c>
      <c r="Q117" s="434">
        <f t="shared" si="36"/>
        <v>0</v>
      </c>
      <c r="R117" s="434">
        <f t="shared" si="36"/>
        <v>0</v>
      </c>
      <c r="S117" s="434">
        <f t="shared" si="36"/>
        <v>0</v>
      </c>
    </row>
    <row r="118" spans="10:19" ht="15" hidden="1" customHeight="1" x14ac:dyDescent="0.25">
      <c r="J118" s="413" t="s">
        <v>280</v>
      </c>
      <c r="K118" s="447"/>
      <c r="L118" s="448"/>
      <c r="M118" s="449">
        <f t="shared" si="35"/>
        <v>-463.64371625000001</v>
      </c>
      <c r="N118" s="450">
        <v>-463.64371625000001</v>
      </c>
      <c r="O118" s="423"/>
      <c r="P118" s="423"/>
      <c r="Q118" s="423"/>
      <c r="R118" s="423"/>
      <c r="S118" s="423"/>
    </row>
    <row r="119" spans="10:19" ht="15" hidden="1" customHeight="1" x14ac:dyDescent="0.25">
      <c r="J119" s="413" t="s">
        <v>282</v>
      </c>
      <c r="K119" s="447"/>
      <c r="L119" s="451"/>
      <c r="M119" s="449">
        <f t="shared" si="35"/>
        <v>716.64371625000001</v>
      </c>
      <c r="N119" s="450">
        <f t="shared" ref="N119:S119" si="37">+N117-N118</f>
        <v>716.64371625000001</v>
      </c>
      <c r="O119" s="426">
        <f t="shared" si="37"/>
        <v>0</v>
      </c>
      <c r="P119" s="426">
        <f t="shared" si="37"/>
        <v>0</v>
      </c>
      <c r="Q119" s="426">
        <f t="shared" si="37"/>
        <v>0</v>
      </c>
      <c r="R119" s="426">
        <f t="shared" si="37"/>
        <v>0</v>
      </c>
      <c r="S119" s="426">
        <f t="shared" si="37"/>
        <v>0</v>
      </c>
    </row>
    <row r="120" spans="10:19" ht="15" customHeight="1" x14ac:dyDescent="0.25">
      <c r="K120" s="421" t="s">
        <v>423</v>
      </c>
      <c r="L120" s="442" t="s">
        <v>424</v>
      </c>
      <c r="M120" s="436">
        <f t="shared" si="35"/>
        <v>50</v>
      </c>
      <c r="N120" s="443">
        <v>50</v>
      </c>
      <c r="O120" s="443"/>
      <c r="P120" s="443"/>
      <c r="Q120" s="443"/>
      <c r="R120" s="443"/>
      <c r="S120" s="443"/>
    </row>
    <row r="121" spans="10:19" ht="15" customHeight="1" x14ac:dyDescent="0.25">
      <c r="K121" s="421" t="s">
        <v>426</v>
      </c>
      <c r="L121" s="442" t="s">
        <v>427</v>
      </c>
      <c r="M121" s="436">
        <f t="shared" si="35"/>
        <v>100</v>
      </c>
      <c r="N121" s="443">
        <v>100</v>
      </c>
      <c r="O121" s="443"/>
      <c r="P121" s="443"/>
      <c r="Q121" s="443"/>
      <c r="R121" s="443"/>
      <c r="S121" s="443"/>
    </row>
    <row r="122" spans="10:19" ht="15" customHeight="1" x14ac:dyDescent="0.25">
      <c r="K122" s="421" t="s">
        <v>429</v>
      </c>
      <c r="L122" s="442" t="s">
        <v>430</v>
      </c>
      <c r="M122" s="436">
        <f t="shared" si="35"/>
        <v>50</v>
      </c>
      <c r="N122" s="443">
        <v>50</v>
      </c>
      <c r="O122" s="443"/>
      <c r="P122" s="443"/>
      <c r="Q122" s="443"/>
      <c r="R122" s="443"/>
      <c r="S122" s="443"/>
    </row>
    <row r="123" spans="10:19" ht="15" customHeight="1" x14ac:dyDescent="0.25">
      <c r="K123" s="421" t="s">
        <v>432</v>
      </c>
      <c r="L123" s="442" t="s">
        <v>433</v>
      </c>
      <c r="M123" s="436">
        <f t="shared" si="35"/>
        <v>53</v>
      </c>
      <c r="N123" s="443">
        <v>53</v>
      </c>
      <c r="O123" s="443"/>
      <c r="P123" s="443"/>
      <c r="Q123" s="443"/>
      <c r="R123" s="443"/>
      <c r="S123" s="443"/>
    </row>
    <row r="124" spans="10:19" ht="15" customHeight="1" x14ac:dyDescent="0.25">
      <c r="J124" s="413" t="s">
        <v>283</v>
      </c>
      <c r="K124" s="432" t="s">
        <v>435</v>
      </c>
      <c r="L124" s="433" t="s">
        <v>422</v>
      </c>
      <c r="M124" s="434">
        <f t="shared" si="35"/>
        <v>33018</v>
      </c>
      <c r="N124" s="434">
        <f t="shared" ref="N124:S124" si="38">SUM(N127:N130)</f>
        <v>33018</v>
      </c>
      <c r="O124" s="434">
        <f t="shared" si="38"/>
        <v>0</v>
      </c>
      <c r="P124" s="434">
        <f t="shared" si="38"/>
        <v>0</v>
      </c>
      <c r="Q124" s="434">
        <f t="shared" si="38"/>
        <v>0</v>
      </c>
      <c r="R124" s="434">
        <f t="shared" si="38"/>
        <v>0</v>
      </c>
      <c r="S124" s="434">
        <f t="shared" si="38"/>
        <v>0</v>
      </c>
    </row>
    <row r="125" spans="10:19" ht="19.899999999999999" hidden="1" customHeight="1" x14ac:dyDescent="0.25">
      <c r="J125" s="413" t="s">
        <v>280</v>
      </c>
      <c r="K125" s="447"/>
      <c r="L125" s="448"/>
      <c r="M125" s="449">
        <f t="shared" ref="M125:M130" si="39">SUM(N125:S125)</f>
        <v>0</v>
      </c>
      <c r="N125" s="450">
        <v>0</v>
      </c>
      <c r="O125" s="423"/>
      <c r="P125" s="423"/>
      <c r="Q125" s="423"/>
      <c r="R125" s="423"/>
      <c r="S125" s="423"/>
    </row>
    <row r="126" spans="10:19" ht="19.899999999999999" hidden="1" customHeight="1" x14ac:dyDescent="0.25">
      <c r="J126" s="413" t="s">
        <v>282</v>
      </c>
      <c r="K126" s="447"/>
      <c r="L126" s="451"/>
      <c r="M126" s="449">
        <f t="shared" si="39"/>
        <v>33018</v>
      </c>
      <c r="N126" s="450">
        <f t="shared" ref="N126:S126" si="40">+N124-N125</f>
        <v>33018</v>
      </c>
      <c r="O126" s="426">
        <f t="shared" si="40"/>
        <v>0</v>
      </c>
      <c r="P126" s="426">
        <f t="shared" si="40"/>
        <v>0</v>
      </c>
      <c r="Q126" s="426">
        <f t="shared" si="40"/>
        <v>0</v>
      </c>
      <c r="R126" s="426">
        <f t="shared" si="40"/>
        <v>0</v>
      </c>
      <c r="S126" s="426">
        <f t="shared" si="40"/>
        <v>0</v>
      </c>
    </row>
    <row r="127" spans="10:19" ht="15" customHeight="1" x14ac:dyDescent="0.25">
      <c r="K127" s="421" t="s">
        <v>436</v>
      </c>
      <c r="L127" s="442" t="s">
        <v>425</v>
      </c>
      <c r="M127" s="436">
        <f t="shared" si="39"/>
        <v>21018</v>
      </c>
      <c r="N127" s="443">
        <v>21018</v>
      </c>
      <c r="O127" s="443"/>
      <c r="P127" s="443"/>
      <c r="Q127" s="443"/>
      <c r="R127" s="443"/>
      <c r="S127" s="443"/>
    </row>
    <row r="128" spans="10:19" ht="15" customHeight="1" x14ac:dyDescent="0.25">
      <c r="K128" s="421" t="s">
        <v>437</v>
      </c>
      <c r="L128" s="442" t="s">
        <v>428</v>
      </c>
      <c r="M128" s="436">
        <f t="shared" si="39"/>
        <v>5000</v>
      </c>
      <c r="N128" s="443">
        <v>5000</v>
      </c>
      <c r="O128" s="443"/>
      <c r="P128" s="443"/>
      <c r="Q128" s="443"/>
      <c r="R128" s="443"/>
      <c r="S128" s="443"/>
    </row>
    <row r="129" spans="10:19" ht="15" customHeight="1" x14ac:dyDescent="0.25">
      <c r="K129" s="421" t="s">
        <v>438</v>
      </c>
      <c r="L129" s="442" t="s">
        <v>431</v>
      </c>
      <c r="M129" s="436">
        <f t="shared" si="39"/>
        <v>5000</v>
      </c>
      <c r="N129" s="443">
        <v>5000</v>
      </c>
      <c r="O129" s="443"/>
      <c r="P129" s="443"/>
      <c r="Q129" s="443"/>
      <c r="R129" s="443"/>
      <c r="S129" s="443"/>
    </row>
    <row r="130" spans="10:19" ht="15" customHeight="1" x14ac:dyDescent="0.25">
      <c r="K130" s="421" t="s">
        <v>439</v>
      </c>
      <c r="L130" s="442" t="s">
        <v>434</v>
      </c>
      <c r="M130" s="436">
        <f t="shared" si="39"/>
        <v>2000</v>
      </c>
      <c r="N130" s="443">
        <v>2000</v>
      </c>
      <c r="O130" s="443"/>
      <c r="P130" s="443"/>
      <c r="Q130" s="443"/>
      <c r="R130" s="443"/>
      <c r="S130" s="443"/>
    </row>
    <row r="131" spans="10:19" ht="15" customHeight="1" x14ac:dyDescent="0.25">
      <c r="J131" s="413" t="s">
        <v>283</v>
      </c>
      <c r="K131" s="432" t="s">
        <v>440</v>
      </c>
      <c r="L131" s="433" t="s">
        <v>441</v>
      </c>
      <c r="M131" s="434">
        <f t="shared" si="32"/>
        <v>126</v>
      </c>
      <c r="N131" s="434">
        <f t="shared" ref="N131:S131" si="41">SUM(N134:N137)</f>
        <v>126</v>
      </c>
      <c r="O131" s="434">
        <f t="shared" si="41"/>
        <v>0</v>
      </c>
      <c r="P131" s="434">
        <f t="shared" si="41"/>
        <v>0</v>
      </c>
      <c r="Q131" s="434">
        <f t="shared" si="41"/>
        <v>0</v>
      </c>
      <c r="R131" s="434">
        <f t="shared" si="41"/>
        <v>0</v>
      </c>
      <c r="S131" s="434">
        <f t="shared" si="41"/>
        <v>0</v>
      </c>
    </row>
    <row r="132" spans="10:19" ht="19.899999999999999" hidden="1" customHeight="1" x14ac:dyDescent="0.25">
      <c r="J132" s="413" t="s">
        <v>280</v>
      </c>
      <c r="K132" s="421"/>
      <c r="L132" s="430"/>
      <c r="M132" s="438">
        <f t="shared" si="32"/>
        <v>126.44828625000001</v>
      </c>
      <c r="N132" s="423">
        <v>126.44828625000001</v>
      </c>
      <c r="O132" s="423"/>
      <c r="P132" s="423"/>
      <c r="Q132" s="423"/>
      <c r="R132" s="423"/>
      <c r="S132" s="423"/>
    </row>
    <row r="133" spans="10:19" ht="19.899999999999999" hidden="1" customHeight="1" x14ac:dyDescent="0.25">
      <c r="J133" s="413" t="s">
        <v>282</v>
      </c>
      <c r="K133" s="424"/>
      <c r="L133" s="431"/>
      <c r="M133" s="439">
        <f t="shared" si="32"/>
        <v>-0.44828625000000955</v>
      </c>
      <c r="N133" s="426">
        <f t="shared" ref="N133:S133" si="42">+N131-N132</f>
        <v>-0.44828625000000955</v>
      </c>
      <c r="O133" s="426">
        <f t="shared" si="42"/>
        <v>0</v>
      </c>
      <c r="P133" s="426">
        <f t="shared" si="42"/>
        <v>0</v>
      </c>
      <c r="Q133" s="426">
        <f t="shared" si="42"/>
        <v>0</v>
      </c>
      <c r="R133" s="426">
        <f t="shared" si="42"/>
        <v>0</v>
      </c>
      <c r="S133" s="426">
        <f t="shared" si="42"/>
        <v>0</v>
      </c>
    </row>
    <row r="134" spans="10:19" ht="17.45" customHeight="1" x14ac:dyDescent="0.25">
      <c r="K134" s="421" t="s">
        <v>442</v>
      </c>
      <c r="L134" s="442" t="s">
        <v>443</v>
      </c>
      <c r="M134" s="436">
        <f t="shared" si="32"/>
        <v>25</v>
      </c>
      <c r="N134" s="443">
        <v>25</v>
      </c>
      <c r="O134" s="443"/>
      <c r="P134" s="443"/>
      <c r="Q134" s="443"/>
      <c r="R134" s="443"/>
      <c r="S134" s="443"/>
    </row>
    <row r="135" spans="10:19" ht="31.9" customHeight="1" x14ac:dyDescent="0.25">
      <c r="K135" s="421" t="s">
        <v>444</v>
      </c>
      <c r="L135" s="442" t="s">
        <v>640</v>
      </c>
      <c r="M135" s="436">
        <f t="shared" si="32"/>
        <v>26</v>
      </c>
      <c r="N135" s="443">
        <v>26</v>
      </c>
      <c r="O135" s="443"/>
      <c r="P135" s="443"/>
      <c r="Q135" s="443"/>
      <c r="R135" s="443"/>
      <c r="S135" s="443"/>
    </row>
    <row r="136" spans="10:19" ht="13.9" customHeight="1" x14ac:dyDescent="0.25">
      <c r="K136" s="421" t="s">
        <v>445</v>
      </c>
      <c r="L136" s="442" t="s">
        <v>641</v>
      </c>
      <c r="M136" s="436">
        <f t="shared" si="32"/>
        <v>24</v>
      </c>
      <c r="N136" s="443">
        <v>24</v>
      </c>
      <c r="O136" s="443"/>
      <c r="P136" s="443"/>
      <c r="Q136" s="443"/>
      <c r="R136" s="443"/>
      <c r="S136" s="443"/>
    </row>
    <row r="137" spans="10:19" ht="31.9" customHeight="1" x14ac:dyDescent="0.25">
      <c r="K137" s="421" t="s">
        <v>446</v>
      </c>
      <c r="L137" s="442" t="s">
        <v>642</v>
      </c>
      <c r="M137" s="436">
        <f t="shared" si="32"/>
        <v>51</v>
      </c>
      <c r="N137" s="443">
        <v>51</v>
      </c>
      <c r="O137" s="443"/>
      <c r="P137" s="443"/>
      <c r="Q137" s="443"/>
      <c r="R137" s="443"/>
      <c r="S137" s="443"/>
    </row>
    <row r="138" spans="10:19" ht="20.45" customHeight="1" x14ac:dyDescent="0.25">
      <c r="K138" s="432" t="s">
        <v>447</v>
      </c>
      <c r="L138" s="433" t="s">
        <v>643</v>
      </c>
      <c r="M138" s="434">
        <f t="shared" si="32"/>
        <v>5447</v>
      </c>
      <c r="N138" s="434">
        <f t="shared" ref="N138:S138" si="43">SUM(N141:N143)</f>
        <v>1897</v>
      </c>
      <c r="O138" s="434">
        <f t="shared" si="43"/>
        <v>0</v>
      </c>
      <c r="P138" s="434">
        <f t="shared" si="43"/>
        <v>0</v>
      </c>
      <c r="Q138" s="434">
        <f t="shared" si="43"/>
        <v>0</v>
      </c>
      <c r="R138" s="434">
        <f t="shared" si="43"/>
        <v>2550</v>
      </c>
      <c r="S138" s="434">
        <f t="shared" si="43"/>
        <v>1000</v>
      </c>
    </row>
    <row r="139" spans="10:19" ht="15" hidden="1" customHeight="1" x14ac:dyDescent="0.25">
      <c r="K139" s="421"/>
      <c r="L139" s="430"/>
      <c r="M139" s="438">
        <f t="shared" si="32"/>
        <v>1896.72429375</v>
      </c>
      <c r="N139" s="423">
        <v>1896.72429375</v>
      </c>
      <c r="O139" s="423"/>
      <c r="P139" s="423"/>
      <c r="Q139" s="423"/>
      <c r="R139" s="423"/>
      <c r="S139" s="423"/>
    </row>
    <row r="140" spans="10:19" ht="15" hidden="1" customHeight="1" x14ac:dyDescent="0.25">
      <c r="K140" s="424"/>
      <c r="L140" s="431"/>
      <c r="M140" s="439">
        <f t="shared" si="32"/>
        <v>3550.27570625</v>
      </c>
      <c r="N140" s="426">
        <f t="shared" ref="N140:S140" si="44">+N138-N139</f>
        <v>0.27570624999998472</v>
      </c>
      <c r="O140" s="426">
        <f t="shared" si="44"/>
        <v>0</v>
      </c>
      <c r="P140" s="426">
        <f t="shared" si="44"/>
        <v>0</v>
      </c>
      <c r="Q140" s="426">
        <f t="shared" si="44"/>
        <v>0</v>
      </c>
      <c r="R140" s="426">
        <f t="shared" si="44"/>
        <v>2550</v>
      </c>
      <c r="S140" s="426">
        <f t="shared" si="44"/>
        <v>1000</v>
      </c>
    </row>
    <row r="141" spans="10:19" ht="15" customHeight="1" x14ac:dyDescent="0.25">
      <c r="K141" s="421" t="s">
        <v>448</v>
      </c>
      <c r="L141" s="442" t="s">
        <v>449</v>
      </c>
      <c r="M141" s="436">
        <f t="shared" si="32"/>
        <v>1630</v>
      </c>
      <c r="N141" s="443">
        <v>1130</v>
      </c>
      <c r="O141" s="443"/>
      <c r="P141" s="443"/>
      <c r="Q141" s="443"/>
      <c r="R141" s="443"/>
      <c r="S141" s="443">
        <v>500</v>
      </c>
    </row>
    <row r="142" spans="10:19" ht="15" customHeight="1" x14ac:dyDescent="0.25">
      <c r="K142" s="421" t="s">
        <v>450</v>
      </c>
      <c r="L142" s="442" t="s">
        <v>451</v>
      </c>
      <c r="M142" s="436">
        <f t="shared" si="32"/>
        <v>700</v>
      </c>
      <c r="N142" s="443">
        <v>200</v>
      </c>
      <c r="O142" s="443"/>
      <c r="P142" s="443"/>
      <c r="Q142" s="443"/>
      <c r="R142" s="443"/>
      <c r="S142" s="443">
        <v>500</v>
      </c>
    </row>
    <row r="143" spans="10:19" ht="15" customHeight="1" x14ac:dyDescent="0.25">
      <c r="K143" s="421" t="s">
        <v>452</v>
      </c>
      <c r="L143" s="442" t="s">
        <v>644</v>
      </c>
      <c r="M143" s="436">
        <f t="shared" si="32"/>
        <v>3117</v>
      </c>
      <c r="N143" s="443">
        <v>567</v>
      </c>
      <c r="O143" s="443"/>
      <c r="P143" s="443"/>
      <c r="Q143" s="443"/>
      <c r="R143" s="443">
        <v>2550</v>
      </c>
      <c r="S143" s="443"/>
    </row>
    <row r="144" spans="10:19" ht="17.45" customHeight="1" x14ac:dyDescent="0.25">
      <c r="J144" s="413" t="s">
        <v>283</v>
      </c>
      <c r="K144" s="427">
        <v>3</v>
      </c>
      <c r="L144" s="428" t="s">
        <v>453</v>
      </c>
      <c r="M144" s="429">
        <f t="shared" si="32"/>
        <v>50518</v>
      </c>
      <c r="N144" s="429">
        <f t="shared" ref="N144:S144" si="45">+N147+N152+N158+N164+N171</f>
        <v>47308</v>
      </c>
      <c r="O144" s="429">
        <f t="shared" si="45"/>
        <v>0</v>
      </c>
      <c r="P144" s="429">
        <f t="shared" si="45"/>
        <v>0</v>
      </c>
      <c r="Q144" s="429">
        <f t="shared" si="45"/>
        <v>0</v>
      </c>
      <c r="R144" s="429">
        <f t="shared" si="45"/>
        <v>1050</v>
      </c>
      <c r="S144" s="429">
        <f t="shared" si="45"/>
        <v>2160</v>
      </c>
    </row>
    <row r="145" spans="10:19" ht="15" hidden="1" customHeight="1" x14ac:dyDescent="0.25">
      <c r="J145" s="413" t="s">
        <v>280</v>
      </c>
      <c r="K145" s="421"/>
      <c r="L145" s="430"/>
      <c r="M145" s="438">
        <f t="shared" ref="M145:M176" si="46">SUM(N145:S145)</f>
        <v>0</v>
      </c>
      <c r="N145" s="423"/>
      <c r="O145" s="423"/>
      <c r="P145" s="423"/>
      <c r="Q145" s="423"/>
      <c r="R145" s="423"/>
      <c r="S145" s="423"/>
    </row>
    <row r="146" spans="10:19" ht="15" hidden="1" customHeight="1" x14ac:dyDescent="0.25">
      <c r="J146" s="413" t="s">
        <v>282</v>
      </c>
      <c r="K146" s="424"/>
      <c r="L146" s="431"/>
      <c r="M146" s="439">
        <f t="shared" si="46"/>
        <v>50518</v>
      </c>
      <c r="N146" s="426">
        <f t="shared" ref="N146:S146" si="47">+N144-N145</f>
        <v>47308</v>
      </c>
      <c r="O146" s="426">
        <f t="shared" si="47"/>
        <v>0</v>
      </c>
      <c r="P146" s="426">
        <f t="shared" si="47"/>
        <v>0</v>
      </c>
      <c r="Q146" s="426">
        <f t="shared" si="47"/>
        <v>0</v>
      </c>
      <c r="R146" s="426">
        <f t="shared" si="47"/>
        <v>1050</v>
      </c>
      <c r="S146" s="426">
        <f t="shared" si="47"/>
        <v>2160</v>
      </c>
    </row>
    <row r="147" spans="10:19" ht="13.9" customHeight="1" x14ac:dyDescent="0.25">
      <c r="K147" s="432" t="s">
        <v>454</v>
      </c>
      <c r="L147" s="433" t="s">
        <v>455</v>
      </c>
      <c r="M147" s="434">
        <f t="shared" si="46"/>
        <v>1307</v>
      </c>
      <c r="N147" s="434">
        <f t="shared" ref="N147:S147" si="48">SUM(N150:N151)</f>
        <v>1307</v>
      </c>
      <c r="O147" s="434">
        <f t="shared" si="48"/>
        <v>0</v>
      </c>
      <c r="P147" s="434">
        <f t="shared" si="48"/>
        <v>0</v>
      </c>
      <c r="Q147" s="434">
        <f t="shared" si="48"/>
        <v>0</v>
      </c>
      <c r="R147" s="434">
        <f t="shared" si="48"/>
        <v>0</v>
      </c>
      <c r="S147" s="434">
        <f t="shared" si="48"/>
        <v>0</v>
      </c>
    </row>
    <row r="148" spans="10:19" ht="15" hidden="1" customHeight="1" x14ac:dyDescent="0.25">
      <c r="K148" s="421"/>
      <c r="L148" s="430"/>
      <c r="M148" s="438">
        <f t="shared" si="46"/>
        <v>1306.63229125</v>
      </c>
      <c r="N148" s="423">
        <v>1306.63229125</v>
      </c>
      <c r="O148" s="423"/>
      <c r="P148" s="423"/>
      <c r="Q148" s="423"/>
      <c r="R148" s="423"/>
      <c r="S148" s="423"/>
    </row>
    <row r="149" spans="10:19" ht="15" hidden="1" customHeight="1" x14ac:dyDescent="0.25">
      <c r="K149" s="424"/>
      <c r="L149" s="431"/>
      <c r="M149" s="439">
        <f t="shared" si="46"/>
        <v>0.36770875000001979</v>
      </c>
      <c r="N149" s="426">
        <f t="shared" ref="N149:S149" si="49">+N147-N148</f>
        <v>0.36770875000001979</v>
      </c>
      <c r="O149" s="426">
        <f t="shared" si="49"/>
        <v>0</v>
      </c>
      <c r="P149" s="426">
        <f t="shared" si="49"/>
        <v>0</v>
      </c>
      <c r="Q149" s="426">
        <f t="shared" si="49"/>
        <v>0</v>
      </c>
      <c r="R149" s="426">
        <f t="shared" si="49"/>
        <v>0</v>
      </c>
      <c r="S149" s="426">
        <f t="shared" si="49"/>
        <v>0</v>
      </c>
    </row>
    <row r="150" spans="10:19" ht="15" customHeight="1" x14ac:dyDescent="0.25">
      <c r="K150" s="421" t="s">
        <v>456</v>
      </c>
      <c r="L150" s="442" t="s">
        <v>457</v>
      </c>
      <c r="M150" s="436">
        <f t="shared" si="46"/>
        <v>464</v>
      </c>
      <c r="N150" s="443">
        <v>464</v>
      </c>
      <c r="O150" s="443"/>
      <c r="P150" s="443"/>
      <c r="Q150" s="443"/>
      <c r="R150" s="443"/>
      <c r="S150" s="443"/>
    </row>
    <row r="151" spans="10:19" ht="15" customHeight="1" x14ac:dyDescent="0.25">
      <c r="K151" s="421" t="s">
        <v>458</v>
      </c>
      <c r="L151" s="442" t="s">
        <v>459</v>
      </c>
      <c r="M151" s="436">
        <f t="shared" si="46"/>
        <v>843</v>
      </c>
      <c r="N151" s="443">
        <v>843</v>
      </c>
      <c r="O151" s="443"/>
      <c r="P151" s="443"/>
      <c r="Q151" s="443"/>
      <c r="R151" s="443"/>
      <c r="S151" s="443"/>
    </row>
    <row r="152" spans="10:19" ht="14.45" customHeight="1" x14ac:dyDescent="0.25">
      <c r="K152" s="432" t="s">
        <v>460</v>
      </c>
      <c r="L152" s="433" t="s">
        <v>645</v>
      </c>
      <c r="M152" s="434">
        <f t="shared" si="46"/>
        <v>3124</v>
      </c>
      <c r="N152" s="434">
        <f t="shared" ref="N152:S152" si="50">SUM(N155:N157)</f>
        <v>1264</v>
      </c>
      <c r="O152" s="434">
        <f t="shared" si="50"/>
        <v>0</v>
      </c>
      <c r="P152" s="434">
        <f t="shared" si="50"/>
        <v>0</v>
      </c>
      <c r="Q152" s="434">
        <f t="shared" si="50"/>
        <v>0</v>
      </c>
      <c r="R152" s="434">
        <f t="shared" si="50"/>
        <v>100</v>
      </c>
      <c r="S152" s="434">
        <f t="shared" si="50"/>
        <v>1760</v>
      </c>
    </row>
    <row r="153" spans="10:19" ht="15" hidden="1" customHeight="1" x14ac:dyDescent="0.25">
      <c r="K153" s="421"/>
      <c r="L153" s="430"/>
      <c r="M153" s="438">
        <f t="shared" si="46"/>
        <v>1264.4828625</v>
      </c>
      <c r="N153" s="423">
        <v>1264.4828625</v>
      </c>
      <c r="O153" s="423"/>
      <c r="P153" s="423"/>
      <c r="Q153" s="423"/>
      <c r="R153" s="423"/>
      <c r="S153" s="423"/>
    </row>
    <row r="154" spans="10:19" ht="15" hidden="1" customHeight="1" x14ac:dyDescent="0.25">
      <c r="K154" s="424"/>
      <c r="L154" s="431"/>
      <c r="M154" s="439">
        <f t="shared" si="46"/>
        <v>1859.5171375</v>
      </c>
      <c r="N154" s="426">
        <f t="shared" ref="N154:S154" si="51">+N152-N153</f>
        <v>-0.48286250000001019</v>
      </c>
      <c r="O154" s="426">
        <f t="shared" si="51"/>
        <v>0</v>
      </c>
      <c r="P154" s="426">
        <f t="shared" si="51"/>
        <v>0</v>
      </c>
      <c r="Q154" s="426">
        <f t="shared" si="51"/>
        <v>0</v>
      </c>
      <c r="R154" s="426">
        <f t="shared" si="51"/>
        <v>100</v>
      </c>
      <c r="S154" s="426">
        <f t="shared" si="51"/>
        <v>1760</v>
      </c>
    </row>
    <row r="155" spans="10:19" ht="15" customHeight="1" x14ac:dyDescent="0.25">
      <c r="K155" s="421" t="s">
        <v>461</v>
      </c>
      <c r="L155" s="442" t="s">
        <v>646</v>
      </c>
      <c r="M155" s="436">
        <f t="shared" si="46"/>
        <v>2260</v>
      </c>
      <c r="N155" s="443">
        <v>660</v>
      </c>
      <c r="O155" s="443"/>
      <c r="P155" s="443"/>
      <c r="Q155" s="443"/>
      <c r="R155" s="443">
        <v>100</v>
      </c>
      <c r="S155" s="443">
        <v>1500</v>
      </c>
    </row>
    <row r="156" spans="10:19" ht="15" customHeight="1" x14ac:dyDescent="0.25">
      <c r="K156" s="421" t="s">
        <v>462</v>
      </c>
      <c r="L156" s="442" t="s">
        <v>647</v>
      </c>
      <c r="M156" s="436">
        <f t="shared" si="46"/>
        <v>464</v>
      </c>
      <c r="N156" s="443">
        <v>304</v>
      </c>
      <c r="O156" s="443"/>
      <c r="P156" s="443"/>
      <c r="Q156" s="443"/>
      <c r="R156" s="443"/>
      <c r="S156" s="443">
        <v>160</v>
      </c>
    </row>
    <row r="157" spans="10:19" ht="15" customHeight="1" x14ac:dyDescent="0.25">
      <c r="K157" s="421" t="s">
        <v>463</v>
      </c>
      <c r="L157" s="442" t="s">
        <v>648</v>
      </c>
      <c r="M157" s="436">
        <f t="shared" si="46"/>
        <v>400</v>
      </c>
      <c r="N157" s="443">
        <v>300</v>
      </c>
      <c r="O157" s="443"/>
      <c r="P157" s="443"/>
      <c r="Q157" s="443"/>
      <c r="R157" s="443"/>
      <c r="S157" s="443">
        <v>100</v>
      </c>
    </row>
    <row r="158" spans="10:19" ht="15" customHeight="1" x14ac:dyDescent="0.25">
      <c r="K158" s="432" t="s">
        <v>464</v>
      </c>
      <c r="L158" s="433" t="s">
        <v>465</v>
      </c>
      <c r="M158" s="434">
        <f t="shared" si="46"/>
        <v>1060</v>
      </c>
      <c r="N158" s="434">
        <f t="shared" ref="N158:S158" si="52">SUM(N161:N163)</f>
        <v>210</v>
      </c>
      <c r="O158" s="434">
        <f t="shared" si="52"/>
        <v>0</v>
      </c>
      <c r="P158" s="434">
        <f t="shared" si="52"/>
        <v>0</v>
      </c>
      <c r="Q158" s="434">
        <f t="shared" si="52"/>
        <v>0</v>
      </c>
      <c r="R158" s="434">
        <f t="shared" si="52"/>
        <v>450</v>
      </c>
      <c r="S158" s="434">
        <f t="shared" si="52"/>
        <v>400</v>
      </c>
    </row>
    <row r="159" spans="10:19" ht="15" hidden="1" customHeight="1" x14ac:dyDescent="0.25">
      <c r="K159" s="421"/>
      <c r="L159" s="430"/>
      <c r="M159" s="438">
        <f t="shared" si="46"/>
        <v>210</v>
      </c>
      <c r="N159" s="423">
        <v>210</v>
      </c>
      <c r="O159" s="423"/>
      <c r="P159" s="423"/>
      <c r="Q159" s="423"/>
      <c r="R159" s="450"/>
      <c r="S159" s="450"/>
    </row>
    <row r="160" spans="10:19" ht="15" hidden="1" customHeight="1" x14ac:dyDescent="0.25">
      <c r="K160" s="424"/>
      <c r="L160" s="431"/>
      <c r="M160" s="439">
        <f t="shared" si="46"/>
        <v>850</v>
      </c>
      <c r="N160" s="426">
        <f t="shared" ref="N160:S160" si="53">+N158-N159</f>
        <v>0</v>
      </c>
      <c r="O160" s="426">
        <f t="shared" si="53"/>
        <v>0</v>
      </c>
      <c r="P160" s="426">
        <f t="shared" si="53"/>
        <v>0</v>
      </c>
      <c r="Q160" s="426">
        <f t="shared" si="53"/>
        <v>0</v>
      </c>
      <c r="R160" s="450">
        <f t="shared" si="53"/>
        <v>450</v>
      </c>
      <c r="S160" s="450">
        <f t="shared" si="53"/>
        <v>400</v>
      </c>
    </row>
    <row r="161" spans="10:19" ht="15" customHeight="1" x14ac:dyDescent="0.25">
      <c r="K161" s="421" t="s">
        <v>466</v>
      </c>
      <c r="L161" s="442" t="s">
        <v>467</v>
      </c>
      <c r="M161" s="436">
        <f t="shared" si="46"/>
        <v>270</v>
      </c>
      <c r="N161" s="443">
        <v>70</v>
      </c>
      <c r="O161" s="443"/>
      <c r="P161" s="443"/>
      <c r="Q161" s="443"/>
      <c r="R161" s="443">
        <v>150</v>
      </c>
      <c r="S161" s="443">
        <v>50</v>
      </c>
    </row>
    <row r="162" spans="10:19" ht="15" customHeight="1" x14ac:dyDescent="0.25">
      <c r="K162" s="421" t="s">
        <v>468</v>
      </c>
      <c r="L162" s="442" t="s">
        <v>469</v>
      </c>
      <c r="M162" s="436">
        <f t="shared" si="46"/>
        <v>420</v>
      </c>
      <c r="N162" s="443">
        <v>70</v>
      </c>
      <c r="O162" s="443"/>
      <c r="P162" s="443"/>
      <c r="Q162" s="443"/>
      <c r="R162" s="443">
        <v>150</v>
      </c>
      <c r="S162" s="443">
        <v>200</v>
      </c>
    </row>
    <row r="163" spans="10:19" ht="15" customHeight="1" x14ac:dyDescent="0.25">
      <c r="K163" s="421" t="s">
        <v>470</v>
      </c>
      <c r="L163" s="442" t="s">
        <v>471</v>
      </c>
      <c r="M163" s="436">
        <f t="shared" si="46"/>
        <v>370</v>
      </c>
      <c r="N163" s="443">
        <v>70</v>
      </c>
      <c r="O163" s="443"/>
      <c r="P163" s="443"/>
      <c r="Q163" s="443"/>
      <c r="R163" s="443">
        <v>150</v>
      </c>
      <c r="S163" s="443">
        <v>150</v>
      </c>
    </row>
    <row r="164" spans="10:19" ht="15" customHeight="1" x14ac:dyDescent="0.25">
      <c r="K164" s="432" t="s">
        <v>472</v>
      </c>
      <c r="L164" s="433" t="s">
        <v>473</v>
      </c>
      <c r="M164" s="434">
        <f t="shared" si="46"/>
        <v>43527</v>
      </c>
      <c r="N164" s="434">
        <f t="shared" ref="N164:S164" si="54">SUM(N167:N170)</f>
        <v>43027</v>
      </c>
      <c r="O164" s="434">
        <f t="shared" si="54"/>
        <v>0</v>
      </c>
      <c r="P164" s="434">
        <f t="shared" si="54"/>
        <v>0</v>
      </c>
      <c r="Q164" s="434">
        <f t="shared" si="54"/>
        <v>0</v>
      </c>
      <c r="R164" s="434">
        <f t="shared" si="54"/>
        <v>500</v>
      </c>
      <c r="S164" s="434">
        <f t="shared" si="54"/>
        <v>0</v>
      </c>
    </row>
    <row r="165" spans="10:19" ht="15" hidden="1" customHeight="1" x14ac:dyDescent="0.25">
      <c r="K165" s="421"/>
      <c r="L165" s="430"/>
      <c r="M165" s="438">
        <f t="shared" si="46"/>
        <v>43027.890069273912</v>
      </c>
      <c r="N165" s="423">
        <v>43027.890069273912</v>
      </c>
      <c r="O165" s="423"/>
      <c r="P165" s="423"/>
      <c r="Q165" s="423"/>
      <c r="R165" s="423"/>
      <c r="S165" s="423"/>
    </row>
    <row r="166" spans="10:19" ht="15" hidden="1" customHeight="1" x14ac:dyDescent="0.25">
      <c r="K166" s="424"/>
      <c r="L166" s="431"/>
      <c r="M166" s="439">
        <f t="shared" si="46"/>
        <v>499.10993072608835</v>
      </c>
      <c r="N166" s="426">
        <f t="shared" ref="N166:S166" si="55">+N164-N165</f>
        <v>-0.89006927391164936</v>
      </c>
      <c r="O166" s="426">
        <f t="shared" si="55"/>
        <v>0</v>
      </c>
      <c r="P166" s="426">
        <f t="shared" si="55"/>
        <v>0</v>
      </c>
      <c r="Q166" s="426">
        <f t="shared" si="55"/>
        <v>0</v>
      </c>
      <c r="R166" s="426">
        <f t="shared" si="55"/>
        <v>500</v>
      </c>
      <c r="S166" s="426">
        <f t="shared" si="55"/>
        <v>0</v>
      </c>
    </row>
    <row r="167" spans="10:19" ht="15" customHeight="1" x14ac:dyDescent="0.25">
      <c r="K167" s="421" t="s">
        <v>474</v>
      </c>
      <c r="L167" s="442" t="s">
        <v>475</v>
      </c>
      <c r="M167" s="436">
        <f t="shared" si="46"/>
        <v>15526</v>
      </c>
      <c r="N167" s="443">
        <v>15526</v>
      </c>
      <c r="O167" s="443"/>
      <c r="P167" s="443"/>
      <c r="Q167" s="443"/>
      <c r="R167" s="443"/>
      <c r="S167" s="443"/>
    </row>
    <row r="168" spans="10:19" ht="12.6" customHeight="1" x14ac:dyDescent="0.25">
      <c r="K168" s="421" t="s">
        <v>476</v>
      </c>
      <c r="L168" s="442" t="s">
        <v>477</v>
      </c>
      <c r="M168" s="436">
        <f t="shared" si="46"/>
        <v>2100</v>
      </c>
      <c r="N168" s="443">
        <v>2100</v>
      </c>
      <c r="O168" s="443"/>
      <c r="P168" s="443"/>
      <c r="Q168" s="443"/>
      <c r="R168" s="443"/>
      <c r="S168" s="443"/>
    </row>
    <row r="169" spans="10:19" ht="19.149999999999999" customHeight="1" x14ac:dyDescent="0.25">
      <c r="K169" s="421" t="s">
        <v>478</v>
      </c>
      <c r="L169" s="442" t="s">
        <v>479</v>
      </c>
      <c r="M169" s="436">
        <f t="shared" si="46"/>
        <v>2607</v>
      </c>
      <c r="N169" s="443">
        <v>2107</v>
      </c>
      <c r="O169" s="443"/>
      <c r="P169" s="443"/>
      <c r="Q169" s="443"/>
      <c r="R169" s="443">
        <v>500</v>
      </c>
      <c r="S169" s="443"/>
    </row>
    <row r="170" spans="10:19" ht="15" customHeight="1" x14ac:dyDescent="0.25">
      <c r="K170" s="421" t="s">
        <v>480</v>
      </c>
      <c r="L170" s="442" t="s">
        <v>481</v>
      </c>
      <c r="M170" s="436">
        <f t="shared" si="46"/>
        <v>23294</v>
      </c>
      <c r="N170" s="443">
        <v>23294</v>
      </c>
      <c r="O170" s="443"/>
      <c r="P170" s="443"/>
      <c r="Q170" s="443"/>
      <c r="R170" s="443"/>
      <c r="S170" s="443"/>
    </row>
    <row r="171" spans="10:19" ht="15" customHeight="1" x14ac:dyDescent="0.25">
      <c r="K171" s="432" t="s">
        <v>482</v>
      </c>
      <c r="L171" s="433" t="s">
        <v>483</v>
      </c>
      <c r="M171" s="434">
        <f t="shared" si="46"/>
        <v>1500</v>
      </c>
      <c r="N171" s="434">
        <f t="shared" ref="N171:S171" si="56">SUM(N174:N175)</f>
        <v>1500</v>
      </c>
      <c r="O171" s="434">
        <f t="shared" si="56"/>
        <v>0</v>
      </c>
      <c r="P171" s="434">
        <f t="shared" si="56"/>
        <v>0</v>
      </c>
      <c r="Q171" s="434">
        <f t="shared" si="56"/>
        <v>0</v>
      </c>
      <c r="R171" s="434">
        <f t="shared" si="56"/>
        <v>0</v>
      </c>
      <c r="S171" s="434">
        <f t="shared" si="56"/>
        <v>0</v>
      </c>
    </row>
    <row r="172" spans="10:19" ht="15" hidden="1" customHeight="1" x14ac:dyDescent="0.25">
      <c r="K172" s="421"/>
      <c r="L172" s="430"/>
      <c r="M172" s="438">
        <f t="shared" si="46"/>
        <v>0</v>
      </c>
      <c r="N172" s="423"/>
      <c r="O172" s="423"/>
      <c r="P172" s="423"/>
      <c r="Q172" s="423"/>
      <c r="R172" s="423"/>
      <c r="S172" s="423"/>
    </row>
    <row r="173" spans="10:19" ht="15" hidden="1" customHeight="1" x14ac:dyDescent="0.25">
      <c r="K173" s="424"/>
      <c r="L173" s="452"/>
      <c r="M173" s="439">
        <f t="shared" si="46"/>
        <v>1500</v>
      </c>
      <c r="N173" s="426">
        <f t="shared" ref="N173:S173" si="57">+N171-N172</f>
        <v>1500</v>
      </c>
      <c r="O173" s="426">
        <f t="shared" si="57"/>
        <v>0</v>
      </c>
      <c r="P173" s="426">
        <f t="shared" si="57"/>
        <v>0</v>
      </c>
      <c r="Q173" s="426">
        <f t="shared" si="57"/>
        <v>0</v>
      </c>
      <c r="R173" s="426">
        <f t="shared" si="57"/>
        <v>0</v>
      </c>
      <c r="S173" s="426">
        <f t="shared" si="57"/>
        <v>0</v>
      </c>
    </row>
    <row r="174" spans="10:19" ht="15" customHeight="1" x14ac:dyDescent="0.25">
      <c r="K174" s="453" t="s">
        <v>484</v>
      </c>
      <c r="L174" s="454" t="s">
        <v>485</v>
      </c>
      <c r="M174" s="455">
        <f t="shared" si="46"/>
        <v>1100</v>
      </c>
      <c r="N174" s="443">
        <v>1100</v>
      </c>
      <c r="O174" s="443"/>
      <c r="P174" s="443"/>
      <c r="Q174" s="443"/>
      <c r="R174" s="443"/>
      <c r="S174" s="443"/>
    </row>
    <row r="175" spans="10:19" ht="15" customHeight="1" x14ac:dyDescent="0.25">
      <c r="K175" s="453" t="s">
        <v>486</v>
      </c>
      <c r="L175" s="454" t="s">
        <v>487</v>
      </c>
      <c r="M175" s="455">
        <f t="shared" si="46"/>
        <v>400</v>
      </c>
      <c r="N175" s="443">
        <v>400</v>
      </c>
      <c r="O175" s="443"/>
      <c r="P175" s="443"/>
      <c r="Q175" s="443"/>
      <c r="R175" s="443"/>
      <c r="S175" s="443"/>
    </row>
    <row r="176" spans="10:19" ht="15" customHeight="1" x14ac:dyDescent="0.25">
      <c r="J176" s="413" t="s">
        <v>283</v>
      </c>
      <c r="K176" s="427">
        <v>4</v>
      </c>
      <c r="L176" s="428" t="s">
        <v>488</v>
      </c>
      <c r="M176" s="429">
        <f t="shared" si="46"/>
        <v>51837</v>
      </c>
      <c r="N176" s="429">
        <f t="shared" ref="N176:S176" si="58">+N179+N183+N187+N191+N195+N199+N206</f>
        <v>14837</v>
      </c>
      <c r="O176" s="429">
        <f t="shared" si="58"/>
        <v>0</v>
      </c>
      <c r="P176" s="429">
        <f t="shared" si="58"/>
        <v>0</v>
      </c>
      <c r="Q176" s="429">
        <f t="shared" si="58"/>
        <v>0</v>
      </c>
      <c r="R176" s="429">
        <f t="shared" si="58"/>
        <v>35500</v>
      </c>
      <c r="S176" s="429">
        <f t="shared" si="58"/>
        <v>1500</v>
      </c>
    </row>
    <row r="177" spans="10:19" ht="15" hidden="1" customHeight="1" x14ac:dyDescent="0.25">
      <c r="J177" s="413" t="s">
        <v>280</v>
      </c>
      <c r="K177" s="421"/>
      <c r="L177" s="430"/>
      <c r="M177" s="438">
        <f t="shared" ref="M177:M198" si="59">SUM(N177:S177)</f>
        <v>53837.055765055702</v>
      </c>
      <c r="N177" s="423">
        <v>16837.055765055706</v>
      </c>
      <c r="O177" s="423">
        <f>+O179+O183+O187+O191+O195+O199+O206</f>
        <v>0</v>
      </c>
      <c r="P177" s="423">
        <f>+P179+P183+P187+P191+P195+P199+P206</f>
        <v>0</v>
      </c>
      <c r="Q177" s="423">
        <f>+Q179+Q183+Q187+Q191+Q195+Q199+Q206</f>
        <v>0</v>
      </c>
      <c r="R177" s="423">
        <f>+R179+R183+R187+R191+R195+R199+R206</f>
        <v>35500</v>
      </c>
      <c r="S177" s="423">
        <f>+S179+S183+S187+S191+S195+S199+S206</f>
        <v>1500</v>
      </c>
    </row>
    <row r="178" spans="10:19" ht="15" hidden="1" customHeight="1" x14ac:dyDescent="0.25">
      <c r="J178" s="413" t="s">
        <v>282</v>
      </c>
      <c r="K178" s="424"/>
      <c r="L178" s="431"/>
      <c r="M178" s="439">
        <f t="shared" si="59"/>
        <v>-2000.0557650557057</v>
      </c>
      <c r="N178" s="426">
        <f t="shared" ref="N178:S178" si="60">+N176-N177</f>
        <v>-2000.0557650557057</v>
      </c>
      <c r="O178" s="426">
        <f t="shared" si="60"/>
        <v>0</v>
      </c>
      <c r="P178" s="426">
        <f t="shared" si="60"/>
        <v>0</v>
      </c>
      <c r="Q178" s="426">
        <f t="shared" si="60"/>
        <v>0</v>
      </c>
      <c r="R178" s="426">
        <f t="shared" si="60"/>
        <v>0</v>
      </c>
      <c r="S178" s="426">
        <f t="shared" si="60"/>
        <v>0</v>
      </c>
    </row>
    <row r="179" spans="10:19" ht="15" customHeight="1" x14ac:dyDescent="0.25">
      <c r="K179" s="432" t="s">
        <v>489</v>
      </c>
      <c r="L179" s="433" t="s">
        <v>490</v>
      </c>
      <c r="M179" s="434">
        <f t="shared" si="59"/>
        <v>900</v>
      </c>
      <c r="N179" s="434">
        <f t="shared" ref="N179:S179" si="61">SUM(N182:N182)</f>
        <v>900</v>
      </c>
      <c r="O179" s="434">
        <f t="shared" si="61"/>
        <v>0</v>
      </c>
      <c r="P179" s="434">
        <f t="shared" si="61"/>
        <v>0</v>
      </c>
      <c r="Q179" s="434">
        <f t="shared" si="61"/>
        <v>0</v>
      </c>
      <c r="R179" s="434">
        <f t="shared" si="61"/>
        <v>0</v>
      </c>
      <c r="S179" s="434">
        <f t="shared" si="61"/>
        <v>0</v>
      </c>
    </row>
    <row r="180" spans="10:19" ht="15" hidden="1" customHeight="1" x14ac:dyDescent="0.25">
      <c r="K180" s="421"/>
      <c r="L180" s="430"/>
      <c r="M180" s="438">
        <f t="shared" si="59"/>
        <v>6299.698577555705</v>
      </c>
      <c r="N180" s="423">
        <v>6299.698577555705</v>
      </c>
      <c r="O180" s="423"/>
      <c r="P180" s="423"/>
      <c r="Q180" s="423"/>
      <c r="R180" s="423"/>
      <c r="S180" s="423"/>
    </row>
    <row r="181" spans="10:19" ht="15" hidden="1" customHeight="1" x14ac:dyDescent="0.25">
      <c r="K181" s="424"/>
      <c r="L181" s="431"/>
      <c r="M181" s="439">
        <f t="shared" si="59"/>
        <v>-5399.698577555705</v>
      </c>
      <c r="N181" s="426">
        <f t="shared" ref="N181:S181" si="62">+N179-N180</f>
        <v>-5399.698577555705</v>
      </c>
      <c r="O181" s="426">
        <f t="shared" si="62"/>
        <v>0</v>
      </c>
      <c r="P181" s="426">
        <f t="shared" si="62"/>
        <v>0</v>
      </c>
      <c r="Q181" s="426">
        <f t="shared" si="62"/>
        <v>0</v>
      </c>
      <c r="R181" s="426">
        <f t="shared" si="62"/>
        <v>0</v>
      </c>
      <c r="S181" s="426">
        <f t="shared" si="62"/>
        <v>0</v>
      </c>
    </row>
    <row r="182" spans="10:19" ht="15" customHeight="1" x14ac:dyDescent="0.25">
      <c r="K182" s="421" t="s">
        <v>491</v>
      </c>
      <c r="L182" s="442" t="s">
        <v>492</v>
      </c>
      <c r="M182" s="436">
        <f t="shared" si="59"/>
        <v>900</v>
      </c>
      <c r="N182" s="443">
        <v>900</v>
      </c>
      <c r="O182" s="443"/>
      <c r="P182" s="443"/>
      <c r="Q182" s="443"/>
      <c r="R182" s="443"/>
      <c r="S182" s="443"/>
    </row>
    <row r="183" spans="10:19" ht="15" customHeight="1" x14ac:dyDescent="0.25">
      <c r="K183" s="432" t="s">
        <v>493</v>
      </c>
      <c r="L183" s="433" t="s">
        <v>494</v>
      </c>
      <c r="M183" s="434">
        <f t="shared" si="59"/>
        <v>900</v>
      </c>
      <c r="N183" s="434">
        <f t="shared" ref="N183:S183" si="63">SUM(N186:N186)</f>
        <v>900</v>
      </c>
      <c r="O183" s="434">
        <f t="shared" si="63"/>
        <v>0</v>
      </c>
      <c r="P183" s="434">
        <f t="shared" si="63"/>
        <v>0</v>
      </c>
      <c r="Q183" s="434">
        <f t="shared" si="63"/>
        <v>0</v>
      </c>
      <c r="R183" s="434">
        <f t="shared" si="63"/>
        <v>0</v>
      </c>
      <c r="S183" s="434">
        <f t="shared" si="63"/>
        <v>0</v>
      </c>
    </row>
    <row r="184" spans="10:19" ht="15.6" hidden="1" customHeight="1" x14ac:dyDescent="0.25">
      <c r="K184" s="421"/>
      <c r="L184" s="430"/>
      <c r="M184" s="438">
        <f t="shared" si="59"/>
        <v>900</v>
      </c>
      <c r="N184" s="423">
        <v>900</v>
      </c>
      <c r="O184" s="423"/>
      <c r="P184" s="423"/>
      <c r="Q184" s="423"/>
      <c r="R184" s="423"/>
      <c r="S184" s="423"/>
    </row>
    <row r="185" spans="10:19" ht="15" hidden="1" customHeight="1" x14ac:dyDescent="0.25">
      <c r="K185" s="424"/>
      <c r="L185" s="431"/>
      <c r="M185" s="439">
        <f t="shared" si="59"/>
        <v>0</v>
      </c>
      <c r="N185" s="426">
        <f t="shared" ref="N185:S185" si="64">+N183-N184</f>
        <v>0</v>
      </c>
      <c r="O185" s="426">
        <f t="shared" si="64"/>
        <v>0</v>
      </c>
      <c r="P185" s="426">
        <f t="shared" si="64"/>
        <v>0</v>
      </c>
      <c r="Q185" s="426">
        <f t="shared" si="64"/>
        <v>0</v>
      </c>
      <c r="R185" s="426">
        <f t="shared" si="64"/>
        <v>0</v>
      </c>
      <c r="S185" s="426">
        <f t="shared" si="64"/>
        <v>0</v>
      </c>
    </row>
    <row r="186" spans="10:19" ht="15" customHeight="1" x14ac:dyDescent="0.25">
      <c r="K186" s="421" t="s">
        <v>495</v>
      </c>
      <c r="L186" s="442" t="s">
        <v>496</v>
      </c>
      <c r="M186" s="436">
        <f t="shared" si="59"/>
        <v>900</v>
      </c>
      <c r="N186" s="443">
        <v>900</v>
      </c>
      <c r="O186" s="443"/>
      <c r="P186" s="443"/>
      <c r="Q186" s="443"/>
      <c r="R186" s="443"/>
      <c r="S186" s="443"/>
    </row>
    <row r="187" spans="10:19" ht="15" customHeight="1" x14ac:dyDescent="0.25">
      <c r="K187" s="432" t="s">
        <v>497</v>
      </c>
      <c r="L187" s="433" t="s">
        <v>498</v>
      </c>
      <c r="M187" s="434">
        <f t="shared" si="59"/>
        <v>1400</v>
      </c>
      <c r="N187" s="434">
        <f t="shared" ref="N187:S187" si="65">SUM(N190:N190)</f>
        <v>1400</v>
      </c>
      <c r="O187" s="434">
        <f t="shared" si="65"/>
        <v>0</v>
      </c>
      <c r="P187" s="434">
        <f t="shared" si="65"/>
        <v>0</v>
      </c>
      <c r="Q187" s="434">
        <f t="shared" si="65"/>
        <v>0</v>
      </c>
      <c r="R187" s="434">
        <f t="shared" si="65"/>
        <v>0</v>
      </c>
      <c r="S187" s="434">
        <f t="shared" si="65"/>
        <v>0</v>
      </c>
    </row>
    <row r="188" spans="10:19" ht="15" hidden="1" customHeight="1" x14ac:dyDescent="0.25">
      <c r="K188" s="421"/>
      <c r="L188" s="430"/>
      <c r="M188" s="438">
        <f t="shared" si="59"/>
        <v>1400</v>
      </c>
      <c r="N188" s="423">
        <v>1400</v>
      </c>
      <c r="O188" s="423"/>
      <c r="P188" s="423"/>
      <c r="Q188" s="423"/>
      <c r="R188" s="423"/>
      <c r="S188" s="423"/>
    </row>
    <row r="189" spans="10:19" ht="15" hidden="1" customHeight="1" x14ac:dyDescent="0.25">
      <c r="K189" s="424"/>
      <c r="L189" s="431"/>
      <c r="M189" s="439">
        <f t="shared" si="59"/>
        <v>0</v>
      </c>
      <c r="N189" s="426">
        <f t="shared" ref="N189:S189" si="66">+N187-N188</f>
        <v>0</v>
      </c>
      <c r="O189" s="426">
        <f t="shared" si="66"/>
        <v>0</v>
      </c>
      <c r="P189" s="426">
        <f t="shared" si="66"/>
        <v>0</v>
      </c>
      <c r="Q189" s="426">
        <f t="shared" si="66"/>
        <v>0</v>
      </c>
      <c r="R189" s="426">
        <f t="shared" si="66"/>
        <v>0</v>
      </c>
      <c r="S189" s="426">
        <f t="shared" si="66"/>
        <v>0</v>
      </c>
    </row>
    <row r="190" spans="10:19" ht="15" customHeight="1" x14ac:dyDescent="0.25">
      <c r="K190" s="421" t="s">
        <v>499</v>
      </c>
      <c r="L190" s="442" t="s">
        <v>500</v>
      </c>
      <c r="M190" s="436">
        <f t="shared" si="59"/>
        <v>1400</v>
      </c>
      <c r="N190" s="443">
        <v>1400</v>
      </c>
      <c r="O190" s="443"/>
      <c r="P190" s="443"/>
      <c r="Q190" s="443"/>
      <c r="R190" s="443"/>
      <c r="S190" s="443"/>
    </row>
    <row r="191" spans="10:19" ht="15" customHeight="1" x14ac:dyDescent="0.25">
      <c r="K191" s="432" t="s">
        <v>501</v>
      </c>
      <c r="L191" s="433" t="s">
        <v>502</v>
      </c>
      <c r="M191" s="434">
        <f t="shared" si="59"/>
        <v>400</v>
      </c>
      <c r="N191" s="434">
        <f t="shared" ref="N191:S191" si="67">SUM(N194:N194)</f>
        <v>400</v>
      </c>
      <c r="O191" s="434">
        <f t="shared" si="67"/>
        <v>0</v>
      </c>
      <c r="P191" s="434">
        <f t="shared" si="67"/>
        <v>0</v>
      </c>
      <c r="Q191" s="434">
        <f t="shared" si="67"/>
        <v>0</v>
      </c>
      <c r="R191" s="434">
        <f t="shared" si="67"/>
        <v>0</v>
      </c>
      <c r="S191" s="434">
        <f t="shared" si="67"/>
        <v>0</v>
      </c>
    </row>
    <row r="192" spans="10:19" ht="15" hidden="1" customHeight="1" x14ac:dyDescent="0.25">
      <c r="K192" s="421"/>
      <c r="L192" s="430"/>
      <c r="M192" s="438">
        <f t="shared" si="59"/>
        <v>400</v>
      </c>
      <c r="N192" s="423">
        <v>400</v>
      </c>
      <c r="O192" s="423"/>
      <c r="P192" s="423"/>
      <c r="Q192" s="423"/>
      <c r="R192" s="423"/>
      <c r="S192" s="423"/>
    </row>
    <row r="193" spans="11:19" ht="15" hidden="1" customHeight="1" x14ac:dyDescent="0.25">
      <c r="K193" s="424"/>
      <c r="L193" s="431"/>
      <c r="M193" s="439">
        <f t="shared" si="59"/>
        <v>0</v>
      </c>
      <c r="N193" s="426">
        <f t="shared" ref="N193:S193" si="68">+N191-N192</f>
        <v>0</v>
      </c>
      <c r="O193" s="426">
        <f t="shared" si="68"/>
        <v>0</v>
      </c>
      <c r="P193" s="426">
        <f t="shared" si="68"/>
        <v>0</v>
      </c>
      <c r="Q193" s="426">
        <f t="shared" si="68"/>
        <v>0</v>
      </c>
      <c r="R193" s="426">
        <f t="shared" si="68"/>
        <v>0</v>
      </c>
      <c r="S193" s="426">
        <f t="shared" si="68"/>
        <v>0</v>
      </c>
    </row>
    <row r="194" spans="11:19" ht="15" customHeight="1" x14ac:dyDescent="0.25">
      <c r="K194" s="421" t="s">
        <v>503</v>
      </c>
      <c r="L194" s="442" t="s">
        <v>504</v>
      </c>
      <c r="M194" s="436">
        <f t="shared" si="59"/>
        <v>400</v>
      </c>
      <c r="N194" s="443">
        <v>400</v>
      </c>
      <c r="O194" s="443"/>
      <c r="P194" s="443"/>
      <c r="Q194" s="443"/>
      <c r="R194" s="443"/>
      <c r="S194" s="443"/>
    </row>
    <row r="195" spans="11:19" ht="15" customHeight="1" x14ac:dyDescent="0.25">
      <c r="K195" s="432" t="s">
        <v>505</v>
      </c>
      <c r="L195" s="433" t="s">
        <v>506</v>
      </c>
      <c r="M195" s="434">
        <f t="shared" si="59"/>
        <v>700</v>
      </c>
      <c r="N195" s="434">
        <f t="shared" ref="N195:S195" si="69">SUM(N198:N198)</f>
        <v>700</v>
      </c>
      <c r="O195" s="434">
        <f t="shared" si="69"/>
        <v>0</v>
      </c>
      <c r="P195" s="434">
        <f t="shared" si="69"/>
        <v>0</v>
      </c>
      <c r="Q195" s="434">
        <f t="shared" si="69"/>
        <v>0</v>
      </c>
      <c r="R195" s="434">
        <f t="shared" si="69"/>
        <v>0</v>
      </c>
      <c r="S195" s="434">
        <f t="shared" si="69"/>
        <v>0</v>
      </c>
    </row>
    <row r="196" spans="11:19" ht="15" hidden="1" customHeight="1" x14ac:dyDescent="0.25">
      <c r="K196" s="421"/>
      <c r="L196" s="430"/>
      <c r="M196" s="438">
        <f t="shared" si="59"/>
        <v>700</v>
      </c>
      <c r="N196" s="423">
        <v>700</v>
      </c>
      <c r="O196" s="423"/>
      <c r="P196" s="423"/>
      <c r="Q196" s="423"/>
      <c r="R196" s="423"/>
      <c r="S196" s="423"/>
    </row>
    <row r="197" spans="11:19" ht="15" hidden="1" customHeight="1" x14ac:dyDescent="0.25">
      <c r="K197" s="424"/>
      <c r="L197" s="431"/>
      <c r="M197" s="439">
        <f t="shared" si="59"/>
        <v>0</v>
      </c>
      <c r="N197" s="426">
        <f t="shared" ref="N197:S197" si="70">+N195-N196</f>
        <v>0</v>
      </c>
      <c r="O197" s="426">
        <f t="shared" si="70"/>
        <v>0</v>
      </c>
      <c r="P197" s="426">
        <f t="shared" si="70"/>
        <v>0</v>
      </c>
      <c r="Q197" s="426">
        <f t="shared" si="70"/>
        <v>0</v>
      </c>
      <c r="R197" s="426">
        <f t="shared" si="70"/>
        <v>0</v>
      </c>
      <c r="S197" s="426">
        <f t="shared" si="70"/>
        <v>0</v>
      </c>
    </row>
    <row r="198" spans="11:19" ht="15" customHeight="1" x14ac:dyDescent="0.25">
      <c r="K198" s="421" t="s">
        <v>507</v>
      </c>
      <c r="L198" s="442" t="s">
        <v>508</v>
      </c>
      <c r="M198" s="436">
        <f t="shared" si="59"/>
        <v>700</v>
      </c>
      <c r="N198" s="443">
        <v>700</v>
      </c>
      <c r="O198" s="443"/>
      <c r="P198" s="443"/>
      <c r="Q198" s="443"/>
      <c r="R198" s="443"/>
      <c r="S198" s="443"/>
    </row>
    <row r="199" spans="11:19" ht="14.45" customHeight="1" x14ac:dyDescent="0.25">
      <c r="K199" s="432" t="s">
        <v>509</v>
      </c>
      <c r="L199" s="433" t="s">
        <v>510</v>
      </c>
      <c r="M199" s="434">
        <f t="shared" ref="M199:M230" si="71">SUM(N199:S199)</f>
        <v>45430</v>
      </c>
      <c r="N199" s="434">
        <f t="shared" ref="N199:S199" si="72">SUM(N202:N205)</f>
        <v>8430</v>
      </c>
      <c r="O199" s="434">
        <f t="shared" si="72"/>
        <v>0</v>
      </c>
      <c r="P199" s="434">
        <f t="shared" si="72"/>
        <v>0</v>
      </c>
      <c r="Q199" s="434">
        <f t="shared" si="72"/>
        <v>0</v>
      </c>
      <c r="R199" s="434">
        <f t="shared" si="72"/>
        <v>35500</v>
      </c>
      <c r="S199" s="434">
        <f t="shared" si="72"/>
        <v>1500</v>
      </c>
    </row>
    <row r="200" spans="11:19" ht="15" hidden="1" customHeight="1" x14ac:dyDescent="0.25">
      <c r="K200" s="421"/>
      <c r="L200" s="430"/>
      <c r="M200" s="438">
        <f t="shared" si="71"/>
        <v>8429.8857500000013</v>
      </c>
      <c r="N200" s="423">
        <v>8429.8857500000013</v>
      </c>
      <c r="O200" s="423"/>
      <c r="P200" s="423"/>
      <c r="Q200" s="423"/>
      <c r="R200" s="423"/>
      <c r="S200" s="423"/>
    </row>
    <row r="201" spans="11:19" ht="15" hidden="1" customHeight="1" x14ac:dyDescent="0.25">
      <c r="K201" s="424"/>
      <c r="L201" s="431"/>
      <c r="M201" s="439">
        <f t="shared" si="71"/>
        <v>37000.114249999999</v>
      </c>
      <c r="N201" s="426">
        <f t="shared" ref="N201:S201" si="73">+N199-N200</f>
        <v>0.11424999999871943</v>
      </c>
      <c r="O201" s="426">
        <f t="shared" si="73"/>
        <v>0</v>
      </c>
      <c r="P201" s="426">
        <f t="shared" si="73"/>
        <v>0</v>
      </c>
      <c r="Q201" s="426">
        <f t="shared" si="73"/>
        <v>0</v>
      </c>
      <c r="R201" s="426">
        <f t="shared" si="73"/>
        <v>35500</v>
      </c>
      <c r="S201" s="426">
        <f t="shared" si="73"/>
        <v>1500</v>
      </c>
    </row>
    <row r="202" spans="11:19" ht="15" customHeight="1" x14ac:dyDescent="0.25">
      <c r="K202" s="421" t="s">
        <v>511</v>
      </c>
      <c r="L202" s="442" t="s">
        <v>512</v>
      </c>
      <c r="M202" s="436">
        <f t="shared" si="71"/>
        <v>1300</v>
      </c>
      <c r="N202" s="443">
        <v>800</v>
      </c>
      <c r="O202" s="443"/>
      <c r="P202" s="443"/>
      <c r="Q202" s="443"/>
      <c r="R202" s="443">
        <v>500</v>
      </c>
      <c r="S202" s="443"/>
    </row>
    <row r="203" spans="11:19" ht="15" customHeight="1" x14ac:dyDescent="0.25">
      <c r="K203" s="421" t="s">
        <v>513</v>
      </c>
      <c r="L203" s="442" t="s">
        <v>514</v>
      </c>
      <c r="M203" s="436">
        <f t="shared" si="71"/>
        <v>12930</v>
      </c>
      <c r="N203" s="443">
        <v>2430</v>
      </c>
      <c r="O203" s="443"/>
      <c r="P203" s="443"/>
      <c r="Q203" s="443"/>
      <c r="R203" s="443">
        <v>10000</v>
      </c>
      <c r="S203" s="443">
        <v>500</v>
      </c>
    </row>
    <row r="204" spans="11:19" ht="15" customHeight="1" x14ac:dyDescent="0.25">
      <c r="K204" s="421" t="s">
        <v>515</v>
      </c>
      <c r="L204" s="442" t="s">
        <v>516</v>
      </c>
      <c r="M204" s="436">
        <f t="shared" si="71"/>
        <v>23700</v>
      </c>
      <c r="N204" s="443">
        <v>3200</v>
      </c>
      <c r="O204" s="443"/>
      <c r="P204" s="443"/>
      <c r="Q204" s="443"/>
      <c r="R204" s="443">
        <v>20000</v>
      </c>
      <c r="S204" s="443">
        <v>500</v>
      </c>
    </row>
    <row r="205" spans="11:19" ht="15" customHeight="1" x14ac:dyDescent="0.25">
      <c r="K205" s="421" t="s">
        <v>517</v>
      </c>
      <c r="L205" s="442" t="s">
        <v>518</v>
      </c>
      <c r="M205" s="436">
        <f t="shared" si="71"/>
        <v>7500</v>
      </c>
      <c r="N205" s="443">
        <v>2000</v>
      </c>
      <c r="O205" s="443"/>
      <c r="P205" s="443"/>
      <c r="Q205" s="443"/>
      <c r="R205" s="443">
        <v>5000</v>
      </c>
      <c r="S205" s="443">
        <v>500</v>
      </c>
    </row>
    <row r="206" spans="11:19" ht="15" customHeight="1" x14ac:dyDescent="0.25">
      <c r="K206" s="432" t="s">
        <v>519</v>
      </c>
      <c r="L206" s="433" t="s">
        <v>520</v>
      </c>
      <c r="M206" s="434">
        <f t="shared" si="71"/>
        <v>2107</v>
      </c>
      <c r="N206" s="434">
        <f t="shared" ref="N206:S206" si="74">SUM(N209:N211)</f>
        <v>2107</v>
      </c>
      <c r="O206" s="434">
        <f t="shared" si="74"/>
        <v>0</v>
      </c>
      <c r="P206" s="434">
        <f t="shared" si="74"/>
        <v>0</v>
      </c>
      <c r="Q206" s="434">
        <f t="shared" si="74"/>
        <v>0</v>
      </c>
      <c r="R206" s="434">
        <f t="shared" si="74"/>
        <v>0</v>
      </c>
      <c r="S206" s="434">
        <f t="shared" si="74"/>
        <v>0</v>
      </c>
    </row>
    <row r="207" spans="11:19" ht="15" hidden="1" customHeight="1" x14ac:dyDescent="0.25">
      <c r="K207" s="421"/>
      <c r="L207" s="430"/>
      <c r="M207" s="438">
        <f t="shared" si="71"/>
        <v>2107.4714375000003</v>
      </c>
      <c r="N207" s="423">
        <v>2107.4714375000003</v>
      </c>
      <c r="O207" s="423"/>
      <c r="P207" s="423"/>
      <c r="Q207" s="423"/>
      <c r="R207" s="423"/>
      <c r="S207" s="423"/>
    </row>
    <row r="208" spans="11:19" ht="15" hidden="1" customHeight="1" x14ac:dyDescent="0.25">
      <c r="K208" s="424"/>
      <c r="L208" s="431"/>
      <c r="M208" s="439">
        <f t="shared" si="71"/>
        <v>-0.47143750000032014</v>
      </c>
      <c r="N208" s="426">
        <f t="shared" ref="N208:S208" si="75">+N206-N207</f>
        <v>-0.47143750000032014</v>
      </c>
      <c r="O208" s="426">
        <f t="shared" si="75"/>
        <v>0</v>
      </c>
      <c r="P208" s="426">
        <f t="shared" si="75"/>
        <v>0</v>
      </c>
      <c r="Q208" s="426">
        <f t="shared" si="75"/>
        <v>0</v>
      </c>
      <c r="R208" s="426">
        <f t="shared" si="75"/>
        <v>0</v>
      </c>
      <c r="S208" s="426">
        <f t="shared" si="75"/>
        <v>0</v>
      </c>
    </row>
    <row r="209" spans="10:19" ht="15" customHeight="1" x14ac:dyDescent="0.25">
      <c r="K209" s="421" t="s">
        <v>521</v>
      </c>
      <c r="L209" s="442" t="s">
        <v>522</v>
      </c>
      <c r="M209" s="436">
        <f t="shared" si="71"/>
        <v>1100</v>
      </c>
      <c r="N209" s="443">
        <v>1100</v>
      </c>
      <c r="O209" s="443"/>
      <c r="P209" s="443"/>
      <c r="Q209" s="443"/>
      <c r="R209" s="443"/>
      <c r="S209" s="443"/>
    </row>
    <row r="210" spans="10:19" ht="15" customHeight="1" x14ac:dyDescent="0.25">
      <c r="K210" s="421" t="s">
        <v>523</v>
      </c>
      <c r="L210" s="442" t="s">
        <v>524</v>
      </c>
      <c r="M210" s="436">
        <f t="shared" si="71"/>
        <v>107</v>
      </c>
      <c r="N210" s="443">
        <v>107</v>
      </c>
      <c r="O210" s="443"/>
      <c r="P210" s="443"/>
      <c r="Q210" s="443"/>
      <c r="R210" s="443"/>
      <c r="S210" s="443"/>
    </row>
    <row r="211" spans="10:19" ht="15" customHeight="1" x14ac:dyDescent="0.25">
      <c r="K211" s="421" t="s">
        <v>525</v>
      </c>
      <c r="L211" s="442" t="s">
        <v>526</v>
      </c>
      <c r="M211" s="436">
        <f t="shared" si="71"/>
        <v>900</v>
      </c>
      <c r="N211" s="443">
        <v>900</v>
      </c>
      <c r="O211" s="443"/>
      <c r="P211" s="443"/>
      <c r="Q211" s="443"/>
      <c r="R211" s="443"/>
      <c r="S211" s="443"/>
    </row>
    <row r="212" spans="10:19" ht="15" customHeight="1" x14ac:dyDescent="0.25">
      <c r="J212" s="413" t="s">
        <v>283</v>
      </c>
      <c r="K212" s="427">
        <v>5</v>
      </c>
      <c r="L212" s="428" t="s">
        <v>527</v>
      </c>
      <c r="M212" s="429">
        <f t="shared" si="71"/>
        <v>327514</v>
      </c>
      <c r="N212" s="429">
        <f t="shared" ref="N212:S212" si="76">+N215+N222+N226+N231</f>
        <v>16214</v>
      </c>
      <c r="O212" s="429">
        <f t="shared" si="76"/>
        <v>31300</v>
      </c>
      <c r="P212" s="429">
        <f t="shared" si="76"/>
        <v>0</v>
      </c>
      <c r="Q212" s="429">
        <f t="shared" si="76"/>
        <v>12000</v>
      </c>
      <c r="R212" s="429">
        <f t="shared" si="76"/>
        <v>104000</v>
      </c>
      <c r="S212" s="429">
        <f t="shared" si="76"/>
        <v>164000</v>
      </c>
    </row>
    <row r="213" spans="10:19" ht="15" hidden="1" customHeight="1" x14ac:dyDescent="0.25">
      <c r="J213" s="413" t="s">
        <v>280</v>
      </c>
      <c r="K213" s="421"/>
      <c r="L213" s="430"/>
      <c r="M213" s="438">
        <f t="shared" si="71"/>
        <v>41365.335930062523</v>
      </c>
      <c r="N213" s="423"/>
      <c r="O213" s="423">
        <v>41365.335930062523</v>
      </c>
      <c r="P213" s="423"/>
      <c r="Q213" s="423"/>
      <c r="R213" s="423"/>
      <c r="S213" s="423"/>
    </row>
    <row r="214" spans="10:19" ht="15" hidden="1" customHeight="1" x14ac:dyDescent="0.25">
      <c r="J214" s="413" t="s">
        <v>282</v>
      </c>
      <c r="K214" s="424"/>
      <c r="L214" s="431"/>
      <c r="M214" s="439">
        <f t="shared" si="71"/>
        <v>286148.66406993748</v>
      </c>
      <c r="N214" s="426">
        <f t="shared" ref="N214:S214" si="77">+N212-N213</f>
        <v>16214</v>
      </c>
      <c r="O214" s="426">
        <f t="shared" si="77"/>
        <v>-10065.335930062523</v>
      </c>
      <c r="P214" s="426">
        <f t="shared" si="77"/>
        <v>0</v>
      </c>
      <c r="Q214" s="426">
        <f t="shared" si="77"/>
        <v>12000</v>
      </c>
      <c r="R214" s="426">
        <f t="shared" si="77"/>
        <v>104000</v>
      </c>
      <c r="S214" s="426">
        <f t="shared" si="77"/>
        <v>164000</v>
      </c>
    </row>
    <row r="215" spans="10:19" ht="15" customHeight="1" x14ac:dyDescent="0.25">
      <c r="K215" s="432" t="s">
        <v>528</v>
      </c>
      <c r="L215" s="433" t="s">
        <v>529</v>
      </c>
      <c r="M215" s="434">
        <f t="shared" si="71"/>
        <v>159000</v>
      </c>
      <c r="N215" s="434">
        <f t="shared" ref="N215:S215" si="78">SUM(N218:N221)</f>
        <v>9000</v>
      </c>
      <c r="O215" s="434">
        <f t="shared" si="78"/>
        <v>0</v>
      </c>
      <c r="P215" s="434">
        <f t="shared" si="78"/>
        <v>0</v>
      </c>
      <c r="Q215" s="434">
        <f t="shared" si="78"/>
        <v>0</v>
      </c>
      <c r="R215" s="434">
        <f t="shared" si="78"/>
        <v>0</v>
      </c>
      <c r="S215" s="434">
        <f t="shared" si="78"/>
        <v>150000</v>
      </c>
    </row>
    <row r="216" spans="10:19" ht="15" hidden="1" customHeight="1" x14ac:dyDescent="0.25">
      <c r="K216" s="421"/>
      <c r="L216" s="430"/>
      <c r="M216" s="438">
        <f t="shared" si="71"/>
        <v>162278.23565442403</v>
      </c>
      <c r="N216" s="423">
        <v>12278.235654424027</v>
      </c>
      <c r="O216" s="423"/>
      <c r="P216" s="423"/>
      <c r="Q216" s="423"/>
      <c r="R216" s="456"/>
      <c r="S216" s="456">
        <v>150000</v>
      </c>
    </row>
    <row r="217" spans="10:19" ht="15" hidden="1" customHeight="1" x14ac:dyDescent="0.25">
      <c r="K217" s="424"/>
      <c r="L217" s="431"/>
      <c r="M217" s="439">
        <f t="shared" si="71"/>
        <v>-3278.2356544240265</v>
      </c>
      <c r="N217" s="426">
        <f t="shared" ref="N217:S217" si="79">+N215-N216</f>
        <v>-3278.2356544240265</v>
      </c>
      <c r="O217" s="426">
        <f t="shared" si="79"/>
        <v>0</v>
      </c>
      <c r="P217" s="426">
        <f t="shared" si="79"/>
        <v>0</v>
      </c>
      <c r="Q217" s="426">
        <f t="shared" si="79"/>
        <v>0</v>
      </c>
      <c r="R217" s="426">
        <f t="shared" si="79"/>
        <v>0</v>
      </c>
      <c r="S217" s="426">
        <f t="shared" si="79"/>
        <v>0</v>
      </c>
    </row>
    <row r="218" spans="10:19" ht="15" customHeight="1" x14ac:dyDescent="0.25">
      <c r="K218" s="421" t="s">
        <v>530</v>
      </c>
      <c r="L218" s="442" t="s">
        <v>531</v>
      </c>
      <c r="M218" s="436">
        <f t="shared" si="71"/>
        <v>2500</v>
      </c>
      <c r="N218" s="443">
        <v>2500</v>
      </c>
      <c r="O218" s="443"/>
      <c r="P218" s="443"/>
      <c r="Q218" s="443"/>
      <c r="R218" s="443"/>
      <c r="S218" s="443"/>
    </row>
    <row r="219" spans="10:19" ht="24" customHeight="1" x14ac:dyDescent="0.25">
      <c r="K219" s="421" t="s">
        <v>532</v>
      </c>
      <c r="L219" s="442" t="s">
        <v>533</v>
      </c>
      <c r="M219" s="436">
        <f t="shared" si="71"/>
        <v>152000</v>
      </c>
      <c r="N219" s="443">
        <v>2000</v>
      </c>
      <c r="O219" s="443"/>
      <c r="P219" s="443"/>
      <c r="Q219" s="443"/>
      <c r="R219" s="443"/>
      <c r="S219" s="443">
        <v>150000</v>
      </c>
    </row>
    <row r="220" spans="10:19" ht="15" customHeight="1" x14ac:dyDescent="0.25">
      <c r="K220" s="421" t="s">
        <v>534</v>
      </c>
      <c r="L220" s="442" t="s">
        <v>535</v>
      </c>
      <c r="M220" s="436">
        <f t="shared" si="71"/>
        <v>3700</v>
      </c>
      <c r="N220" s="443">
        <v>3700</v>
      </c>
      <c r="O220" s="443"/>
      <c r="P220" s="443"/>
      <c r="Q220" s="443"/>
      <c r="R220" s="443"/>
      <c r="S220" s="443"/>
    </row>
    <row r="221" spans="10:19" ht="15" customHeight="1" x14ac:dyDescent="0.25">
      <c r="K221" s="421" t="s">
        <v>536</v>
      </c>
      <c r="L221" s="442" t="s">
        <v>537</v>
      </c>
      <c r="M221" s="436">
        <f t="shared" si="71"/>
        <v>800</v>
      </c>
      <c r="N221" s="443">
        <v>800</v>
      </c>
      <c r="O221" s="443"/>
      <c r="P221" s="443"/>
      <c r="Q221" s="443"/>
      <c r="R221" s="443"/>
      <c r="S221" s="443"/>
    </row>
    <row r="222" spans="10:19" ht="15" customHeight="1" x14ac:dyDescent="0.25">
      <c r="K222" s="432" t="s">
        <v>538</v>
      </c>
      <c r="L222" s="433" t="s">
        <v>649</v>
      </c>
      <c r="M222" s="434">
        <f t="shared" si="71"/>
        <v>4675</v>
      </c>
      <c r="N222" s="434">
        <f t="shared" ref="N222:S222" si="80">SUM(N225:N225)</f>
        <v>4675</v>
      </c>
      <c r="O222" s="434">
        <f t="shared" si="80"/>
        <v>0</v>
      </c>
      <c r="P222" s="434">
        <f t="shared" si="80"/>
        <v>0</v>
      </c>
      <c r="Q222" s="434">
        <f t="shared" si="80"/>
        <v>0</v>
      </c>
      <c r="R222" s="434">
        <f t="shared" si="80"/>
        <v>0</v>
      </c>
      <c r="S222" s="434">
        <f t="shared" si="80"/>
        <v>0</v>
      </c>
    </row>
    <row r="223" spans="10:19" ht="15" hidden="1" customHeight="1" x14ac:dyDescent="0.25">
      <c r="K223" s="421"/>
      <c r="L223" s="430"/>
      <c r="M223" s="438">
        <f t="shared" si="71"/>
        <v>4674.9364507202499</v>
      </c>
      <c r="N223" s="423">
        <v>4674.9364507202499</v>
      </c>
      <c r="O223" s="423"/>
      <c r="P223" s="423"/>
      <c r="Q223" s="423"/>
      <c r="R223" s="423"/>
      <c r="S223" s="423"/>
    </row>
    <row r="224" spans="10:19" ht="15" hidden="1" customHeight="1" x14ac:dyDescent="0.25">
      <c r="K224" s="424"/>
      <c r="L224" s="431"/>
      <c r="M224" s="439">
        <f t="shared" si="71"/>
        <v>6.3549279750077403E-2</v>
      </c>
      <c r="N224" s="426">
        <f t="shared" ref="N224:S224" si="81">+N222-N223</f>
        <v>6.3549279750077403E-2</v>
      </c>
      <c r="O224" s="426">
        <f t="shared" si="81"/>
        <v>0</v>
      </c>
      <c r="P224" s="426">
        <f t="shared" si="81"/>
        <v>0</v>
      </c>
      <c r="Q224" s="426">
        <f t="shared" si="81"/>
        <v>0</v>
      </c>
      <c r="R224" s="426">
        <f t="shared" si="81"/>
        <v>0</v>
      </c>
      <c r="S224" s="426">
        <f t="shared" si="81"/>
        <v>0</v>
      </c>
    </row>
    <row r="225" spans="10:19" ht="15" customHeight="1" x14ac:dyDescent="0.25">
      <c r="K225" s="421" t="s">
        <v>539</v>
      </c>
      <c r="L225" s="442" t="s">
        <v>540</v>
      </c>
      <c r="M225" s="436">
        <f t="shared" si="71"/>
        <v>4675</v>
      </c>
      <c r="N225" s="443">
        <v>4675</v>
      </c>
      <c r="O225" s="443"/>
      <c r="P225" s="443"/>
      <c r="Q225" s="443"/>
      <c r="R225" s="443"/>
      <c r="S225" s="443"/>
    </row>
    <row r="226" spans="10:19" ht="24.6" customHeight="1" x14ac:dyDescent="0.25">
      <c r="K226" s="432" t="s">
        <v>541</v>
      </c>
      <c r="L226" s="433" t="s">
        <v>542</v>
      </c>
      <c r="M226" s="434">
        <f t="shared" si="71"/>
        <v>163839</v>
      </c>
      <c r="N226" s="434">
        <f t="shared" ref="N226:S226" si="82">SUM(N229:N230)</f>
        <v>2539</v>
      </c>
      <c r="O226" s="434">
        <f t="shared" si="82"/>
        <v>31300</v>
      </c>
      <c r="P226" s="434">
        <f t="shared" si="82"/>
        <v>0</v>
      </c>
      <c r="Q226" s="434">
        <f t="shared" si="82"/>
        <v>12000</v>
      </c>
      <c r="R226" s="434">
        <f t="shared" si="82"/>
        <v>104000</v>
      </c>
      <c r="S226" s="434">
        <f t="shared" si="82"/>
        <v>14000</v>
      </c>
    </row>
    <row r="227" spans="10:19" ht="15" hidden="1" customHeight="1" x14ac:dyDescent="0.25">
      <c r="K227" s="421"/>
      <c r="L227" s="430"/>
      <c r="M227" s="438">
        <f t="shared" si="71"/>
        <v>143904.6815419842</v>
      </c>
      <c r="N227" s="423">
        <v>2539.3456119216899</v>
      </c>
      <c r="O227" s="423">
        <v>41365.335930062523</v>
      </c>
      <c r="P227" s="423"/>
      <c r="Q227" s="423"/>
      <c r="R227" s="456">
        <v>100000</v>
      </c>
      <c r="S227" s="423"/>
    </row>
    <row r="228" spans="10:19" ht="15" hidden="1" customHeight="1" x14ac:dyDescent="0.25">
      <c r="K228" s="424"/>
      <c r="L228" s="431"/>
      <c r="M228" s="439">
        <f t="shared" si="71"/>
        <v>19934.318458015787</v>
      </c>
      <c r="N228" s="426">
        <f t="shared" ref="N228:S228" si="83">+N226-N227</f>
        <v>-0.34561192168985144</v>
      </c>
      <c r="O228" s="426">
        <f t="shared" si="83"/>
        <v>-10065.335930062523</v>
      </c>
      <c r="P228" s="426">
        <f t="shared" si="83"/>
        <v>0</v>
      </c>
      <c r="Q228" s="426">
        <f t="shared" si="83"/>
        <v>12000</v>
      </c>
      <c r="R228" s="426">
        <f t="shared" si="83"/>
        <v>4000</v>
      </c>
      <c r="S228" s="426">
        <f t="shared" si="83"/>
        <v>14000</v>
      </c>
    </row>
    <row r="229" spans="10:19" ht="15" customHeight="1" x14ac:dyDescent="0.25">
      <c r="K229" s="421" t="s">
        <v>543</v>
      </c>
      <c r="L229" s="442" t="s">
        <v>544</v>
      </c>
      <c r="M229" s="436">
        <f t="shared" si="71"/>
        <v>147239</v>
      </c>
      <c r="N229" s="443">
        <v>1939</v>
      </c>
      <c r="O229" s="443">
        <v>19300</v>
      </c>
      <c r="P229" s="443">
        <v>0</v>
      </c>
      <c r="Q229" s="443">
        <v>12000</v>
      </c>
      <c r="R229" s="443">
        <v>102000</v>
      </c>
      <c r="S229" s="443">
        <v>12000</v>
      </c>
    </row>
    <row r="230" spans="10:19" ht="25.9" customHeight="1" x14ac:dyDescent="0.25">
      <c r="K230" s="421" t="s">
        <v>545</v>
      </c>
      <c r="L230" s="442" t="s">
        <v>546</v>
      </c>
      <c r="M230" s="436">
        <f t="shared" si="71"/>
        <v>16600</v>
      </c>
      <c r="N230" s="443">
        <v>600</v>
      </c>
      <c r="O230" s="443">
        <v>12000</v>
      </c>
      <c r="P230" s="443">
        <v>0</v>
      </c>
      <c r="Q230" s="443">
        <v>0</v>
      </c>
      <c r="R230" s="443">
        <v>2000</v>
      </c>
      <c r="S230" s="443">
        <v>2000</v>
      </c>
    </row>
    <row r="231" spans="10:19" ht="15" hidden="1" customHeight="1" x14ac:dyDescent="0.25">
      <c r="K231" s="457" t="s">
        <v>547</v>
      </c>
      <c r="L231" s="458" t="s">
        <v>548</v>
      </c>
      <c r="M231" s="459">
        <f t="shared" ref="M231:M290" si="84">SUM(N231:S231)</f>
        <v>0</v>
      </c>
      <c r="N231" s="459">
        <f t="shared" ref="N231:S231" si="85">SUM(N234:N234)</f>
        <v>0</v>
      </c>
      <c r="O231" s="459">
        <f t="shared" si="85"/>
        <v>0</v>
      </c>
      <c r="P231" s="459">
        <f t="shared" si="85"/>
        <v>0</v>
      </c>
      <c r="Q231" s="459">
        <f t="shared" si="85"/>
        <v>0</v>
      </c>
      <c r="R231" s="459">
        <f t="shared" si="85"/>
        <v>0</v>
      </c>
      <c r="S231" s="459">
        <f t="shared" si="85"/>
        <v>0</v>
      </c>
    </row>
    <row r="232" spans="10:19" ht="15" hidden="1" customHeight="1" x14ac:dyDescent="0.25">
      <c r="K232" s="457"/>
      <c r="L232" s="430"/>
      <c r="M232" s="438">
        <f t="shared" si="84"/>
        <v>0</v>
      </c>
      <c r="N232" s="423">
        <v>0</v>
      </c>
      <c r="O232" s="423"/>
      <c r="P232" s="423"/>
      <c r="Q232" s="423"/>
      <c r="R232" s="423"/>
      <c r="S232" s="423"/>
    </row>
    <row r="233" spans="10:19" ht="15" hidden="1" customHeight="1" x14ac:dyDescent="0.25">
      <c r="K233" s="457"/>
      <c r="L233" s="431"/>
      <c r="M233" s="439">
        <f t="shared" si="84"/>
        <v>0</v>
      </c>
      <c r="N233" s="426">
        <f t="shared" ref="N233:S233" si="86">+N231-N232</f>
        <v>0</v>
      </c>
      <c r="O233" s="426">
        <f t="shared" si="86"/>
        <v>0</v>
      </c>
      <c r="P233" s="426">
        <f t="shared" si="86"/>
        <v>0</v>
      </c>
      <c r="Q233" s="426">
        <f t="shared" si="86"/>
        <v>0</v>
      </c>
      <c r="R233" s="426">
        <f t="shared" si="86"/>
        <v>0</v>
      </c>
      <c r="S233" s="426">
        <f t="shared" si="86"/>
        <v>0</v>
      </c>
    </row>
    <row r="234" spans="10:19" ht="15" hidden="1" customHeight="1" x14ac:dyDescent="0.25">
      <c r="K234" s="460" t="s">
        <v>549</v>
      </c>
      <c r="L234" s="461"/>
      <c r="M234" s="462">
        <f t="shared" si="84"/>
        <v>0</v>
      </c>
      <c r="N234" s="463"/>
      <c r="O234" s="463"/>
      <c r="P234" s="463"/>
      <c r="Q234" s="463"/>
      <c r="R234" s="463"/>
      <c r="S234" s="463"/>
    </row>
    <row r="235" spans="10:19" ht="15" customHeight="1" x14ac:dyDescent="0.25">
      <c r="J235" s="413" t="s">
        <v>283</v>
      </c>
      <c r="K235" s="427">
        <v>6</v>
      </c>
      <c r="L235" s="428" t="s">
        <v>550</v>
      </c>
      <c r="M235" s="429">
        <f t="shared" si="84"/>
        <v>72298</v>
      </c>
      <c r="N235" s="429">
        <f t="shared" ref="N235:S235" si="87">+N238+N250+N256+N261+N268+N273+N280+N285</f>
        <v>22426</v>
      </c>
      <c r="O235" s="429">
        <f t="shared" si="87"/>
        <v>0</v>
      </c>
      <c r="P235" s="429">
        <f t="shared" si="87"/>
        <v>6500</v>
      </c>
      <c r="Q235" s="429">
        <f t="shared" si="87"/>
        <v>0</v>
      </c>
      <c r="R235" s="429">
        <f>+R238+R250+R256+R261+R268+R273+R280+R285</f>
        <v>42872</v>
      </c>
      <c r="S235" s="429">
        <f t="shared" si="87"/>
        <v>500</v>
      </c>
    </row>
    <row r="236" spans="10:19" ht="15" hidden="1" customHeight="1" x14ac:dyDescent="0.25">
      <c r="J236" s="413" t="s">
        <v>280</v>
      </c>
      <c r="K236" s="421"/>
      <c r="L236" s="430"/>
      <c r="M236" s="438">
        <f t="shared" si="84"/>
        <v>0</v>
      </c>
      <c r="N236" s="423"/>
      <c r="O236" s="423"/>
      <c r="P236" s="423"/>
      <c r="Q236" s="423"/>
      <c r="R236" s="423"/>
      <c r="S236" s="423"/>
    </row>
    <row r="237" spans="10:19" ht="15" hidden="1" customHeight="1" x14ac:dyDescent="0.25">
      <c r="J237" s="413" t="s">
        <v>282</v>
      </c>
      <c r="K237" s="424"/>
      <c r="L237" s="431"/>
      <c r="M237" s="439">
        <f t="shared" si="84"/>
        <v>72298</v>
      </c>
      <c r="N237" s="426">
        <f t="shared" ref="N237:S237" si="88">+N235-N236</f>
        <v>22426</v>
      </c>
      <c r="O237" s="426">
        <f t="shared" si="88"/>
        <v>0</v>
      </c>
      <c r="P237" s="426">
        <f t="shared" si="88"/>
        <v>6500</v>
      </c>
      <c r="Q237" s="426">
        <f t="shared" si="88"/>
        <v>0</v>
      </c>
      <c r="R237" s="426">
        <f t="shared" si="88"/>
        <v>42872</v>
      </c>
      <c r="S237" s="426">
        <f t="shared" si="88"/>
        <v>500</v>
      </c>
    </row>
    <row r="238" spans="10:19" ht="15" customHeight="1" x14ac:dyDescent="0.25">
      <c r="K238" s="432" t="s">
        <v>551</v>
      </c>
      <c r="L238" s="433" t="s">
        <v>552</v>
      </c>
      <c r="M238" s="434">
        <f t="shared" si="84"/>
        <v>47067</v>
      </c>
      <c r="N238" s="434">
        <f t="shared" ref="N238:S238" si="89">SUM(N241:N249)</f>
        <v>7538</v>
      </c>
      <c r="O238" s="434">
        <f t="shared" si="89"/>
        <v>0</v>
      </c>
      <c r="P238" s="434">
        <f t="shared" si="89"/>
        <v>0</v>
      </c>
      <c r="Q238" s="434">
        <f t="shared" si="89"/>
        <v>0</v>
      </c>
      <c r="R238" s="434">
        <f t="shared" si="89"/>
        <v>39529</v>
      </c>
      <c r="S238" s="434">
        <f t="shared" si="89"/>
        <v>0</v>
      </c>
    </row>
    <row r="239" spans="10:19" ht="15" hidden="1" customHeight="1" x14ac:dyDescent="0.25">
      <c r="K239" s="421"/>
      <c r="L239" s="430"/>
      <c r="M239" s="438">
        <f t="shared" si="84"/>
        <v>22615.023099239999</v>
      </c>
      <c r="N239" s="423">
        <v>7538.3410330799998</v>
      </c>
      <c r="O239" s="423"/>
      <c r="P239" s="423"/>
      <c r="Q239" s="423"/>
      <c r="R239" s="423">
        <f>+N239*2</f>
        <v>15076.68206616</v>
      </c>
      <c r="S239" s="423"/>
    </row>
    <row r="240" spans="10:19" ht="15" hidden="1" customHeight="1" x14ac:dyDescent="0.25">
      <c r="K240" s="424"/>
      <c r="L240" s="431"/>
      <c r="M240" s="439">
        <f t="shared" si="84"/>
        <v>24451.976900760001</v>
      </c>
      <c r="N240" s="426">
        <f t="shared" ref="N240:S240" si="90">+N238-N239</f>
        <v>-0.34103307999976096</v>
      </c>
      <c r="O240" s="426">
        <f t="shared" si="90"/>
        <v>0</v>
      </c>
      <c r="P240" s="426">
        <f t="shared" si="90"/>
        <v>0</v>
      </c>
      <c r="Q240" s="426">
        <f t="shared" si="90"/>
        <v>0</v>
      </c>
      <c r="R240" s="426">
        <f t="shared" si="90"/>
        <v>24452.31793384</v>
      </c>
      <c r="S240" s="426">
        <f t="shared" si="90"/>
        <v>0</v>
      </c>
    </row>
    <row r="241" spans="11:19" ht="15" customHeight="1" x14ac:dyDescent="0.25">
      <c r="K241" s="421" t="s">
        <v>553</v>
      </c>
      <c r="L241" s="442" t="s">
        <v>554</v>
      </c>
      <c r="M241" s="436">
        <f t="shared" si="84"/>
        <v>10829</v>
      </c>
      <c r="N241" s="443">
        <v>800</v>
      </c>
      <c r="O241" s="443"/>
      <c r="P241" s="443"/>
      <c r="Q241" s="443"/>
      <c r="R241" s="443">
        <v>10029</v>
      </c>
      <c r="S241" s="443"/>
    </row>
    <row r="242" spans="11:19" ht="15" customHeight="1" x14ac:dyDescent="0.25">
      <c r="K242" s="421" t="s">
        <v>555</v>
      </c>
      <c r="L242" s="442" t="s">
        <v>556</v>
      </c>
      <c r="M242" s="436">
        <f t="shared" si="84"/>
        <v>2500</v>
      </c>
      <c r="N242" s="443">
        <v>2500</v>
      </c>
      <c r="O242" s="443"/>
      <c r="P242" s="443"/>
      <c r="Q242" s="443"/>
      <c r="R242" s="443"/>
      <c r="S242" s="443"/>
    </row>
    <row r="243" spans="11:19" ht="15" customHeight="1" x14ac:dyDescent="0.25">
      <c r="K243" s="421" t="s">
        <v>557</v>
      </c>
      <c r="L243" s="442" t="s">
        <v>558</v>
      </c>
      <c r="M243" s="436">
        <f t="shared" si="84"/>
        <v>23200</v>
      </c>
      <c r="N243" s="443">
        <v>200</v>
      </c>
      <c r="O243" s="443"/>
      <c r="P243" s="443"/>
      <c r="Q243" s="443"/>
      <c r="R243" s="443">
        <v>23000</v>
      </c>
      <c r="S243" s="443"/>
    </row>
    <row r="244" spans="11:19" ht="15" customHeight="1" x14ac:dyDescent="0.25">
      <c r="K244" s="421" t="s">
        <v>559</v>
      </c>
      <c r="L244" s="442" t="s">
        <v>560</v>
      </c>
      <c r="M244" s="436">
        <f t="shared" si="84"/>
        <v>1838</v>
      </c>
      <c r="N244" s="443">
        <v>1838</v>
      </c>
      <c r="O244" s="443"/>
      <c r="P244" s="443"/>
      <c r="Q244" s="443"/>
      <c r="R244" s="443"/>
      <c r="S244" s="443"/>
    </row>
    <row r="245" spans="11:19" ht="15" customHeight="1" x14ac:dyDescent="0.25">
      <c r="K245" s="421" t="s">
        <v>561</v>
      </c>
      <c r="L245" s="442" t="s">
        <v>562</v>
      </c>
      <c r="M245" s="436">
        <f t="shared" si="84"/>
        <v>800</v>
      </c>
      <c r="N245" s="443">
        <v>800</v>
      </c>
      <c r="O245" s="443"/>
      <c r="P245" s="443"/>
      <c r="Q245" s="443"/>
      <c r="R245" s="443"/>
      <c r="S245" s="443"/>
    </row>
    <row r="246" spans="11:19" ht="15" customHeight="1" x14ac:dyDescent="0.25">
      <c r="K246" s="421" t="s">
        <v>563</v>
      </c>
      <c r="L246" s="442" t="s">
        <v>564</v>
      </c>
      <c r="M246" s="436">
        <f t="shared" si="84"/>
        <v>400</v>
      </c>
      <c r="N246" s="443">
        <v>400</v>
      </c>
      <c r="O246" s="443"/>
      <c r="P246" s="443"/>
      <c r="Q246" s="443"/>
      <c r="R246" s="443"/>
      <c r="S246" s="443"/>
    </row>
    <row r="247" spans="11:19" ht="15" customHeight="1" x14ac:dyDescent="0.25">
      <c r="K247" s="421" t="s">
        <v>565</v>
      </c>
      <c r="L247" s="442" t="s">
        <v>566</v>
      </c>
      <c r="M247" s="436">
        <f t="shared" si="84"/>
        <v>200</v>
      </c>
      <c r="N247" s="443">
        <v>200</v>
      </c>
      <c r="O247" s="443"/>
      <c r="P247" s="443"/>
      <c r="Q247" s="443"/>
      <c r="R247" s="443"/>
      <c r="S247" s="443"/>
    </row>
    <row r="248" spans="11:19" ht="15" customHeight="1" x14ac:dyDescent="0.25">
      <c r="K248" s="421" t="s">
        <v>567</v>
      </c>
      <c r="L248" s="442" t="s">
        <v>650</v>
      </c>
      <c r="M248" s="436">
        <f t="shared" si="84"/>
        <v>200</v>
      </c>
      <c r="N248" s="443">
        <v>200</v>
      </c>
      <c r="O248" s="443"/>
      <c r="P248" s="443"/>
      <c r="Q248" s="443"/>
      <c r="R248" s="443"/>
      <c r="S248" s="443"/>
    </row>
    <row r="249" spans="11:19" ht="15" customHeight="1" x14ac:dyDescent="0.25">
      <c r="K249" s="421" t="s">
        <v>568</v>
      </c>
      <c r="L249" s="442" t="s">
        <v>569</v>
      </c>
      <c r="M249" s="436">
        <f t="shared" si="84"/>
        <v>7100</v>
      </c>
      <c r="N249" s="443">
        <v>600</v>
      </c>
      <c r="O249" s="443"/>
      <c r="P249" s="443"/>
      <c r="Q249" s="443"/>
      <c r="R249" s="443">
        <v>6500</v>
      </c>
      <c r="S249" s="443"/>
    </row>
    <row r="250" spans="11:19" ht="15" customHeight="1" x14ac:dyDescent="0.25">
      <c r="K250" s="432" t="s">
        <v>570</v>
      </c>
      <c r="L250" s="433" t="s">
        <v>571</v>
      </c>
      <c r="M250" s="434">
        <f t="shared" si="84"/>
        <v>1264</v>
      </c>
      <c r="N250" s="434">
        <f t="shared" ref="N250:S250" si="91">SUM(N253:N255)</f>
        <v>421</v>
      </c>
      <c r="O250" s="434">
        <f t="shared" si="91"/>
        <v>0</v>
      </c>
      <c r="P250" s="434">
        <f t="shared" si="91"/>
        <v>0</v>
      </c>
      <c r="Q250" s="434">
        <f t="shared" si="91"/>
        <v>0</v>
      </c>
      <c r="R250" s="434">
        <f t="shared" si="91"/>
        <v>843</v>
      </c>
      <c r="S250" s="434">
        <f t="shared" si="91"/>
        <v>0</v>
      </c>
    </row>
    <row r="251" spans="11:19" ht="15" hidden="1" customHeight="1" x14ac:dyDescent="0.25">
      <c r="K251" s="421"/>
      <c r="L251" s="430"/>
      <c r="M251" s="438">
        <f t="shared" si="84"/>
        <v>1264.4828625</v>
      </c>
      <c r="N251" s="423">
        <v>421.49428750000004</v>
      </c>
      <c r="O251" s="423"/>
      <c r="P251" s="423"/>
      <c r="Q251" s="423"/>
      <c r="R251" s="423">
        <f>+N251*2</f>
        <v>842.98857500000008</v>
      </c>
      <c r="S251" s="423"/>
    </row>
    <row r="252" spans="11:19" ht="15" hidden="1" customHeight="1" x14ac:dyDescent="0.25">
      <c r="K252" s="424"/>
      <c r="L252" s="431"/>
      <c r="M252" s="439">
        <f t="shared" si="84"/>
        <v>-0.48286250000012387</v>
      </c>
      <c r="N252" s="426">
        <f t="shared" ref="N252:S252" si="92">+N250-N251</f>
        <v>-0.49428750000004129</v>
      </c>
      <c r="O252" s="426">
        <f t="shared" si="92"/>
        <v>0</v>
      </c>
      <c r="P252" s="426">
        <f t="shared" si="92"/>
        <v>0</v>
      </c>
      <c r="Q252" s="426">
        <f t="shared" si="92"/>
        <v>0</v>
      </c>
      <c r="R252" s="426">
        <f t="shared" si="92"/>
        <v>1.1424999999917418E-2</v>
      </c>
      <c r="S252" s="426">
        <f t="shared" si="92"/>
        <v>0</v>
      </c>
    </row>
    <row r="253" spans="11:19" ht="15" customHeight="1" x14ac:dyDescent="0.25">
      <c r="K253" s="421" t="s">
        <v>572</v>
      </c>
      <c r="L253" s="442" t="s">
        <v>573</v>
      </c>
      <c r="M253" s="436">
        <f t="shared" si="84"/>
        <v>450</v>
      </c>
      <c r="N253" s="443">
        <v>200</v>
      </c>
      <c r="O253" s="443"/>
      <c r="P253" s="443"/>
      <c r="Q253" s="443"/>
      <c r="R253" s="443">
        <v>250</v>
      </c>
      <c r="S253" s="443"/>
    </row>
    <row r="254" spans="11:19" ht="15" customHeight="1" x14ac:dyDescent="0.25">
      <c r="K254" s="421" t="s">
        <v>574</v>
      </c>
      <c r="L254" s="442" t="s">
        <v>575</v>
      </c>
      <c r="M254" s="436">
        <f t="shared" si="84"/>
        <v>400</v>
      </c>
      <c r="N254" s="443">
        <v>150</v>
      </c>
      <c r="O254" s="443"/>
      <c r="P254" s="443"/>
      <c r="Q254" s="443"/>
      <c r="R254" s="443">
        <v>250</v>
      </c>
      <c r="S254" s="443"/>
    </row>
    <row r="255" spans="11:19" ht="15" customHeight="1" x14ac:dyDescent="0.25">
      <c r="K255" s="421" t="s">
        <v>576</v>
      </c>
      <c r="L255" s="442" t="s">
        <v>577</v>
      </c>
      <c r="M255" s="436">
        <f t="shared" si="84"/>
        <v>414</v>
      </c>
      <c r="N255" s="443">
        <v>71</v>
      </c>
      <c r="O255" s="443"/>
      <c r="P255" s="443"/>
      <c r="Q255" s="443"/>
      <c r="R255" s="443">
        <v>343</v>
      </c>
      <c r="S255" s="443"/>
    </row>
    <row r="256" spans="11:19" ht="15" customHeight="1" x14ac:dyDescent="0.25">
      <c r="K256" s="432" t="s">
        <v>578</v>
      </c>
      <c r="L256" s="433" t="s">
        <v>579</v>
      </c>
      <c r="M256" s="434">
        <f t="shared" si="84"/>
        <v>3170</v>
      </c>
      <c r="N256" s="434">
        <f t="shared" ref="N256:S256" si="93">SUM(N259:N260)</f>
        <v>3170</v>
      </c>
      <c r="O256" s="434">
        <f t="shared" si="93"/>
        <v>0</v>
      </c>
      <c r="P256" s="434">
        <f t="shared" si="93"/>
        <v>0</v>
      </c>
      <c r="Q256" s="434">
        <f t="shared" si="93"/>
        <v>0</v>
      </c>
      <c r="R256" s="434">
        <f t="shared" si="93"/>
        <v>0</v>
      </c>
      <c r="S256" s="434">
        <f t="shared" si="93"/>
        <v>0</v>
      </c>
    </row>
    <row r="257" spans="11:19" ht="15" hidden="1" customHeight="1" x14ac:dyDescent="0.25">
      <c r="K257" s="421"/>
      <c r="L257" s="430"/>
      <c r="M257" s="438">
        <f t="shared" si="84"/>
        <v>0</v>
      </c>
      <c r="N257" s="423"/>
      <c r="O257" s="423"/>
      <c r="P257" s="423"/>
      <c r="Q257" s="423"/>
      <c r="R257" s="423"/>
      <c r="S257" s="423"/>
    </row>
    <row r="258" spans="11:19" ht="15" hidden="1" customHeight="1" x14ac:dyDescent="0.25">
      <c r="K258" s="424"/>
      <c r="L258" s="431"/>
      <c r="M258" s="439">
        <f t="shared" si="84"/>
        <v>3170</v>
      </c>
      <c r="N258" s="426">
        <f t="shared" ref="N258:S258" si="94">+N256-N257</f>
        <v>3170</v>
      </c>
      <c r="O258" s="426">
        <f t="shared" si="94"/>
        <v>0</v>
      </c>
      <c r="P258" s="426">
        <f t="shared" si="94"/>
        <v>0</v>
      </c>
      <c r="Q258" s="426">
        <f t="shared" si="94"/>
        <v>0</v>
      </c>
      <c r="R258" s="426">
        <f t="shared" si="94"/>
        <v>0</v>
      </c>
      <c r="S258" s="426">
        <f t="shared" si="94"/>
        <v>0</v>
      </c>
    </row>
    <row r="259" spans="11:19" ht="25.9" customHeight="1" x14ac:dyDescent="0.25">
      <c r="K259" s="421" t="s">
        <v>580</v>
      </c>
      <c r="L259" s="442" t="s">
        <v>581</v>
      </c>
      <c r="M259" s="436">
        <f t="shared" si="84"/>
        <v>1130</v>
      </c>
      <c r="N259" s="443">
        <v>1130</v>
      </c>
      <c r="O259" s="443"/>
      <c r="P259" s="443"/>
      <c r="Q259" s="443"/>
      <c r="R259" s="443"/>
      <c r="S259" s="443"/>
    </row>
    <row r="260" spans="11:19" ht="15" customHeight="1" x14ac:dyDescent="0.25">
      <c r="K260" s="421" t="s">
        <v>582</v>
      </c>
      <c r="L260" s="442" t="s">
        <v>583</v>
      </c>
      <c r="M260" s="436">
        <f t="shared" si="84"/>
        <v>2040</v>
      </c>
      <c r="N260" s="443">
        <v>2040</v>
      </c>
      <c r="O260" s="443"/>
      <c r="P260" s="443"/>
      <c r="Q260" s="443"/>
      <c r="R260" s="443"/>
      <c r="S260" s="443"/>
    </row>
    <row r="261" spans="11:19" ht="15" customHeight="1" x14ac:dyDescent="0.25">
      <c r="K261" s="432" t="s">
        <v>585</v>
      </c>
      <c r="L261" s="433" t="s">
        <v>584</v>
      </c>
      <c r="M261" s="434">
        <f t="shared" si="84"/>
        <v>1000</v>
      </c>
      <c r="N261" s="434">
        <f t="shared" ref="N261:S261" si="95">SUM(N264:N265)</f>
        <v>1000</v>
      </c>
      <c r="O261" s="434">
        <f t="shared" si="95"/>
        <v>0</v>
      </c>
      <c r="P261" s="434">
        <f t="shared" si="95"/>
        <v>0</v>
      </c>
      <c r="Q261" s="434">
        <f t="shared" si="95"/>
        <v>0</v>
      </c>
      <c r="R261" s="434">
        <f t="shared" si="95"/>
        <v>0</v>
      </c>
      <c r="S261" s="434">
        <f t="shared" si="95"/>
        <v>0</v>
      </c>
    </row>
    <row r="262" spans="11:19" ht="15" hidden="1" customHeight="1" x14ac:dyDescent="0.25">
      <c r="K262" s="421"/>
      <c r="L262" s="430"/>
      <c r="M262" s="438">
        <f t="shared" si="84"/>
        <v>1000</v>
      </c>
      <c r="N262" s="423">
        <v>1000</v>
      </c>
      <c r="O262" s="423"/>
      <c r="P262" s="423"/>
      <c r="Q262" s="423"/>
      <c r="R262" s="423"/>
      <c r="S262" s="423"/>
    </row>
    <row r="263" spans="11:19" ht="15" hidden="1" customHeight="1" x14ac:dyDescent="0.25">
      <c r="K263" s="424"/>
      <c r="L263" s="431"/>
      <c r="M263" s="439">
        <f t="shared" si="84"/>
        <v>0</v>
      </c>
      <c r="N263" s="426">
        <f t="shared" ref="N263:S263" si="96">+N261-N262</f>
        <v>0</v>
      </c>
      <c r="O263" s="426">
        <f t="shared" si="96"/>
        <v>0</v>
      </c>
      <c r="P263" s="426">
        <f t="shared" si="96"/>
        <v>0</v>
      </c>
      <c r="Q263" s="426">
        <f t="shared" si="96"/>
        <v>0</v>
      </c>
      <c r="R263" s="426">
        <f t="shared" si="96"/>
        <v>0</v>
      </c>
      <c r="S263" s="426">
        <f t="shared" si="96"/>
        <v>0</v>
      </c>
    </row>
    <row r="264" spans="11:19" ht="27" customHeight="1" x14ac:dyDescent="0.25">
      <c r="K264" s="421" t="s">
        <v>586</v>
      </c>
      <c r="L264" s="442" t="s">
        <v>651</v>
      </c>
      <c r="M264" s="436">
        <f t="shared" si="84"/>
        <v>600</v>
      </c>
      <c r="N264" s="443">
        <v>600</v>
      </c>
      <c r="O264" s="443"/>
      <c r="P264" s="443"/>
      <c r="Q264" s="443"/>
      <c r="R264" s="443"/>
      <c r="S264" s="443"/>
    </row>
    <row r="265" spans="11:19" ht="15" customHeight="1" x14ac:dyDescent="0.25">
      <c r="K265" s="421" t="s">
        <v>587</v>
      </c>
      <c r="L265" s="442" t="s">
        <v>588</v>
      </c>
      <c r="M265" s="436">
        <f t="shared" si="84"/>
        <v>400</v>
      </c>
      <c r="N265" s="443">
        <v>400</v>
      </c>
      <c r="O265" s="443"/>
      <c r="P265" s="443"/>
      <c r="Q265" s="443"/>
      <c r="R265" s="443"/>
      <c r="S265" s="443"/>
    </row>
    <row r="266" spans="11:19" ht="27" customHeight="1" x14ac:dyDescent="0.25">
      <c r="K266" s="421" t="s">
        <v>589</v>
      </c>
      <c r="L266" s="442" t="s">
        <v>590</v>
      </c>
      <c r="M266" s="436">
        <f t="shared" si="84"/>
        <v>100</v>
      </c>
      <c r="N266" s="443">
        <v>100</v>
      </c>
      <c r="O266" s="443"/>
      <c r="P266" s="443"/>
      <c r="Q266" s="443"/>
      <c r="R266" s="443"/>
      <c r="S266" s="443"/>
    </row>
    <row r="267" spans="11:19" ht="15" customHeight="1" x14ac:dyDescent="0.25">
      <c r="K267" s="421" t="s">
        <v>591</v>
      </c>
      <c r="L267" s="442" t="s">
        <v>592</v>
      </c>
      <c r="M267" s="436">
        <f t="shared" si="84"/>
        <v>65000</v>
      </c>
      <c r="N267" s="443"/>
      <c r="O267" s="443"/>
      <c r="P267" s="443">
        <v>65000</v>
      </c>
      <c r="Q267" s="443"/>
      <c r="R267" s="443"/>
      <c r="S267" s="443"/>
    </row>
    <row r="268" spans="11:19" ht="15" customHeight="1" x14ac:dyDescent="0.25">
      <c r="K268" s="432" t="s">
        <v>593</v>
      </c>
      <c r="L268" s="433" t="s">
        <v>594</v>
      </c>
      <c r="M268" s="434">
        <f t="shared" si="84"/>
        <v>1264</v>
      </c>
      <c r="N268" s="434">
        <f t="shared" ref="N268:S268" si="97">SUM(N271:N272)</f>
        <v>1264</v>
      </c>
      <c r="O268" s="434">
        <f t="shared" si="97"/>
        <v>0</v>
      </c>
      <c r="P268" s="434">
        <f t="shared" si="97"/>
        <v>0</v>
      </c>
      <c r="Q268" s="434">
        <f t="shared" si="97"/>
        <v>0</v>
      </c>
      <c r="R268" s="434">
        <f t="shared" si="97"/>
        <v>0</v>
      </c>
      <c r="S268" s="434">
        <f t="shared" si="97"/>
        <v>0</v>
      </c>
    </row>
    <row r="269" spans="11:19" ht="15" hidden="1" customHeight="1" x14ac:dyDescent="0.25">
      <c r="K269" s="421"/>
      <c r="L269" s="430"/>
      <c r="M269" s="438">
        <f t="shared" si="84"/>
        <v>1264.4828625</v>
      </c>
      <c r="N269" s="423">
        <v>1264.4828625</v>
      </c>
      <c r="O269" s="423"/>
      <c r="P269" s="423"/>
      <c r="Q269" s="423"/>
      <c r="R269" s="423"/>
      <c r="S269" s="423"/>
    </row>
    <row r="270" spans="11:19" ht="15" hidden="1" customHeight="1" x14ac:dyDescent="0.25">
      <c r="K270" s="424"/>
      <c r="L270" s="431"/>
      <c r="M270" s="439">
        <f t="shared" si="84"/>
        <v>-0.48286250000001019</v>
      </c>
      <c r="N270" s="426">
        <f t="shared" ref="N270:S270" si="98">+N268-N269</f>
        <v>-0.48286250000001019</v>
      </c>
      <c r="O270" s="426">
        <f t="shared" si="98"/>
        <v>0</v>
      </c>
      <c r="P270" s="426">
        <f t="shared" si="98"/>
        <v>0</v>
      </c>
      <c r="Q270" s="426">
        <f t="shared" si="98"/>
        <v>0</v>
      </c>
      <c r="R270" s="426">
        <f t="shared" si="98"/>
        <v>0</v>
      </c>
      <c r="S270" s="426">
        <f t="shared" si="98"/>
        <v>0</v>
      </c>
    </row>
    <row r="271" spans="11:19" ht="15" customHeight="1" x14ac:dyDescent="0.25">
      <c r="K271" s="421" t="s">
        <v>595</v>
      </c>
      <c r="L271" s="442" t="s">
        <v>596</v>
      </c>
      <c r="M271" s="436">
        <f t="shared" si="84"/>
        <v>600</v>
      </c>
      <c r="N271" s="443">
        <v>600</v>
      </c>
      <c r="O271" s="443"/>
      <c r="P271" s="443"/>
      <c r="Q271" s="443"/>
      <c r="R271" s="443"/>
      <c r="S271" s="443"/>
    </row>
    <row r="272" spans="11:19" ht="15" customHeight="1" x14ac:dyDescent="0.25">
      <c r="K272" s="421" t="s">
        <v>597</v>
      </c>
      <c r="L272" s="442" t="s">
        <v>598</v>
      </c>
      <c r="M272" s="436">
        <f t="shared" si="84"/>
        <v>664</v>
      </c>
      <c r="N272" s="443">
        <v>664</v>
      </c>
      <c r="O272" s="443"/>
      <c r="P272" s="443"/>
      <c r="Q272" s="443"/>
      <c r="R272" s="443"/>
      <c r="S272" s="443"/>
    </row>
    <row r="273" spans="11:19" ht="15" customHeight="1" x14ac:dyDescent="0.25">
      <c r="K273" s="432" t="s">
        <v>599</v>
      </c>
      <c r="L273" s="433" t="s">
        <v>600</v>
      </c>
      <c r="M273" s="434">
        <f t="shared" si="84"/>
        <v>13715</v>
      </c>
      <c r="N273" s="434">
        <f>SUM(N276:N279)</f>
        <v>4215</v>
      </c>
      <c r="O273" s="434">
        <f>SUM(O276:O278)</f>
        <v>0</v>
      </c>
      <c r="P273" s="434">
        <f>SUM(P276:P278)</f>
        <v>6500</v>
      </c>
      <c r="Q273" s="434">
        <f>SUM(Q276:Q278)</f>
        <v>0</v>
      </c>
      <c r="R273" s="434">
        <f>SUM(R276:R278)</f>
        <v>2500</v>
      </c>
      <c r="S273" s="434">
        <f>SUM(S276:S278)</f>
        <v>500</v>
      </c>
    </row>
    <row r="274" spans="11:19" ht="15" hidden="1" customHeight="1" x14ac:dyDescent="0.25">
      <c r="K274" s="421"/>
      <c r="L274" s="430"/>
      <c r="M274" s="438">
        <f t="shared" si="84"/>
        <v>4214.9428750000006</v>
      </c>
      <c r="N274" s="423">
        <v>4214.9428750000006</v>
      </c>
      <c r="O274" s="423"/>
      <c r="P274" s="423"/>
      <c r="Q274" s="423"/>
      <c r="R274" s="423"/>
      <c r="S274" s="423"/>
    </row>
    <row r="275" spans="11:19" ht="15" hidden="1" customHeight="1" x14ac:dyDescent="0.25">
      <c r="K275" s="424"/>
      <c r="L275" s="431"/>
      <c r="M275" s="439">
        <f t="shared" si="84"/>
        <v>9500.0571249999994</v>
      </c>
      <c r="N275" s="426">
        <f t="shared" ref="N275:S275" si="99">+N273-N274</f>
        <v>5.7124999999359716E-2</v>
      </c>
      <c r="O275" s="426">
        <f t="shared" si="99"/>
        <v>0</v>
      </c>
      <c r="P275" s="426">
        <f t="shared" si="99"/>
        <v>6500</v>
      </c>
      <c r="Q275" s="426">
        <f t="shared" si="99"/>
        <v>0</v>
      </c>
      <c r="R275" s="426">
        <f t="shared" si="99"/>
        <v>2500</v>
      </c>
      <c r="S275" s="426">
        <f t="shared" si="99"/>
        <v>500</v>
      </c>
    </row>
    <row r="276" spans="11:19" ht="15" customHeight="1" x14ac:dyDescent="0.25">
      <c r="K276" s="421" t="s">
        <v>601</v>
      </c>
      <c r="L276" s="442" t="s">
        <v>602</v>
      </c>
      <c r="M276" s="436">
        <f t="shared" si="84"/>
        <v>1430</v>
      </c>
      <c r="N276" s="443">
        <v>430</v>
      </c>
      <c r="O276" s="443"/>
      <c r="P276" s="443">
        <v>500</v>
      </c>
      <c r="Q276" s="443"/>
      <c r="R276" s="443"/>
      <c r="S276" s="443">
        <v>500</v>
      </c>
    </row>
    <row r="277" spans="11:19" ht="25.9" customHeight="1" x14ac:dyDescent="0.25">
      <c r="K277" s="421" t="s">
        <v>603</v>
      </c>
      <c r="L277" s="442" t="s">
        <v>604</v>
      </c>
      <c r="M277" s="436">
        <f t="shared" si="84"/>
        <v>6600</v>
      </c>
      <c r="N277" s="443">
        <v>1600</v>
      </c>
      <c r="O277" s="443"/>
      <c r="P277" s="443">
        <v>5000</v>
      </c>
      <c r="Q277" s="443"/>
      <c r="R277" s="443"/>
      <c r="S277" s="443"/>
    </row>
    <row r="278" spans="11:19" ht="15" customHeight="1" x14ac:dyDescent="0.25">
      <c r="K278" s="421" t="s">
        <v>605</v>
      </c>
      <c r="L278" s="442" t="s">
        <v>606</v>
      </c>
      <c r="M278" s="436">
        <f t="shared" si="84"/>
        <v>5200</v>
      </c>
      <c r="N278" s="443">
        <v>1700</v>
      </c>
      <c r="O278" s="443"/>
      <c r="P278" s="443">
        <v>1000</v>
      </c>
      <c r="Q278" s="443"/>
      <c r="R278" s="443">
        <v>2500</v>
      </c>
      <c r="S278" s="443"/>
    </row>
    <row r="279" spans="11:19" ht="15" customHeight="1" x14ac:dyDescent="0.25">
      <c r="K279" s="421" t="s">
        <v>607</v>
      </c>
      <c r="L279" s="442" t="s">
        <v>608</v>
      </c>
      <c r="M279" s="436">
        <f t="shared" si="84"/>
        <v>485</v>
      </c>
      <c r="N279" s="443">
        <v>485</v>
      </c>
      <c r="O279" s="443"/>
      <c r="P279" s="443"/>
      <c r="Q279" s="443"/>
      <c r="R279" s="443"/>
      <c r="S279" s="443"/>
    </row>
    <row r="280" spans="11:19" ht="15" customHeight="1" x14ac:dyDescent="0.25">
      <c r="K280" s="432" t="s">
        <v>609</v>
      </c>
      <c r="L280" s="433" t="s">
        <v>610</v>
      </c>
      <c r="M280" s="434">
        <f t="shared" si="84"/>
        <v>2450</v>
      </c>
      <c r="N280" s="434">
        <f t="shared" ref="N280:S280" si="100">SUM(N283:N284)</f>
        <v>2450</v>
      </c>
      <c r="O280" s="434">
        <f t="shared" si="100"/>
        <v>0</v>
      </c>
      <c r="P280" s="434">
        <f t="shared" si="100"/>
        <v>0</v>
      </c>
      <c r="Q280" s="434">
        <f t="shared" si="100"/>
        <v>0</v>
      </c>
      <c r="R280" s="434">
        <f t="shared" si="100"/>
        <v>0</v>
      </c>
      <c r="S280" s="434">
        <f t="shared" si="100"/>
        <v>0</v>
      </c>
    </row>
    <row r="281" spans="11:19" ht="15" hidden="1" customHeight="1" x14ac:dyDescent="0.25">
      <c r="K281" s="421"/>
      <c r="L281" s="430"/>
      <c r="M281" s="438">
        <f t="shared" si="84"/>
        <v>2450</v>
      </c>
      <c r="N281" s="423">
        <v>2450</v>
      </c>
      <c r="O281" s="423"/>
      <c r="P281" s="423"/>
      <c r="Q281" s="423"/>
      <c r="R281" s="423"/>
      <c r="S281" s="423"/>
    </row>
    <row r="282" spans="11:19" ht="15" hidden="1" customHeight="1" x14ac:dyDescent="0.25">
      <c r="K282" s="424"/>
      <c r="L282" s="431"/>
      <c r="M282" s="439">
        <f t="shared" si="84"/>
        <v>0</v>
      </c>
      <c r="N282" s="426">
        <f t="shared" ref="N282:S282" si="101">+N280-N281</f>
        <v>0</v>
      </c>
      <c r="O282" s="426">
        <f t="shared" si="101"/>
        <v>0</v>
      </c>
      <c r="P282" s="426">
        <f t="shared" si="101"/>
        <v>0</v>
      </c>
      <c r="Q282" s="426">
        <f t="shared" si="101"/>
        <v>0</v>
      </c>
      <c r="R282" s="426">
        <f t="shared" si="101"/>
        <v>0</v>
      </c>
      <c r="S282" s="426">
        <f t="shared" si="101"/>
        <v>0</v>
      </c>
    </row>
    <row r="283" spans="11:19" ht="15" customHeight="1" x14ac:dyDescent="0.25">
      <c r="K283" s="421" t="s">
        <v>611</v>
      </c>
      <c r="L283" s="442" t="s">
        <v>612</v>
      </c>
      <c r="M283" s="436">
        <f t="shared" si="84"/>
        <v>1100</v>
      </c>
      <c r="N283" s="443">
        <v>1100</v>
      </c>
      <c r="O283" s="443"/>
      <c r="P283" s="443"/>
      <c r="Q283" s="443"/>
      <c r="R283" s="443"/>
      <c r="S283" s="443"/>
    </row>
    <row r="284" spans="11:19" ht="15" customHeight="1" x14ac:dyDescent="0.25">
      <c r="K284" s="421" t="s">
        <v>613</v>
      </c>
      <c r="L284" s="442" t="s">
        <v>614</v>
      </c>
      <c r="M284" s="436">
        <f t="shared" si="84"/>
        <v>1350</v>
      </c>
      <c r="N284" s="443">
        <v>1350</v>
      </c>
      <c r="O284" s="443"/>
      <c r="P284" s="443"/>
      <c r="Q284" s="443"/>
      <c r="R284" s="443"/>
      <c r="S284" s="443"/>
    </row>
    <row r="285" spans="11:19" ht="15" customHeight="1" x14ac:dyDescent="0.25">
      <c r="K285" s="432" t="s">
        <v>615</v>
      </c>
      <c r="L285" s="433" t="s">
        <v>616</v>
      </c>
      <c r="M285" s="434">
        <f t="shared" si="84"/>
        <v>2368</v>
      </c>
      <c r="N285" s="434">
        <f t="shared" ref="N285:S285" si="102">SUM(N288:N290)</f>
        <v>2368</v>
      </c>
      <c r="O285" s="434">
        <f t="shared" si="102"/>
        <v>0</v>
      </c>
      <c r="P285" s="434">
        <f t="shared" si="102"/>
        <v>0</v>
      </c>
      <c r="Q285" s="434">
        <f t="shared" si="102"/>
        <v>0</v>
      </c>
      <c r="R285" s="434">
        <f t="shared" si="102"/>
        <v>0</v>
      </c>
      <c r="S285" s="434">
        <f t="shared" si="102"/>
        <v>0</v>
      </c>
    </row>
    <row r="286" spans="11:19" ht="15" hidden="1" customHeight="1" x14ac:dyDescent="0.25">
      <c r="K286" s="421"/>
      <c r="L286" s="430"/>
      <c r="M286" s="438">
        <f t="shared" si="84"/>
        <v>1568.4645426450002</v>
      </c>
      <c r="N286" s="423">
        <v>1568.4645426450002</v>
      </c>
      <c r="O286" s="423"/>
      <c r="P286" s="423"/>
      <c r="Q286" s="423"/>
      <c r="R286" s="423"/>
      <c r="S286" s="423"/>
    </row>
    <row r="287" spans="11:19" ht="15" hidden="1" customHeight="1" x14ac:dyDescent="0.25">
      <c r="K287" s="424"/>
      <c r="L287" s="431"/>
      <c r="M287" s="439">
        <f t="shared" si="84"/>
        <v>799.53545735499983</v>
      </c>
      <c r="N287" s="426">
        <f t="shared" ref="N287:S287" si="103">+N285-N286</f>
        <v>799.53545735499983</v>
      </c>
      <c r="O287" s="426">
        <f t="shared" si="103"/>
        <v>0</v>
      </c>
      <c r="P287" s="426">
        <f t="shared" si="103"/>
        <v>0</v>
      </c>
      <c r="Q287" s="426">
        <f t="shared" si="103"/>
        <v>0</v>
      </c>
      <c r="R287" s="426">
        <f t="shared" si="103"/>
        <v>0</v>
      </c>
      <c r="S287" s="426">
        <f t="shared" si="103"/>
        <v>0</v>
      </c>
    </row>
    <row r="288" spans="11:19" ht="15" customHeight="1" x14ac:dyDescent="0.25">
      <c r="K288" s="421" t="s">
        <v>617</v>
      </c>
      <c r="L288" s="442" t="s">
        <v>618</v>
      </c>
      <c r="M288" s="436">
        <f t="shared" si="84"/>
        <v>948</v>
      </c>
      <c r="N288" s="443">
        <v>948</v>
      </c>
      <c r="O288" s="443"/>
      <c r="P288" s="443"/>
      <c r="Q288" s="443"/>
      <c r="R288" s="443"/>
      <c r="S288" s="443"/>
    </row>
    <row r="289" spans="11:19" ht="15" customHeight="1" x14ac:dyDescent="0.25">
      <c r="K289" s="421" t="s">
        <v>619</v>
      </c>
      <c r="L289" s="442" t="s">
        <v>620</v>
      </c>
      <c r="M289" s="436">
        <f t="shared" si="84"/>
        <v>620</v>
      </c>
      <c r="N289" s="443">
        <v>620</v>
      </c>
      <c r="O289" s="443"/>
      <c r="P289" s="443"/>
      <c r="Q289" s="443"/>
      <c r="R289" s="443"/>
      <c r="S289" s="443"/>
    </row>
    <row r="290" spans="11:19" ht="15" customHeight="1" x14ac:dyDescent="0.25">
      <c r="K290" s="421" t="s">
        <v>652</v>
      </c>
      <c r="L290" s="442" t="s">
        <v>653</v>
      </c>
      <c r="M290" s="436">
        <f t="shared" si="84"/>
        <v>800</v>
      </c>
      <c r="N290" s="443">
        <v>800</v>
      </c>
      <c r="O290" s="443"/>
      <c r="P290" s="443"/>
      <c r="Q290" s="443"/>
      <c r="R290" s="443"/>
      <c r="S290" s="443"/>
    </row>
  </sheetData>
  <sheetProtection algorithmName="SHA-512" hashValue="N1phVTOgQfT99eLLscBQUiMf7JrX8YS3at7kGtsIYEGvQnedIi5W/8lukWYztxbbsqb7FY6Jo3XswXuAsi4qEg==" saltValue="vzpR1mMkYH2UYdQ4N9oceQ==" spinCount="100000" sheet="1" objects="1" scenarios="1"/>
  <mergeCells count="2">
    <mergeCell ref="K2:L3"/>
    <mergeCell ref="M2:S2"/>
  </mergeCells>
  <pageMargins left="0.7" right="0.7" top="0.75" bottom="0.75" header="0.3" footer="0.3"/>
  <pageSetup orientation="portrait" horizontalDpi="360" verticalDpi="360" r:id="rId1"/>
  <extLst>
    <ext xmlns:x14="http://schemas.microsoft.com/office/spreadsheetml/2009/9/main" uri="{78C0D931-6437-407d-A8EE-F0AAD7539E65}">
      <x14:conditionalFormattings>
        <x14:conditionalFormatting xmlns:xm="http://schemas.microsoft.com/office/excel/2006/main">
          <x14:cfRule type="expression" priority="2" id="{2FBE700C-5715-44B1-AFCC-D1DBD473EB17}">
            <xm:f>Gob!$M$6=$N$118</xm:f>
            <x14:dxf/>
          </x14:cfRule>
          <xm:sqref>U8</xm:sqref>
        </x14:conditionalFormatting>
        <x14:conditionalFormatting xmlns:xm="http://schemas.microsoft.com/office/excel/2006/main">
          <x14:cfRule type="expression" priority="1" id="{7D061A84-E55D-4A7E-B314-177B346FD7FD}">
            <xm:f>DSoc!$M$96=$M$93</xm:f>
            <x14:dxf/>
          </x14:cfRule>
          <xm:sqref>M98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232"/>
  </sheetPr>
  <dimension ref="A1:AY116"/>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sheetView>
  </sheetViews>
  <sheetFormatPr baseColWidth="10" defaultColWidth="11.42578125" defaultRowHeight="12.7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1.7109375" style="210" customWidth="1"/>
    <col min="9" max="12" width="11.7109375" style="211" customWidth="1"/>
    <col min="13" max="19" width="12.7109375" style="212" customWidth="1"/>
    <col min="20" max="20" width="12.7109375" style="213" customWidth="1"/>
    <col min="21" max="24" width="12.7109375" style="214" customWidth="1"/>
    <col min="25" max="27" width="12.7109375" style="141" customWidth="1"/>
    <col min="28" max="28" width="12.7109375" style="213" customWidth="1"/>
    <col min="29" max="32" width="12.7109375" style="214" customWidth="1"/>
    <col min="33" max="35" width="12.7109375" style="141" customWidth="1"/>
    <col min="36" max="36" width="12.7109375" style="213" customWidth="1"/>
    <col min="37" max="40" width="12.7109375" style="214" customWidth="1"/>
    <col min="41" max="43" width="12.7109375" style="141" customWidth="1"/>
    <col min="44" max="44" width="12.7109375" style="213" customWidth="1"/>
    <col min="45" max="48" width="12.7109375" style="214" customWidth="1"/>
    <col min="49" max="87" width="12.7109375" style="141" customWidth="1"/>
    <col min="88" max="16384" width="11.42578125" style="141"/>
  </cols>
  <sheetData>
    <row r="1" spans="1:51" ht="32.25" customHeight="1" thickBot="1" x14ac:dyDescent="0.3">
      <c r="A1" s="141"/>
      <c r="B1" s="142"/>
      <c r="C1" s="142"/>
      <c r="D1" s="142"/>
      <c r="E1" s="143"/>
      <c r="F1" s="144"/>
      <c r="G1" s="145"/>
      <c r="H1" s="145"/>
      <c r="I1" s="146"/>
      <c r="J1" s="146"/>
      <c r="K1" s="146"/>
      <c r="L1" s="146"/>
      <c r="M1" s="527" t="s">
        <v>271</v>
      </c>
      <c r="N1" s="528"/>
      <c r="O1" s="528"/>
      <c r="P1" s="528"/>
      <c r="Q1" s="528"/>
      <c r="R1" s="528"/>
      <c r="S1" s="529"/>
      <c r="T1" s="530" t="s">
        <v>264</v>
      </c>
      <c r="U1" s="531"/>
      <c r="V1" s="531"/>
      <c r="W1" s="531"/>
      <c r="X1" s="531"/>
      <c r="Y1" s="531"/>
      <c r="Z1" s="531"/>
      <c r="AA1" s="531"/>
      <c r="AB1" s="532" t="s">
        <v>265</v>
      </c>
      <c r="AC1" s="533"/>
      <c r="AD1" s="533"/>
      <c r="AE1" s="533"/>
      <c r="AF1" s="533"/>
      <c r="AG1" s="533"/>
      <c r="AH1" s="533"/>
      <c r="AI1" s="533"/>
      <c r="AJ1" s="534" t="s">
        <v>266</v>
      </c>
      <c r="AK1" s="535"/>
      <c r="AL1" s="535"/>
      <c r="AM1" s="535"/>
      <c r="AN1" s="535"/>
      <c r="AO1" s="535"/>
      <c r="AP1" s="535"/>
      <c r="AQ1" s="535"/>
      <c r="AR1" s="536" t="s">
        <v>267</v>
      </c>
      <c r="AS1" s="537"/>
      <c r="AT1" s="537"/>
      <c r="AU1" s="537"/>
      <c r="AV1" s="537"/>
      <c r="AW1" s="537"/>
      <c r="AX1" s="537"/>
      <c r="AY1" s="537"/>
    </row>
    <row r="2" spans="1:51" ht="31.9" customHeight="1" x14ac:dyDescent="0.25">
      <c r="A2" s="542" t="s">
        <v>140</v>
      </c>
      <c r="B2" s="543"/>
      <c r="C2" s="543"/>
      <c r="D2" s="543"/>
      <c r="E2" s="543"/>
      <c r="F2" s="544"/>
      <c r="G2" s="567" t="s">
        <v>270</v>
      </c>
      <c r="H2" s="569" t="s">
        <v>269</v>
      </c>
      <c r="I2" s="555" t="s">
        <v>141</v>
      </c>
      <c r="J2" s="557" t="s">
        <v>142</v>
      </c>
      <c r="K2" s="559" t="s">
        <v>143</v>
      </c>
      <c r="L2" s="566" t="s">
        <v>144</v>
      </c>
      <c r="M2" s="571" t="s">
        <v>1</v>
      </c>
      <c r="N2" s="563" t="s">
        <v>0</v>
      </c>
      <c r="O2" s="563"/>
      <c r="P2" s="563"/>
      <c r="Q2" s="563"/>
      <c r="R2" s="564" t="s">
        <v>268</v>
      </c>
      <c r="S2" s="553" t="s">
        <v>5</v>
      </c>
      <c r="T2" s="561" t="s">
        <v>141</v>
      </c>
      <c r="U2" s="571" t="s">
        <v>8</v>
      </c>
      <c r="V2" s="563" t="s">
        <v>0</v>
      </c>
      <c r="W2" s="563"/>
      <c r="X2" s="563"/>
      <c r="Y2" s="563"/>
      <c r="Z2" s="564" t="s">
        <v>268</v>
      </c>
      <c r="AA2" s="553" t="s">
        <v>5</v>
      </c>
      <c r="AB2" s="561" t="s">
        <v>142</v>
      </c>
      <c r="AC2" s="571" t="s">
        <v>8</v>
      </c>
      <c r="AD2" s="563" t="s">
        <v>0</v>
      </c>
      <c r="AE2" s="563"/>
      <c r="AF2" s="563"/>
      <c r="AG2" s="563"/>
      <c r="AH2" s="564" t="s">
        <v>268</v>
      </c>
      <c r="AI2" s="553" t="s">
        <v>5</v>
      </c>
      <c r="AJ2" s="561" t="s">
        <v>143</v>
      </c>
      <c r="AK2" s="571" t="s">
        <v>8</v>
      </c>
      <c r="AL2" s="563" t="s">
        <v>0</v>
      </c>
      <c r="AM2" s="563"/>
      <c r="AN2" s="563"/>
      <c r="AO2" s="563"/>
      <c r="AP2" s="564" t="s">
        <v>268</v>
      </c>
      <c r="AQ2" s="553" t="s">
        <v>5</v>
      </c>
      <c r="AR2" s="561" t="s">
        <v>144</v>
      </c>
      <c r="AS2" s="571" t="s">
        <v>8</v>
      </c>
      <c r="AT2" s="563" t="s">
        <v>0</v>
      </c>
      <c r="AU2" s="563"/>
      <c r="AV2" s="563"/>
      <c r="AW2" s="563"/>
      <c r="AX2" s="564" t="s">
        <v>268</v>
      </c>
      <c r="AY2" s="553" t="s">
        <v>5</v>
      </c>
    </row>
    <row r="3" spans="1:51" ht="31.9" customHeight="1" x14ac:dyDescent="0.25">
      <c r="A3" s="545"/>
      <c r="B3" s="546"/>
      <c r="C3" s="546"/>
      <c r="D3" s="546"/>
      <c r="E3" s="546"/>
      <c r="F3" s="547"/>
      <c r="G3" s="568"/>
      <c r="H3" s="570"/>
      <c r="I3" s="556"/>
      <c r="J3" s="558"/>
      <c r="K3" s="560"/>
      <c r="L3" s="562"/>
      <c r="M3" s="572"/>
      <c r="N3" s="148" t="s">
        <v>2</v>
      </c>
      <c r="O3" s="148" t="s">
        <v>4</v>
      </c>
      <c r="P3" s="148" t="s">
        <v>3</v>
      </c>
      <c r="Q3" s="148" t="s">
        <v>6</v>
      </c>
      <c r="R3" s="565"/>
      <c r="S3" s="554"/>
      <c r="T3" s="562"/>
      <c r="U3" s="572"/>
      <c r="V3" s="148" t="s">
        <v>2</v>
      </c>
      <c r="W3" s="148" t="s">
        <v>4</v>
      </c>
      <c r="X3" s="148" t="s">
        <v>3</v>
      </c>
      <c r="Y3" s="148" t="s">
        <v>6</v>
      </c>
      <c r="Z3" s="565"/>
      <c r="AA3" s="554"/>
      <c r="AB3" s="562"/>
      <c r="AC3" s="572"/>
      <c r="AD3" s="148" t="s">
        <v>2</v>
      </c>
      <c r="AE3" s="148" t="s">
        <v>4</v>
      </c>
      <c r="AF3" s="148" t="s">
        <v>3</v>
      </c>
      <c r="AG3" s="148" t="s">
        <v>6</v>
      </c>
      <c r="AH3" s="565"/>
      <c r="AI3" s="554"/>
      <c r="AJ3" s="562"/>
      <c r="AK3" s="572"/>
      <c r="AL3" s="148" t="s">
        <v>2</v>
      </c>
      <c r="AM3" s="148" t="s">
        <v>4</v>
      </c>
      <c r="AN3" s="148" t="s">
        <v>3</v>
      </c>
      <c r="AO3" s="148" t="s">
        <v>6</v>
      </c>
      <c r="AP3" s="565"/>
      <c r="AQ3" s="554"/>
      <c r="AR3" s="562"/>
      <c r="AS3" s="572"/>
      <c r="AT3" s="148" t="s">
        <v>2</v>
      </c>
      <c r="AU3" s="148" t="s">
        <v>4</v>
      </c>
      <c r="AV3" s="148" t="s">
        <v>3</v>
      </c>
      <c r="AW3" s="148" t="s">
        <v>6</v>
      </c>
      <c r="AX3" s="565"/>
      <c r="AY3" s="554"/>
    </row>
    <row r="4" spans="1:51" ht="18" customHeight="1" x14ac:dyDescent="0.25">
      <c r="A4" s="548" t="s">
        <v>7</v>
      </c>
      <c r="B4" s="549"/>
      <c r="C4" s="549"/>
      <c r="D4" s="549"/>
      <c r="E4" s="549"/>
      <c r="F4" s="550"/>
      <c r="G4" s="149"/>
      <c r="H4" s="149"/>
      <c r="I4" s="150"/>
      <c r="J4" s="150"/>
      <c r="K4" s="150"/>
      <c r="L4" s="150"/>
      <c r="M4" s="151"/>
      <c r="N4" s="151"/>
      <c r="O4" s="151"/>
      <c r="P4" s="151"/>
      <c r="Q4" s="151"/>
      <c r="R4" s="151"/>
      <c r="S4" s="151"/>
      <c r="T4" s="152"/>
      <c r="U4" s="151"/>
      <c r="V4" s="151"/>
      <c r="W4" s="151"/>
      <c r="X4" s="151"/>
      <c r="Y4" s="151"/>
      <c r="Z4" s="151"/>
      <c r="AA4" s="151"/>
      <c r="AB4" s="152"/>
      <c r="AC4" s="151"/>
      <c r="AD4" s="151"/>
      <c r="AE4" s="151"/>
      <c r="AF4" s="151"/>
      <c r="AG4" s="151"/>
      <c r="AH4" s="151"/>
      <c r="AI4" s="151"/>
      <c r="AJ4" s="152"/>
      <c r="AK4" s="151"/>
      <c r="AL4" s="151"/>
      <c r="AM4" s="151"/>
      <c r="AN4" s="151"/>
      <c r="AO4" s="151"/>
      <c r="AP4" s="151"/>
      <c r="AQ4" s="151"/>
      <c r="AR4" s="152"/>
      <c r="AS4" s="151"/>
      <c r="AT4" s="151"/>
      <c r="AU4" s="151"/>
      <c r="AV4" s="151"/>
      <c r="AW4" s="151"/>
      <c r="AX4" s="151"/>
      <c r="AY4" s="151"/>
    </row>
    <row r="5" spans="1:51" ht="32.1" customHeight="1" x14ac:dyDescent="0.25">
      <c r="B5" s="154" t="s">
        <v>145</v>
      </c>
      <c r="C5" s="155" t="s">
        <v>146</v>
      </c>
      <c r="D5" s="156"/>
      <c r="E5" s="157"/>
      <c r="F5" s="157"/>
      <c r="G5" s="158"/>
      <c r="H5" s="159"/>
      <c r="I5" s="160"/>
      <c r="J5" s="160"/>
      <c r="K5" s="160"/>
      <c r="L5" s="160"/>
      <c r="M5" s="161">
        <f t="shared" ref="M5:S5" si="0">+M6+M23+M47+M87+M102</f>
        <v>2609959</v>
      </c>
      <c r="N5" s="161">
        <f t="shared" si="0"/>
        <v>51498</v>
      </c>
      <c r="O5" s="161">
        <f t="shared" si="0"/>
        <v>2136167</v>
      </c>
      <c r="P5" s="161">
        <f t="shared" si="0"/>
        <v>255510</v>
      </c>
      <c r="Q5" s="161">
        <f t="shared" si="0"/>
        <v>12000</v>
      </c>
      <c r="R5" s="161">
        <f t="shared" si="0"/>
        <v>58804</v>
      </c>
      <c r="S5" s="161">
        <f t="shared" si="0"/>
        <v>95980</v>
      </c>
      <c r="T5" s="162"/>
      <c r="U5" s="163">
        <f t="shared" ref="U5:AA5" si="1">+U6+U23+U47+U87+U102</f>
        <v>586873</v>
      </c>
      <c r="V5" s="163">
        <f t="shared" si="1"/>
        <v>6316</v>
      </c>
      <c r="W5" s="163">
        <f t="shared" si="1"/>
        <v>514137</v>
      </c>
      <c r="X5" s="163">
        <f t="shared" si="1"/>
        <v>39562</v>
      </c>
      <c r="Y5" s="163">
        <f t="shared" si="1"/>
        <v>500</v>
      </c>
      <c r="Z5" s="163">
        <f t="shared" si="1"/>
        <v>8150</v>
      </c>
      <c r="AA5" s="163">
        <f t="shared" si="1"/>
        <v>18208</v>
      </c>
      <c r="AB5" s="162"/>
      <c r="AC5" s="163">
        <f t="shared" ref="AC5:AI5" si="2">+AC6+AC23+AC47+AC87+AC102</f>
        <v>638577</v>
      </c>
      <c r="AD5" s="163">
        <f t="shared" si="2"/>
        <v>15596</v>
      </c>
      <c r="AE5" s="163">
        <f t="shared" si="2"/>
        <v>538485</v>
      </c>
      <c r="AF5" s="163">
        <f t="shared" si="2"/>
        <v>47363</v>
      </c>
      <c r="AG5" s="163">
        <f t="shared" si="2"/>
        <v>1500</v>
      </c>
      <c r="AH5" s="163">
        <f t="shared" si="2"/>
        <v>14530</v>
      </c>
      <c r="AI5" s="163">
        <f t="shared" si="2"/>
        <v>21103</v>
      </c>
      <c r="AJ5" s="162"/>
      <c r="AK5" s="163">
        <f t="shared" ref="AK5:AQ5" si="3">+AK6+AK23+AK47+AK87+AK102</f>
        <v>691822</v>
      </c>
      <c r="AL5" s="163">
        <f t="shared" si="3"/>
        <v>13319</v>
      </c>
      <c r="AM5" s="163">
        <f t="shared" si="3"/>
        <v>537642</v>
      </c>
      <c r="AN5" s="163">
        <f t="shared" si="3"/>
        <v>87643</v>
      </c>
      <c r="AO5" s="163">
        <f t="shared" si="3"/>
        <v>3500</v>
      </c>
      <c r="AP5" s="163">
        <f t="shared" si="3"/>
        <v>17595</v>
      </c>
      <c r="AQ5" s="163">
        <f t="shared" si="3"/>
        <v>32123</v>
      </c>
      <c r="AR5" s="162"/>
      <c r="AS5" s="163">
        <f t="shared" ref="AS5:AY5" si="4">+AS6+AS23+AS47+AS87+AS102</f>
        <v>692687</v>
      </c>
      <c r="AT5" s="163">
        <f t="shared" si="4"/>
        <v>16267</v>
      </c>
      <c r="AU5" s="163">
        <f t="shared" si="4"/>
        <v>545903</v>
      </c>
      <c r="AV5" s="163">
        <f t="shared" si="4"/>
        <v>80942</v>
      </c>
      <c r="AW5" s="163">
        <f t="shared" si="4"/>
        <v>6500</v>
      </c>
      <c r="AX5" s="163">
        <f t="shared" si="4"/>
        <v>18529</v>
      </c>
      <c r="AY5" s="163">
        <f t="shared" si="4"/>
        <v>24546</v>
      </c>
    </row>
    <row r="6" spans="1:51" ht="32.1" customHeight="1" x14ac:dyDescent="0.25">
      <c r="C6" s="165" t="s">
        <v>148</v>
      </c>
      <c r="D6" s="166" t="s">
        <v>147</v>
      </c>
      <c r="E6" s="167"/>
      <c r="F6" s="168"/>
      <c r="G6" s="169"/>
      <c r="H6" s="170"/>
      <c r="I6" s="171"/>
      <c r="J6" s="171"/>
      <c r="K6" s="171"/>
      <c r="L6" s="171"/>
      <c r="M6" s="172">
        <f t="shared" ref="M6:S6" si="5">SUM(M7:M22)/2</f>
        <v>11830</v>
      </c>
      <c r="N6" s="172">
        <f t="shared" si="5"/>
        <v>1366</v>
      </c>
      <c r="O6" s="172">
        <f t="shared" si="5"/>
        <v>130</v>
      </c>
      <c r="P6" s="172">
        <f t="shared" si="5"/>
        <v>5500</v>
      </c>
      <c r="Q6" s="172">
        <f t="shared" si="5"/>
        <v>0</v>
      </c>
      <c r="R6" s="172">
        <f t="shared" si="5"/>
        <v>3604</v>
      </c>
      <c r="S6" s="172">
        <f t="shared" si="5"/>
        <v>1230</v>
      </c>
      <c r="T6" s="173"/>
      <c r="U6" s="174">
        <f t="shared" ref="U6:AA6" si="6">SUM(U7:U22)/2</f>
        <v>580</v>
      </c>
      <c r="V6" s="174">
        <f t="shared" si="6"/>
        <v>60</v>
      </c>
      <c r="W6" s="174">
        <f t="shared" si="6"/>
        <v>10</v>
      </c>
      <c r="X6" s="174">
        <f t="shared" si="6"/>
        <v>0</v>
      </c>
      <c r="Y6" s="174">
        <f t="shared" si="6"/>
        <v>0</v>
      </c>
      <c r="Z6" s="174">
        <f t="shared" si="6"/>
        <v>0</v>
      </c>
      <c r="AA6" s="174">
        <f t="shared" si="6"/>
        <v>510</v>
      </c>
      <c r="AB6" s="173"/>
      <c r="AC6" s="174">
        <f t="shared" ref="AC6:AI6" si="7">SUM(AC7:AC22)/2</f>
        <v>3890</v>
      </c>
      <c r="AD6" s="174">
        <f t="shared" si="7"/>
        <v>410</v>
      </c>
      <c r="AE6" s="174">
        <f t="shared" si="7"/>
        <v>45</v>
      </c>
      <c r="AF6" s="174">
        <f t="shared" si="7"/>
        <v>2200</v>
      </c>
      <c r="AG6" s="174">
        <f t="shared" si="7"/>
        <v>0</v>
      </c>
      <c r="AH6" s="174">
        <f t="shared" si="7"/>
        <v>1030</v>
      </c>
      <c r="AI6" s="174">
        <f t="shared" si="7"/>
        <v>205</v>
      </c>
      <c r="AJ6" s="173"/>
      <c r="AK6" s="174">
        <f t="shared" ref="AK6:AQ6" si="8">SUM(AK7:AK22)/2</f>
        <v>2800</v>
      </c>
      <c r="AL6" s="174">
        <f t="shared" si="8"/>
        <v>315</v>
      </c>
      <c r="AM6" s="174">
        <f t="shared" si="8"/>
        <v>45</v>
      </c>
      <c r="AN6" s="174">
        <f t="shared" si="8"/>
        <v>1200</v>
      </c>
      <c r="AO6" s="174">
        <f t="shared" si="8"/>
        <v>0</v>
      </c>
      <c r="AP6" s="174">
        <f t="shared" si="8"/>
        <v>1045</v>
      </c>
      <c r="AQ6" s="174">
        <f t="shared" si="8"/>
        <v>195</v>
      </c>
      <c r="AR6" s="173"/>
      <c r="AS6" s="174">
        <f t="shared" ref="AS6:AY6" si="9">SUM(AS7:AS22)/2</f>
        <v>4560</v>
      </c>
      <c r="AT6" s="174">
        <f t="shared" si="9"/>
        <v>581</v>
      </c>
      <c r="AU6" s="174">
        <f t="shared" si="9"/>
        <v>30</v>
      </c>
      <c r="AV6" s="174">
        <f t="shared" si="9"/>
        <v>2100</v>
      </c>
      <c r="AW6" s="174">
        <f t="shared" si="9"/>
        <v>0</v>
      </c>
      <c r="AX6" s="174">
        <f t="shared" si="9"/>
        <v>1529</v>
      </c>
      <c r="AY6" s="174">
        <f t="shared" si="9"/>
        <v>320</v>
      </c>
    </row>
    <row r="7" spans="1:51" ht="32.1" customHeight="1" x14ac:dyDescent="0.25">
      <c r="D7" s="175" t="s">
        <v>150</v>
      </c>
      <c r="E7" s="551" t="s">
        <v>149</v>
      </c>
      <c r="F7" s="552"/>
      <c r="G7" s="176"/>
      <c r="H7" s="177"/>
      <c r="I7" s="178"/>
      <c r="J7" s="178"/>
      <c r="K7" s="178"/>
      <c r="L7" s="178"/>
      <c r="M7" s="179">
        <f t="shared" ref="M7:S7" si="10">+U7+AC7+AK7+AS7</f>
        <v>10280</v>
      </c>
      <c r="N7" s="179">
        <f t="shared" si="10"/>
        <v>1180</v>
      </c>
      <c r="O7" s="179">
        <f t="shared" si="10"/>
        <v>20</v>
      </c>
      <c r="P7" s="179">
        <f t="shared" si="10"/>
        <v>5000</v>
      </c>
      <c r="Q7" s="179">
        <f t="shared" si="10"/>
        <v>0</v>
      </c>
      <c r="R7" s="179">
        <f t="shared" si="10"/>
        <v>3520</v>
      </c>
      <c r="S7" s="179">
        <f t="shared" si="10"/>
        <v>560</v>
      </c>
      <c r="T7" s="180"/>
      <c r="U7" s="181">
        <f t="shared" ref="U7:AA7" si="11">SUM(U8:U10)</f>
        <v>540</v>
      </c>
      <c r="V7" s="181">
        <f t="shared" si="11"/>
        <v>40</v>
      </c>
      <c r="W7" s="181">
        <f t="shared" si="11"/>
        <v>0</v>
      </c>
      <c r="X7" s="181">
        <f t="shared" si="11"/>
        <v>0</v>
      </c>
      <c r="Y7" s="181">
        <f t="shared" si="11"/>
        <v>0</v>
      </c>
      <c r="Z7" s="181">
        <f t="shared" si="11"/>
        <v>0</v>
      </c>
      <c r="AA7" s="181">
        <f t="shared" si="11"/>
        <v>500</v>
      </c>
      <c r="AB7" s="180"/>
      <c r="AC7" s="181">
        <f t="shared" ref="AC7:AI7" si="12">SUM(AC8:AC10)</f>
        <v>3380</v>
      </c>
      <c r="AD7" s="181">
        <f t="shared" si="12"/>
        <v>350</v>
      </c>
      <c r="AE7" s="181">
        <f t="shared" si="12"/>
        <v>5</v>
      </c>
      <c r="AF7" s="181">
        <f t="shared" si="12"/>
        <v>2000</v>
      </c>
      <c r="AG7" s="181">
        <f t="shared" si="12"/>
        <v>0</v>
      </c>
      <c r="AH7" s="181">
        <f t="shared" si="12"/>
        <v>1000</v>
      </c>
      <c r="AI7" s="181">
        <f t="shared" si="12"/>
        <v>25</v>
      </c>
      <c r="AJ7" s="180"/>
      <c r="AK7" s="181">
        <f t="shared" ref="AK7:AQ7" si="13">SUM(AK8:AK10)</f>
        <v>2280</v>
      </c>
      <c r="AL7" s="181">
        <f t="shared" si="13"/>
        <v>255</v>
      </c>
      <c r="AM7" s="181">
        <f t="shared" si="13"/>
        <v>5</v>
      </c>
      <c r="AN7" s="181">
        <f t="shared" si="13"/>
        <v>1000</v>
      </c>
      <c r="AO7" s="181">
        <f t="shared" si="13"/>
        <v>0</v>
      </c>
      <c r="AP7" s="181">
        <f t="shared" si="13"/>
        <v>1015</v>
      </c>
      <c r="AQ7" s="181">
        <f t="shared" si="13"/>
        <v>5</v>
      </c>
      <c r="AR7" s="180"/>
      <c r="AS7" s="181">
        <f t="shared" ref="AS7:AY7" si="14">SUM(AS8:AS10)</f>
        <v>4080</v>
      </c>
      <c r="AT7" s="181">
        <f t="shared" si="14"/>
        <v>535</v>
      </c>
      <c r="AU7" s="181">
        <f t="shared" si="14"/>
        <v>10</v>
      </c>
      <c r="AV7" s="181">
        <f t="shared" si="14"/>
        <v>2000</v>
      </c>
      <c r="AW7" s="181">
        <f t="shared" si="14"/>
        <v>0</v>
      </c>
      <c r="AX7" s="181">
        <f t="shared" si="14"/>
        <v>1505</v>
      </c>
      <c r="AY7" s="181">
        <f t="shared" si="14"/>
        <v>30</v>
      </c>
    </row>
    <row r="8" spans="1:51" ht="32.1" customHeight="1" x14ac:dyDescent="0.25">
      <c r="D8" s="175"/>
      <c r="E8" s="182">
        <f>+Metas!H5</f>
        <v>1</v>
      </c>
      <c r="F8" s="183" t="str">
        <f>+Metas!K5</f>
        <v>% de los niños y niñas que transitan de la oferta del ICBF y el DPS ingresan al grado de Transición</v>
      </c>
      <c r="G8" s="184">
        <f>+Metas!J5</f>
        <v>100</v>
      </c>
      <c r="H8" s="5">
        <f>SUM(I8:L8)/4</f>
        <v>100</v>
      </c>
      <c r="I8" s="185">
        <v>100</v>
      </c>
      <c r="J8" s="185">
        <v>100</v>
      </c>
      <c r="K8" s="185">
        <v>100</v>
      </c>
      <c r="L8" s="185">
        <v>100</v>
      </c>
      <c r="M8" s="186">
        <f t="shared" ref="M8:M12" si="15">+U8+AC8+AK8+AS8</f>
        <v>120</v>
      </c>
      <c r="N8" s="186">
        <f t="shared" ref="N8:S11" si="16">+V8+AD8+AL8+AT8</f>
        <v>120</v>
      </c>
      <c r="O8" s="186">
        <f t="shared" si="16"/>
        <v>0</v>
      </c>
      <c r="P8" s="186">
        <f t="shared" si="16"/>
        <v>0</v>
      </c>
      <c r="Q8" s="186">
        <f t="shared" si="16"/>
        <v>0</v>
      </c>
      <c r="R8" s="186">
        <f t="shared" si="16"/>
        <v>0</v>
      </c>
      <c r="S8" s="186">
        <f t="shared" si="16"/>
        <v>0</v>
      </c>
      <c r="T8" s="187">
        <f>+I8</f>
        <v>100</v>
      </c>
      <c r="U8" s="186">
        <f>SUM(V8:AA8)</f>
        <v>30</v>
      </c>
      <c r="V8" s="188">
        <v>30</v>
      </c>
      <c r="W8" s="188"/>
      <c r="X8" s="188"/>
      <c r="Y8" s="188"/>
      <c r="Z8" s="188"/>
      <c r="AA8" s="188"/>
      <c r="AB8" s="187">
        <f>+J8</f>
        <v>100</v>
      </c>
      <c r="AC8" s="186">
        <f>SUM(AD8:AI8)</f>
        <v>30</v>
      </c>
      <c r="AD8" s="188">
        <v>30</v>
      </c>
      <c r="AE8" s="188"/>
      <c r="AF8" s="188"/>
      <c r="AG8" s="188"/>
      <c r="AH8" s="188"/>
      <c r="AI8" s="188"/>
      <c r="AJ8" s="187">
        <f>+K8</f>
        <v>100</v>
      </c>
      <c r="AK8" s="186">
        <f>SUM(AL8:AQ8)</f>
        <v>30</v>
      </c>
      <c r="AL8" s="188">
        <v>30</v>
      </c>
      <c r="AM8" s="188"/>
      <c r="AN8" s="188"/>
      <c r="AO8" s="188"/>
      <c r="AP8" s="188"/>
      <c r="AQ8" s="188"/>
      <c r="AR8" s="187">
        <f>+L8</f>
        <v>100</v>
      </c>
      <c r="AS8" s="186">
        <f>SUM(AT8:AY8)</f>
        <v>30</v>
      </c>
      <c r="AT8" s="188">
        <v>30</v>
      </c>
      <c r="AU8" s="188"/>
      <c r="AV8" s="188"/>
      <c r="AW8" s="188"/>
      <c r="AX8" s="188"/>
      <c r="AY8" s="188"/>
    </row>
    <row r="9" spans="1:51" ht="32.1" customHeight="1" x14ac:dyDescent="0.25">
      <c r="D9" s="175"/>
      <c r="E9" s="182">
        <f>+Metas!H6</f>
        <v>2</v>
      </c>
      <c r="F9" s="183" t="str">
        <f>+Metas!K6</f>
        <v>Estrategia conjunta de transiciones integrales implementada en el marco de la MIAFF</v>
      </c>
      <c r="G9" s="184">
        <f>+Metas!J6</f>
        <v>1</v>
      </c>
      <c r="H9" s="5">
        <f>SUM(I9:L9)/4</f>
        <v>1</v>
      </c>
      <c r="I9" s="185">
        <v>1</v>
      </c>
      <c r="J9" s="185">
        <v>1</v>
      </c>
      <c r="K9" s="185">
        <v>1</v>
      </c>
      <c r="L9" s="185">
        <v>1</v>
      </c>
      <c r="M9" s="186">
        <f t="shared" ref="M9:M10" si="17">+U9+AC9+AK9+AS9</f>
        <v>10000</v>
      </c>
      <c r="N9" s="186">
        <f t="shared" ref="N9:N10" si="18">+V9+AD9+AL9+AT9</f>
        <v>1000</v>
      </c>
      <c r="O9" s="186">
        <f t="shared" ref="O9:O10" si="19">+W9+AE9+AM9+AU9</f>
        <v>0</v>
      </c>
      <c r="P9" s="186">
        <f t="shared" ref="P9:P10" si="20">+X9+AF9+AN9+AV9</f>
        <v>5000</v>
      </c>
      <c r="Q9" s="186">
        <f t="shared" ref="Q9:Q10" si="21">+Y9+AG9+AO9+AW9</f>
        <v>0</v>
      </c>
      <c r="R9" s="186">
        <f t="shared" ref="R9:R10" si="22">+Z9+AH9+AP9+AX9</f>
        <v>3500</v>
      </c>
      <c r="S9" s="186">
        <f t="shared" ref="S9:S10" si="23">+AA9+AI9+AQ9+AY9</f>
        <v>500</v>
      </c>
      <c r="T9" s="187">
        <f t="shared" ref="T9:T10" si="24">+I9</f>
        <v>1</v>
      </c>
      <c r="U9" s="186">
        <f t="shared" ref="U9:U10" si="25">SUM(V9:AA9)</f>
        <v>500</v>
      </c>
      <c r="V9" s="188"/>
      <c r="W9" s="188"/>
      <c r="X9" s="188"/>
      <c r="Y9" s="188"/>
      <c r="Z9" s="188"/>
      <c r="AA9" s="188">
        <v>500</v>
      </c>
      <c r="AB9" s="187">
        <f t="shared" ref="AB9:AB10" si="26">+J9</f>
        <v>1</v>
      </c>
      <c r="AC9" s="186">
        <f t="shared" ref="AC9:AC10" si="27">SUM(AD9:AI9)</f>
        <v>3300</v>
      </c>
      <c r="AD9" s="188">
        <v>300</v>
      </c>
      <c r="AE9" s="188"/>
      <c r="AF9" s="188">
        <v>2000</v>
      </c>
      <c r="AG9" s="188"/>
      <c r="AH9" s="188">
        <v>1000</v>
      </c>
      <c r="AI9" s="188"/>
      <c r="AJ9" s="187">
        <f t="shared" ref="AJ9:AJ10" si="28">+K9</f>
        <v>1</v>
      </c>
      <c r="AK9" s="186">
        <f t="shared" ref="AK9:AK10" si="29">SUM(AL9:AQ9)</f>
        <v>2200</v>
      </c>
      <c r="AL9" s="188">
        <v>200</v>
      </c>
      <c r="AM9" s="188"/>
      <c r="AN9" s="188">
        <v>1000</v>
      </c>
      <c r="AO9" s="188"/>
      <c r="AP9" s="188">
        <v>1000</v>
      </c>
      <c r="AQ9" s="188"/>
      <c r="AR9" s="187">
        <f t="shared" ref="AR9:AR10" si="30">+L9</f>
        <v>1</v>
      </c>
      <c r="AS9" s="186">
        <f t="shared" ref="AS9:AS10" si="31">SUM(AT9:AY9)</f>
        <v>4000</v>
      </c>
      <c r="AT9" s="188">
        <v>500</v>
      </c>
      <c r="AU9" s="188"/>
      <c r="AV9" s="188">
        <v>2000</v>
      </c>
      <c r="AW9" s="188"/>
      <c r="AX9" s="188">
        <v>1500</v>
      </c>
      <c r="AY9" s="188"/>
    </row>
    <row r="10" spans="1:51" ht="32.1" customHeight="1" x14ac:dyDescent="0.25">
      <c r="D10" s="175"/>
      <c r="E10" s="182">
        <f>+Metas!H7</f>
        <v>3</v>
      </c>
      <c r="F10" s="183" t="str">
        <f>+Metas!K7</f>
        <v>% de establecimientos educativos realizando escuelas de padres con temáticas de primera infancia</v>
      </c>
      <c r="G10" s="184">
        <f>+Metas!J7</f>
        <v>80</v>
      </c>
      <c r="H10" s="5">
        <f t="shared" ref="H10" si="32">SUM(I10:L10)/4</f>
        <v>80</v>
      </c>
      <c r="I10" s="185">
        <v>80</v>
      </c>
      <c r="J10" s="185">
        <v>80</v>
      </c>
      <c r="K10" s="185">
        <v>80</v>
      </c>
      <c r="L10" s="185">
        <v>80</v>
      </c>
      <c r="M10" s="186">
        <f t="shared" si="17"/>
        <v>160</v>
      </c>
      <c r="N10" s="186">
        <f t="shared" si="18"/>
        <v>60</v>
      </c>
      <c r="O10" s="186">
        <f t="shared" si="19"/>
        <v>20</v>
      </c>
      <c r="P10" s="186">
        <f t="shared" si="20"/>
        <v>0</v>
      </c>
      <c r="Q10" s="186">
        <f t="shared" si="21"/>
        <v>0</v>
      </c>
      <c r="R10" s="186">
        <f t="shared" si="22"/>
        <v>20</v>
      </c>
      <c r="S10" s="186">
        <f t="shared" si="23"/>
        <v>60</v>
      </c>
      <c r="T10" s="187">
        <f t="shared" si="24"/>
        <v>80</v>
      </c>
      <c r="U10" s="186">
        <f t="shared" si="25"/>
        <v>10</v>
      </c>
      <c r="V10" s="188">
        <v>10</v>
      </c>
      <c r="W10" s="188"/>
      <c r="X10" s="188"/>
      <c r="Y10" s="188"/>
      <c r="Z10" s="188"/>
      <c r="AA10" s="188"/>
      <c r="AB10" s="187">
        <f t="shared" si="26"/>
        <v>80</v>
      </c>
      <c r="AC10" s="186">
        <f t="shared" si="27"/>
        <v>50</v>
      </c>
      <c r="AD10" s="188">
        <v>20</v>
      </c>
      <c r="AE10" s="188">
        <v>5</v>
      </c>
      <c r="AF10" s="188"/>
      <c r="AG10" s="188"/>
      <c r="AH10" s="188"/>
      <c r="AI10" s="188">
        <v>25</v>
      </c>
      <c r="AJ10" s="187">
        <f t="shared" si="28"/>
        <v>80</v>
      </c>
      <c r="AK10" s="186">
        <f t="shared" si="29"/>
        <v>50</v>
      </c>
      <c r="AL10" s="188">
        <v>25</v>
      </c>
      <c r="AM10" s="188">
        <v>5</v>
      </c>
      <c r="AN10" s="188"/>
      <c r="AO10" s="188"/>
      <c r="AP10" s="188">
        <v>15</v>
      </c>
      <c r="AQ10" s="188">
        <v>5</v>
      </c>
      <c r="AR10" s="187">
        <f t="shared" si="30"/>
        <v>80</v>
      </c>
      <c r="AS10" s="186">
        <f t="shared" si="31"/>
        <v>50</v>
      </c>
      <c r="AT10" s="188">
        <v>5</v>
      </c>
      <c r="AU10" s="188">
        <v>10</v>
      </c>
      <c r="AV10" s="188"/>
      <c r="AW10" s="188"/>
      <c r="AX10" s="188">
        <v>5</v>
      </c>
      <c r="AY10" s="188">
        <v>30</v>
      </c>
    </row>
    <row r="11" spans="1:51" ht="32.1" customHeight="1" x14ac:dyDescent="0.25">
      <c r="D11" s="175" t="s">
        <v>153</v>
      </c>
      <c r="E11" s="551" t="s">
        <v>50</v>
      </c>
      <c r="F11" s="552"/>
      <c r="G11" s="189"/>
      <c r="H11" s="177"/>
      <c r="I11" s="178"/>
      <c r="J11" s="178"/>
      <c r="K11" s="178"/>
      <c r="L11" s="178"/>
      <c r="M11" s="190">
        <f t="shared" si="15"/>
        <v>40</v>
      </c>
      <c r="N11" s="190">
        <f t="shared" si="16"/>
        <v>36</v>
      </c>
      <c r="O11" s="190">
        <f t="shared" si="16"/>
        <v>0</v>
      </c>
      <c r="P11" s="190">
        <f t="shared" si="16"/>
        <v>0</v>
      </c>
      <c r="Q11" s="190">
        <f t="shared" si="16"/>
        <v>0</v>
      </c>
      <c r="R11" s="190">
        <f t="shared" si="16"/>
        <v>4</v>
      </c>
      <c r="S11" s="190">
        <f t="shared" si="16"/>
        <v>0</v>
      </c>
      <c r="T11" s="180"/>
      <c r="U11" s="181">
        <f t="shared" ref="U11:AA11" si="33">SUM(U12:U13)</f>
        <v>10</v>
      </c>
      <c r="V11" s="181">
        <f t="shared" si="33"/>
        <v>10</v>
      </c>
      <c r="W11" s="181">
        <f t="shared" si="33"/>
        <v>0</v>
      </c>
      <c r="X11" s="181">
        <f t="shared" si="33"/>
        <v>0</v>
      </c>
      <c r="Y11" s="181">
        <f t="shared" si="33"/>
        <v>0</v>
      </c>
      <c r="Z11" s="181">
        <f t="shared" si="33"/>
        <v>0</v>
      </c>
      <c r="AA11" s="181">
        <f t="shared" si="33"/>
        <v>0</v>
      </c>
      <c r="AB11" s="180"/>
      <c r="AC11" s="181">
        <f t="shared" ref="AC11:AI11" si="34">SUM(AC12:AC13)</f>
        <v>10</v>
      </c>
      <c r="AD11" s="181">
        <f t="shared" si="34"/>
        <v>10</v>
      </c>
      <c r="AE11" s="181">
        <f t="shared" si="34"/>
        <v>0</v>
      </c>
      <c r="AF11" s="181">
        <f t="shared" si="34"/>
        <v>0</v>
      </c>
      <c r="AG11" s="181">
        <f t="shared" si="34"/>
        <v>0</v>
      </c>
      <c r="AH11" s="181">
        <f t="shared" si="34"/>
        <v>0</v>
      </c>
      <c r="AI11" s="181">
        <f t="shared" si="34"/>
        <v>0</v>
      </c>
      <c r="AJ11" s="180"/>
      <c r="AK11" s="181">
        <f t="shared" ref="AK11:AQ11" si="35">SUM(AK12:AK13)</f>
        <v>10</v>
      </c>
      <c r="AL11" s="181">
        <f t="shared" si="35"/>
        <v>10</v>
      </c>
      <c r="AM11" s="181">
        <f t="shared" si="35"/>
        <v>0</v>
      </c>
      <c r="AN11" s="181">
        <f t="shared" si="35"/>
        <v>0</v>
      </c>
      <c r="AO11" s="181">
        <f t="shared" si="35"/>
        <v>0</v>
      </c>
      <c r="AP11" s="181">
        <f t="shared" si="35"/>
        <v>0</v>
      </c>
      <c r="AQ11" s="181">
        <f t="shared" si="35"/>
        <v>0</v>
      </c>
      <c r="AR11" s="180"/>
      <c r="AS11" s="181">
        <f t="shared" ref="AS11:AY11" si="36">SUM(AS12:AS13)</f>
        <v>10</v>
      </c>
      <c r="AT11" s="181">
        <f t="shared" si="36"/>
        <v>6</v>
      </c>
      <c r="AU11" s="181">
        <f t="shared" si="36"/>
        <v>0</v>
      </c>
      <c r="AV11" s="181">
        <f t="shared" si="36"/>
        <v>0</v>
      </c>
      <c r="AW11" s="181">
        <f t="shared" si="36"/>
        <v>0</v>
      </c>
      <c r="AX11" s="181">
        <f t="shared" si="36"/>
        <v>4</v>
      </c>
      <c r="AY11" s="181">
        <f t="shared" si="36"/>
        <v>0</v>
      </c>
    </row>
    <row r="12" spans="1:51" ht="31.9" customHeight="1" x14ac:dyDescent="0.25">
      <c r="D12" s="175"/>
      <c r="E12" s="182">
        <f>+Metas!H8</f>
        <v>4</v>
      </c>
      <c r="F12" s="191" t="str">
        <f>+Metas!K8</f>
        <v>% de niños y niñas de 0 a 5 años con seguimiento en educación a través del Sistema de Seguimiento al Desarrollo Integral a la Primera Infancia SSDIPI</v>
      </c>
      <c r="G12" s="184">
        <f>+Metas!J8</f>
        <v>100</v>
      </c>
      <c r="H12" s="5">
        <f>SUM(I12:L12)/4</f>
        <v>100</v>
      </c>
      <c r="I12" s="185">
        <v>100</v>
      </c>
      <c r="J12" s="185">
        <v>100</v>
      </c>
      <c r="K12" s="185">
        <v>100</v>
      </c>
      <c r="L12" s="185">
        <v>100</v>
      </c>
      <c r="M12" s="186">
        <f t="shared" si="15"/>
        <v>20</v>
      </c>
      <c r="N12" s="186">
        <f t="shared" ref="N12:S12" si="37">+V12+AD12+AL12+AT12</f>
        <v>18</v>
      </c>
      <c r="O12" s="186">
        <f t="shared" si="37"/>
        <v>0</v>
      </c>
      <c r="P12" s="186">
        <f t="shared" si="37"/>
        <v>0</v>
      </c>
      <c r="Q12" s="186">
        <f t="shared" si="37"/>
        <v>0</v>
      </c>
      <c r="R12" s="186">
        <f t="shared" si="37"/>
        <v>2</v>
      </c>
      <c r="S12" s="186">
        <f t="shared" si="37"/>
        <v>0</v>
      </c>
      <c r="T12" s="187">
        <f>+I12</f>
        <v>100</v>
      </c>
      <c r="U12" s="186">
        <f t="shared" ref="U12:U18" si="38">SUM(V12:AA12)</f>
        <v>5</v>
      </c>
      <c r="V12" s="188">
        <v>5</v>
      </c>
      <c r="W12" s="188"/>
      <c r="X12" s="188"/>
      <c r="Y12" s="188"/>
      <c r="Z12" s="188"/>
      <c r="AA12" s="188"/>
      <c r="AB12" s="187">
        <f>+J12</f>
        <v>100</v>
      </c>
      <c r="AC12" s="186">
        <f>SUM(AD12:AI12)</f>
        <v>5</v>
      </c>
      <c r="AD12" s="188">
        <v>5</v>
      </c>
      <c r="AE12" s="188"/>
      <c r="AF12" s="188"/>
      <c r="AG12" s="188"/>
      <c r="AH12" s="188"/>
      <c r="AI12" s="188"/>
      <c r="AJ12" s="187">
        <f>+K12</f>
        <v>100</v>
      </c>
      <c r="AK12" s="186">
        <f>SUM(AL12:AQ12)</f>
        <v>5</v>
      </c>
      <c r="AL12" s="188">
        <v>5</v>
      </c>
      <c r="AM12" s="188"/>
      <c r="AN12" s="188"/>
      <c r="AO12" s="188"/>
      <c r="AP12" s="188"/>
      <c r="AQ12" s="188"/>
      <c r="AR12" s="187">
        <f>+L12</f>
        <v>100</v>
      </c>
      <c r="AS12" s="186">
        <f>SUM(AT12:AY12)</f>
        <v>5</v>
      </c>
      <c r="AT12" s="188">
        <v>3</v>
      </c>
      <c r="AU12" s="188"/>
      <c r="AV12" s="188"/>
      <c r="AW12" s="188"/>
      <c r="AX12" s="188">
        <v>2</v>
      </c>
      <c r="AY12" s="188"/>
    </row>
    <row r="13" spans="1:51" ht="31.9" customHeight="1" x14ac:dyDescent="0.25">
      <c r="D13" s="175"/>
      <c r="E13" s="182">
        <f>+Metas!H9</f>
        <v>5</v>
      </c>
      <c r="F13" s="191" t="str">
        <f>+Metas!K9</f>
        <v>% de los prestadores de servicios de primera infancia privados registrados en el Sistema de Información para la Primera Infancia SIPI</v>
      </c>
      <c r="G13" s="184">
        <f>+Metas!J9</f>
        <v>100</v>
      </c>
      <c r="H13" s="5">
        <f>SUM(I13:L13)/4</f>
        <v>100</v>
      </c>
      <c r="I13" s="185">
        <v>100</v>
      </c>
      <c r="J13" s="185">
        <v>100</v>
      </c>
      <c r="K13" s="185">
        <v>100</v>
      </c>
      <c r="L13" s="185">
        <v>100</v>
      </c>
      <c r="M13" s="186">
        <f t="shared" ref="M13" si="39">+U13+AC13+AK13+AS13</f>
        <v>20</v>
      </c>
      <c r="N13" s="186">
        <f t="shared" ref="N13" si="40">+V13+AD13+AL13+AT13</f>
        <v>18</v>
      </c>
      <c r="O13" s="186">
        <f t="shared" ref="O13" si="41">+W13+AE13+AM13+AU13</f>
        <v>0</v>
      </c>
      <c r="P13" s="186">
        <f t="shared" ref="P13" si="42">+X13+AF13+AN13+AV13</f>
        <v>0</v>
      </c>
      <c r="Q13" s="186">
        <f t="shared" ref="Q13" si="43">+Y13+AG13+AO13+AW13</f>
        <v>0</v>
      </c>
      <c r="R13" s="186">
        <f t="shared" ref="R13" si="44">+Z13+AH13+AP13+AX13</f>
        <v>2</v>
      </c>
      <c r="S13" s="186">
        <f t="shared" ref="S13" si="45">+AA13+AI13+AQ13+AY13</f>
        <v>0</v>
      </c>
      <c r="T13" s="187">
        <f>+I13</f>
        <v>100</v>
      </c>
      <c r="U13" s="186">
        <f t="shared" ref="U13" si="46">SUM(V13:AA13)</f>
        <v>5</v>
      </c>
      <c r="V13" s="188">
        <v>5</v>
      </c>
      <c r="W13" s="188"/>
      <c r="X13" s="188"/>
      <c r="Y13" s="188"/>
      <c r="Z13" s="188"/>
      <c r="AA13" s="188"/>
      <c r="AB13" s="187">
        <f>+J13</f>
        <v>100</v>
      </c>
      <c r="AC13" s="186">
        <f>SUM(AD13:AI13)</f>
        <v>5</v>
      </c>
      <c r="AD13" s="188">
        <v>5</v>
      </c>
      <c r="AE13" s="188"/>
      <c r="AF13" s="188"/>
      <c r="AG13" s="188"/>
      <c r="AH13" s="188"/>
      <c r="AI13" s="188"/>
      <c r="AJ13" s="187">
        <f>+K13</f>
        <v>100</v>
      </c>
      <c r="AK13" s="186">
        <f>SUM(AL13:AQ13)</f>
        <v>5</v>
      </c>
      <c r="AL13" s="188">
        <v>5</v>
      </c>
      <c r="AM13" s="188"/>
      <c r="AN13" s="188"/>
      <c r="AO13" s="188"/>
      <c r="AP13" s="188"/>
      <c r="AQ13" s="188"/>
      <c r="AR13" s="187">
        <f>+L13</f>
        <v>100</v>
      </c>
      <c r="AS13" s="186">
        <f>SUM(AT13:AY13)</f>
        <v>5</v>
      </c>
      <c r="AT13" s="188">
        <v>3</v>
      </c>
      <c r="AU13" s="188"/>
      <c r="AV13" s="188"/>
      <c r="AW13" s="188"/>
      <c r="AX13" s="188">
        <v>2</v>
      </c>
      <c r="AY13" s="188"/>
    </row>
    <row r="14" spans="1:51" ht="31.9" customHeight="1" x14ac:dyDescent="0.25">
      <c r="D14" s="175" t="s">
        <v>156</v>
      </c>
      <c r="E14" s="540" t="s">
        <v>155</v>
      </c>
      <c r="F14" s="541"/>
      <c r="G14" s="189"/>
      <c r="H14" s="177"/>
      <c r="I14" s="178"/>
      <c r="J14" s="178"/>
      <c r="K14" s="178"/>
      <c r="L14" s="178"/>
      <c r="M14" s="190">
        <f t="shared" ref="M14:S14" si="47">+U14+AC14+AK14+AS14</f>
        <v>110</v>
      </c>
      <c r="N14" s="190">
        <f t="shared" si="47"/>
        <v>0</v>
      </c>
      <c r="O14" s="190">
        <f t="shared" si="47"/>
        <v>110</v>
      </c>
      <c r="P14" s="190">
        <f t="shared" si="47"/>
        <v>0</v>
      </c>
      <c r="Q14" s="190">
        <f t="shared" si="47"/>
        <v>0</v>
      </c>
      <c r="R14" s="190">
        <f t="shared" si="47"/>
        <v>0</v>
      </c>
      <c r="S14" s="190">
        <f t="shared" si="47"/>
        <v>0</v>
      </c>
      <c r="T14" s="180"/>
      <c r="U14" s="181">
        <f t="shared" ref="U14:AA14" si="48">SUM(U15:U16)</f>
        <v>10</v>
      </c>
      <c r="V14" s="181">
        <f t="shared" si="48"/>
        <v>0</v>
      </c>
      <c r="W14" s="181">
        <f t="shared" si="48"/>
        <v>10</v>
      </c>
      <c r="X14" s="181">
        <f t="shared" si="48"/>
        <v>0</v>
      </c>
      <c r="Y14" s="181">
        <f t="shared" si="48"/>
        <v>0</v>
      </c>
      <c r="Z14" s="181">
        <f t="shared" si="48"/>
        <v>0</v>
      </c>
      <c r="AA14" s="181">
        <f t="shared" si="48"/>
        <v>0</v>
      </c>
      <c r="AB14" s="180"/>
      <c r="AC14" s="181">
        <f t="shared" ref="AC14:AI14" si="49">SUM(AC15:AC16)</f>
        <v>40</v>
      </c>
      <c r="AD14" s="181">
        <f t="shared" si="49"/>
        <v>0</v>
      </c>
      <c r="AE14" s="181">
        <f t="shared" si="49"/>
        <v>40</v>
      </c>
      <c r="AF14" s="181">
        <f t="shared" si="49"/>
        <v>0</v>
      </c>
      <c r="AG14" s="181">
        <f t="shared" si="49"/>
        <v>0</v>
      </c>
      <c r="AH14" s="181">
        <f t="shared" si="49"/>
        <v>0</v>
      </c>
      <c r="AI14" s="181">
        <f t="shared" si="49"/>
        <v>0</v>
      </c>
      <c r="AJ14" s="180"/>
      <c r="AK14" s="181">
        <f t="shared" ref="AK14:AQ14" si="50">SUM(AK15:AK16)</f>
        <v>40</v>
      </c>
      <c r="AL14" s="181">
        <f t="shared" si="50"/>
        <v>0</v>
      </c>
      <c r="AM14" s="181">
        <f t="shared" si="50"/>
        <v>40</v>
      </c>
      <c r="AN14" s="181">
        <f t="shared" si="50"/>
        <v>0</v>
      </c>
      <c r="AO14" s="181">
        <f t="shared" si="50"/>
        <v>0</v>
      </c>
      <c r="AP14" s="181">
        <f t="shared" si="50"/>
        <v>0</v>
      </c>
      <c r="AQ14" s="181">
        <f t="shared" si="50"/>
        <v>0</v>
      </c>
      <c r="AR14" s="180"/>
      <c r="AS14" s="181">
        <f t="shared" ref="AS14:AY14" si="51">SUM(AS15:AS16)</f>
        <v>20</v>
      </c>
      <c r="AT14" s="181">
        <f t="shared" si="51"/>
        <v>0</v>
      </c>
      <c r="AU14" s="181">
        <f t="shared" si="51"/>
        <v>20</v>
      </c>
      <c r="AV14" s="181">
        <f t="shared" si="51"/>
        <v>0</v>
      </c>
      <c r="AW14" s="181">
        <f t="shared" si="51"/>
        <v>0</v>
      </c>
      <c r="AX14" s="181">
        <f t="shared" si="51"/>
        <v>0</v>
      </c>
      <c r="AY14" s="181">
        <f t="shared" si="51"/>
        <v>0</v>
      </c>
    </row>
    <row r="15" spans="1:51" ht="32.1" customHeight="1" x14ac:dyDescent="0.25">
      <c r="D15" s="175"/>
      <c r="E15" s="182">
        <f>+Metas!H10</f>
        <v>6</v>
      </c>
      <c r="F15" s="183" t="str">
        <f>+Metas!K10</f>
        <v>% de establecimientos educativos Oficiales con acciones de vigilancia y control en el grado Transición</v>
      </c>
      <c r="G15" s="184">
        <f>+Metas!J10</f>
        <v>100</v>
      </c>
      <c r="H15" s="5">
        <f>SUM(I15:L15)/4</f>
        <v>100</v>
      </c>
      <c r="I15" s="185">
        <v>100</v>
      </c>
      <c r="J15" s="185">
        <v>100</v>
      </c>
      <c r="K15" s="185">
        <v>100</v>
      </c>
      <c r="L15" s="185">
        <v>100</v>
      </c>
      <c r="M15" s="186">
        <f t="shared" ref="M15:S15" si="52">+U15+AC15+AK15+AS15</f>
        <v>55</v>
      </c>
      <c r="N15" s="186">
        <f t="shared" si="52"/>
        <v>0</v>
      </c>
      <c r="O15" s="186">
        <f t="shared" si="52"/>
        <v>55</v>
      </c>
      <c r="P15" s="186">
        <f t="shared" si="52"/>
        <v>0</v>
      </c>
      <c r="Q15" s="186">
        <f t="shared" si="52"/>
        <v>0</v>
      </c>
      <c r="R15" s="186">
        <f t="shared" si="52"/>
        <v>0</v>
      </c>
      <c r="S15" s="186">
        <f t="shared" si="52"/>
        <v>0</v>
      </c>
      <c r="T15" s="187">
        <f>+I15</f>
        <v>100</v>
      </c>
      <c r="U15" s="186">
        <f t="shared" si="38"/>
        <v>5</v>
      </c>
      <c r="V15" s="188"/>
      <c r="W15" s="188">
        <v>5</v>
      </c>
      <c r="X15" s="188"/>
      <c r="Y15" s="188"/>
      <c r="Z15" s="188"/>
      <c r="AA15" s="188"/>
      <c r="AB15" s="187">
        <f>+J15</f>
        <v>100</v>
      </c>
      <c r="AC15" s="186">
        <f>SUM(AD15:AI15)</f>
        <v>20</v>
      </c>
      <c r="AD15" s="188"/>
      <c r="AE15" s="188">
        <v>20</v>
      </c>
      <c r="AF15" s="188"/>
      <c r="AG15" s="188"/>
      <c r="AH15" s="188"/>
      <c r="AI15" s="188"/>
      <c r="AJ15" s="187">
        <f>+K15</f>
        <v>100</v>
      </c>
      <c r="AK15" s="186">
        <f>SUM(AL15:AQ15)</f>
        <v>20</v>
      </c>
      <c r="AL15" s="188"/>
      <c r="AM15" s="188">
        <v>20</v>
      </c>
      <c r="AN15" s="188"/>
      <c r="AO15" s="188"/>
      <c r="AP15" s="188"/>
      <c r="AQ15" s="188"/>
      <c r="AR15" s="187">
        <f>+L15</f>
        <v>100</v>
      </c>
      <c r="AS15" s="186">
        <f>SUM(AT15:AY15)</f>
        <v>10</v>
      </c>
      <c r="AT15" s="188"/>
      <c r="AU15" s="188">
        <v>10</v>
      </c>
      <c r="AV15" s="188"/>
      <c r="AW15" s="188"/>
      <c r="AX15" s="188"/>
      <c r="AY15" s="188"/>
    </row>
    <row r="16" spans="1:51" ht="32.1" customHeight="1" x14ac:dyDescent="0.25">
      <c r="D16" s="175"/>
      <c r="E16" s="182">
        <f>+Metas!H11</f>
        <v>7</v>
      </c>
      <c r="F16" s="183" t="str">
        <f>+Metas!K11</f>
        <v>% de Establecimientos educativos No Oficiales con acciones de vigilancia y control en el grado Transición</v>
      </c>
      <c r="G16" s="184">
        <f>+Metas!J11</f>
        <v>100</v>
      </c>
      <c r="H16" s="5">
        <f>SUM(I16:L16)</f>
        <v>100</v>
      </c>
      <c r="I16" s="185">
        <v>10</v>
      </c>
      <c r="J16" s="185">
        <v>30</v>
      </c>
      <c r="K16" s="185">
        <v>30</v>
      </c>
      <c r="L16" s="185">
        <v>30</v>
      </c>
      <c r="M16" s="186">
        <f t="shared" ref="M16" si="53">+U16+AC16+AK16+AS16</f>
        <v>55</v>
      </c>
      <c r="N16" s="186">
        <f t="shared" ref="N16" si="54">+V16+AD16+AL16+AT16</f>
        <v>0</v>
      </c>
      <c r="O16" s="186">
        <f t="shared" ref="O16" si="55">+W16+AE16+AM16+AU16</f>
        <v>55</v>
      </c>
      <c r="P16" s="186">
        <f t="shared" ref="P16" si="56">+X16+AF16+AN16+AV16</f>
        <v>0</v>
      </c>
      <c r="Q16" s="186">
        <f t="shared" ref="Q16" si="57">+Y16+AG16+AO16+AW16</f>
        <v>0</v>
      </c>
      <c r="R16" s="186">
        <f t="shared" ref="R16" si="58">+Z16+AH16+AP16+AX16</f>
        <v>0</v>
      </c>
      <c r="S16" s="186">
        <f t="shared" ref="S16" si="59">+AA16+AI16+AQ16+AY16</f>
        <v>0</v>
      </c>
      <c r="T16" s="187">
        <f>+I16</f>
        <v>10</v>
      </c>
      <c r="U16" s="186">
        <f t="shared" ref="U16" si="60">SUM(V16:AA16)</f>
        <v>5</v>
      </c>
      <c r="V16" s="188"/>
      <c r="W16" s="188">
        <v>5</v>
      </c>
      <c r="X16" s="188"/>
      <c r="Y16" s="188"/>
      <c r="Z16" s="188"/>
      <c r="AA16" s="188"/>
      <c r="AB16" s="187">
        <f>+J16</f>
        <v>30</v>
      </c>
      <c r="AC16" s="186">
        <f>SUM(AD16:AI16)</f>
        <v>20</v>
      </c>
      <c r="AD16" s="188"/>
      <c r="AE16" s="188">
        <v>20</v>
      </c>
      <c r="AF16" s="188"/>
      <c r="AG16" s="188"/>
      <c r="AH16" s="188"/>
      <c r="AI16" s="188"/>
      <c r="AJ16" s="187">
        <f>+K16</f>
        <v>30</v>
      </c>
      <c r="AK16" s="186">
        <f>SUM(AL16:AQ16)</f>
        <v>20</v>
      </c>
      <c r="AL16" s="188"/>
      <c r="AM16" s="188">
        <v>20</v>
      </c>
      <c r="AN16" s="188"/>
      <c r="AO16" s="188"/>
      <c r="AP16" s="188"/>
      <c r="AQ16" s="188"/>
      <c r="AR16" s="187">
        <f>+L16</f>
        <v>30</v>
      </c>
      <c r="AS16" s="186">
        <f>SUM(AT16:AY16)</f>
        <v>10</v>
      </c>
      <c r="AT16" s="188"/>
      <c r="AU16" s="188">
        <v>10</v>
      </c>
      <c r="AV16" s="188"/>
      <c r="AW16" s="188"/>
      <c r="AX16" s="188"/>
      <c r="AY16" s="188"/>
    </row>
    <row r="17" spans="3:51" ht="32.1" customHeight="1" x14ac:dyDescent="0.25">
      <c r="D17" s="175" t="s">
        <v>158</v>
      </c>
      <c r="E17" s="540" t="s">
        <v>157</v>
      </c>
      <c r="F17" s="541"/>
      <c r="G17" s="189"/>
      <c r="H17" s="177"/>
      <c r="I17" s="178"/>
      <c r="J17" s="178"/>
      <c r="K17" s="178"/>
      <c r="L17" s="178"/>
      <c r="M17" s="190">
        <f t="shared" ref="M17:S17" si="61">+U17+AC17+AK17+AS17</f>
        <v>1400</v>
      </c>
      <c r="N17" s="190">
        <f t="shared" si="61"/>
        <v>150</v>
      </c>
      <c r="O17" s="190">
        <f t="shared" si="61"/>
        <v>0</v>
      </c>
      <c r="P17" s="190">
        <f t="shared" si="61"/>
        <v>500</v>
      </c>
      <c r="Q17" s="190">
        <f t="shared" si="61"/>
        <v>0</v>
      </c>
      <c r="R17" s="190">
        <f t="shared" si="61"/>
        <v>80</v>
      </c>
      <c r="S17" s="190">
        <f t="shared" si="61"/>
        <v>670</v>
      </c>
      <c r="T17" s="192"/>
      <c r="U17" s="181">
        <f>SUM(U18:U22)</f>
        <v>20</v>
      </c>
      <c r="V17" s="181">
        <f t="shared" ref="V17:AA17" si="62">SUM(V18:V22)</f>
        <v>10</v>
      </c>
      <c r="W17" s="181">
        <f t="shared" si="62"/>
        <v>0</v>
      </c>
      <c r="X17" s="181">
        <f t="shared" si="62"/>
        <v>0</v>
      </c>
      <c r="Y17" s="181">
        <f t="shared" si="62"/>
        <v>0</v>
      </c>
      <c r="Z17" s="181">
        <f t="shared" si="62"/>
        <v>0</v>
      </c>
      <c r="AA17" s="181">
        <f t="shared" si="62"/>
        <v>10</v>
      </c>
      <c r="AB17" s="192"/>
      <c r="AC17" s="181">
        <f t="shared" ref="AC17:AI17" si="63">SUM(AC18:AC22)</f>
        <v>460</v>
      </c>
      <c r="AD17" s="181">
        <f t="shared" si="63"/>
        <v>50</v>
      </c>
      <c r="AE17" s="181">
        <f t="shared" si="63"/>
        <v>0</v>
      </c>
      <c r="AF17" s="181">
        <f t="shared" si="63"/>
        <v>200</v>
      </c>
      <c r="AG17" s="181">
        <f t="shared" si="63"/>
        <v>0</v>
      </c>
      <c r="AH17" s="181">
        <f t="shared" si="63"/>
        <v>30</v>
      </c>
      <c r="AI17" s="181">
        <f t="shared" si="63"/>
        <v>180</v>
      </c>
      <c r="AJ17" s="192"/>
      <c r="AK17" s="181">
        <f t="shared" ref="AK17:AQ17" si="64">SUM(AK18:AK22)</f>
        <v>470</v>
      </c>
      <c r="AL17" s="181">
        <f t="shared" si="64"/>
        <v>50</v>
      </c>
      <c r="AM17" s="181">
        <f t="shared" si="64"/>
        <v>0</v>
      </c>
      <c r="AN17" s="181">
        <f t="shared" si="64"/>
        <v>200</v>
      </c>
      <c r="AO17" s="181">
        <f t="shared" si="64"/>
        <v>0</v>
      </c>
      <c r="AP17" s="181">
        <f t="shared" si="64"/>
        <v>30</v>
      </c>
      <c r="AQ17" s="181">
        <f t="shared" si="64"/>
        <v>190</v>
      </c>
      <c r="AR17" s="192"/>
      <c r="AS17" s="181">
        <f t="shared" ref="AS17:AY17" si="65">SUM(AS18:AS22)</f>
        <v>450</v>
      </c>
      <c r="AT17" s="181">
        <f t="shared" si="65"/>
        <v>40</v>
      </c>
      <c r="AU17" s="181">
        <f t="shared" si="65"/>
        <v>0</v>
      </c>
      <c r="AV17" s="181">
        <f t="shared" si="65"/>
        <v>100</v>
      </c>
      <c r="AW17" s="181">
        <f t="shared" si="65"/>
        <v>0</v>
      </c>
      <c r="AX17" s="181">
        <f t="shared" si="65"/>
        <v>20</v>
      </c>
      <c r="AY17" s="181">
        <f t="shared" si="65"/>
        <v>290</v>
      </c>
    </row>
    <row r="18" spans="3:51" ht="32.1" customHeight="1" x14ac:dyDescent="0.25">
      <c r="D18" s="175"/>
      <c r="E18" s="182">
        <f>+Metas!H12</f>
        <v>8</v>
      </c>
      <c r="F18" s="183" t="str">
        <f>+Metas!K12</f>
        <v>% de agentes educativos y docentes de transición con procesos de actualización en temáticas de atención integral a la primera infancia (Incluye profesionalización y posgrados)</v>
      </c>
      <c r="G18" s="184">
        <f>+Metas!J12</f>
        <v>100</v>
      </c>
      <c r="H18" s="5">
        <f>SUM(I18:L18)</f>
        <v>100</v>
      </c>
      <c r="I18" s="185">
        <v>25</v>
      </c>
      <c r="J18" s="185">
        <v>25</v>
      </c>
      <c r="K18" s="185">
        <v>25</v>
      </c>
      <c r="L18" s="185">
        <v>25</v>
      </c>
      <c r="M18" s="186">
        <f t="shared" ref="M18:S18" si="66">+U18+AC18+AK18+AS18</f>
        <v>100</v>
      </c>
      <c r="N18" s="186">
        <f t="shared" si="66"/>
        <v>55</v>
      </c>
      <c r="O18" s="186">
        <f t="shared" si="66"/>
        <v>0</v>
      </c>
      <c r="P18" s="186">
        <f t="shared" si="66"/>
        <v>0</v>
      </c>
      <c r="Q18" s="186">
        <f t="shared" si="66"/>
        <v>0</v>
      </c>
      <c r="R18" s="186">
        <f t="shared" si="66"/>
        <v>0</v>
      </c>
      <c r="S18" s="186">
        <f t="shared" si="66"/>
        <v>45</v>
      </c>
      <c r="T18" s="187">
        <f>+I18</f>
        <v>25</v>
      </c>
      <c r="U18" s="186">
        <f t="shared" si="38"/>
        <v>5</v>
      </c>
      <c r="V18" s="188">
        <v>5</v>
      </c>
      <c r="W18" s="188"/>
      <c r="X18" s="188"/>
      <c r="Y18" s="188"/>
      <c r="Z18" s="188"/>
      <c r="AA18" s="188"/>
      <c r="AB18" s="187">
        <f>+J18</f>
        <v>25</v>
      </c>
      <c r="AC18" s="186">
        <f>SUM(AD18:AI18)</f>
        <v>30</v>
      </c>
      <c r="AD18" s="188">
        <v>15</v>
      </c>
      <c r="AE18" s="188"/>
      <c r="AF18" s="188"/>
      <c r="AG18" s="188"/>
      <c r="AH18" s="188"/>
      <c r="AI18" s="188">
        <v>15</v>
      </c>
      <c r="AJ18" s="187">
        <f>+K18</f>
        <v>25</v>
      </c>
      <c r="AK18" s="186">
        <f>SUM(AL18:AQ18)</f>
        <v>35</v>
      </c>
      <c r="AL18" s="188">
        <v>20</v>
      </c>
      <c r="AM18" s="188"/>
      <c r="AN18" s="188"/>
      <c r="AO18" s="188"/>
      <c r="AP18" s="188"/>
      <c r="AQ18" s="188">
        <v>15</v>
      </c>
      <c r="AR18" s="187">
        <f>+L18</f>
        <v>25</v>
      </c>
      <c r="AS18" s="186">
        <f>SUM(AT18:AY18)</f>
        <v>30</v>
      </c>
      <c r="AT18" s="188">
        <v>15</v>
      </c>
      <c r="AU18" s="188"/>
      <c r="AV18" s="188"/>
      <c r="AW18" s="188"/>
      <c r="AX18" s="188"/>
      <c r="AY18" s="188">
        <v>15</v>
      </c>
    </row>
    <row r="19" spans="3:51" ht="32.1" customHeight="1" x14ac:dyDescent="0.25">
      <c r="D19" s="175"/>
      <c r="E19" s="182">
        <f>+Metas!H13</f>
        <v>9</v>
      </c>
      <c r="F19" s="183" t="str">
        <f>+Metas!K13</f>
        <v>% de establecimientos educativos con procesos de fortalecimiento y acompañamiento pedagógico</v>
      </c>
      <c r="G19" s="184">
        <f>+Metas!J13</f>
        <v>50</v>
      </c>
      <c r="H19" s="5">
        <f t="shared" ref="H19:H22" si="67">SUM(I19:L19)</f>
        <v>50</v>
      </c>
      <c r="I19" s="185">
        <v>3</v>
      </c>
      <c r="J19" s="185">
        <v>15</v>
      </c>
      <c r="K19" s="185">
        <v>17</v>
      </c>
      <c r="L19" s="185">
        <v>15</v>
      </c>
      <c r="M19" s="186">
        <f t="shared" ref="M19:M22" si="68">+U19+AC19+AK19+AS19</f>
        <v>100</v>
      </c>
      <c r="N19" s="186">
        <f t="shared" ref="N19:N22" si="69">+V19+AD19+AL19+AT19</f>
        <v>55</v>
      </c>
      <c r="O19" s="186">
        <f t="shared" ref="O19:O22" si="70">+W19+AE19+AM19+AU19</f>
        <v>0</v>
      </c>
      <c r="P19" s="186">
        <f t="shared" ref="P19:P22" si="71">+X19+AF19+AN19+AV19</f>
        <v>0</v>
      </c>
      <c r="Q19" s="186">
        <f t="shared" ref="Q19:Q22" si="72">+Y19+AG19+AO19+AW19</f>
        <v>0</v>
      </c>
      <c r="R19" s="186">
        <f t="shared" ref="R19:R22" si="73">+Z19+AH19+AP19+AX19</f>
        <v>0</v>
      </c>
      <c r="S19" s="186">
        <f t="shared" ref="S19:S22" si="74">+AA19+AI19+AQ19+AY19</f>
        <v>45</v>
      </c>
      <c r="T19" s="187">
        <f t="shared" ref="T19:T22" si="75">+I19</f>
        <v>3</v>
      </c>
      <c r="U19" s="186">
        <f t="shared" ref="U19:U22" si="76">SUM(V19:AA19)</f>
        <v>5</v>
      </c>
      <c r="V19" s="188">
        <v>5</v>
      </c>
      <c r="W19" s="188"/>
      <c r="X19" s="188"/>
      <c r="Y19" s="188"/>
      <c r="Z19" s="188"/>
      <c r="AA19" s="188"/>
      <c r="AB19" s="187">
        <f t="shared" ref="AB19:AB22" si="77">+J19</f>
        <v>15</v>
      </c>
      <c r="AC19" s="186">
        <f t="shared" ref="AC19:AC22" si="78">SUM(AD19:AI19)</f>
        <v>30</v>
      </c>
      <c r="AD19" s="188">
        <v>15</v>
      </c>
      <c r="AE19" s="188"/>
      <c r="AF19" s="188"/>
      <c r="AG19" s="188"/>
      <c r="AH19" s="188"/>
      <c r="AI19" s="188">
        <v>15</v>
      </c>
      <c r="AJ19" s="187">
        <f t="shared" ref="AJ19:AJ22" si="79">+K19</f>
        <v>17</v>
      </c>
      <c r="AK19" s="186">
        <f t="shared" ref="AK19:AK22" si="80">SUM(AL19:AQ19)</f>
        <v>35</v>
      </c>
      <c r="AL19" s="188">
        <v>20</v>
      </c>
      <c r="AM19" s="188"/>
      <c r="AN19" s="188"/>
      <c r="AO19" s="188"/>
      <c r="AP19" s="188"/>
      <c r="AQ19" s="188">
        <v>15</v>
      </c>
      <c r="AR19" s="187">
        <f t="shared" ref="AR19:AR22" si="81">+L19</f>
        <v>15</v>
      </c>
      <c r="AS19" s="186">
        <f t="shared" ref="AS19:AS22" si="82">SUM(AT19:AY19)</f>
        <v>30</v>
      </c>
      <c r="AT19" s="188">
        <v>15</v>
      </c>
      <c r="AU19" s="188"/>
      <c r="AV19" s="188"/>
      <c r="AW19" s="188"/>
      <c r="AX19" s="188"/>
      <c r="AY19" s="188">
        <v>15</v>
      </c>
    </row>
    <row r="20" spans="3:51" ht="32.1" customHeight="1" x14ac:dyDescent="0.25">
      <c r="D20" s="175"/>
      <c r="E20" s="182">
        <f>+Metas!H14</f>
        <v>10</v>
      </c>
      <c r="F20" s="183" t="str">
        <f>+Metas!K14</f>
        <v>% de establecimientos educativos de los municipios PDET con procesos de fortalecimiento y acompañamiento pedagógico (incluye dotación)</v>
      </c>
      <c r="G20" s="184">
        <f>+Metas!J14</f>
        <v>100</v>
      </c>
      <c r="H20" s="1">
        <f t="shared" si="67"/>
        <v>100</v>
      </c>
      <c r="I20" s="185">
        <v>25</v>
      </c>
      <c r="J20" s="185">
        <v>25</v>
      </c>
      <c r="K20" s="185">
        <v>25</v>
      </c>
      <c r="L20" s="185">
        <v>25</v>
      </c>
      <c r="M20" s="186">
        <f t="shared" si="68"/>
        <v>1000</v>
      </c>
      <c r="N20" s="186">
        <f t="shared" si="69"/>
        <v>0</v>
      </c>
      <c r="O20" s="186">
        <f t="shared" si="70"/>
        <v>0</v>
      </c>
      <c r="P20" s="186">
        <f t="shared" si="71"/>
        <v>500</v>
      </c>
      <c r="Q20" s="186">
        <f t="shared" si="72"/>
        <v>0</v>
      </c>
      <c r="R20" s="186">
        <f t="shared" si="73"/>
        <v>0</v>
      </c>
      <c r="S20" s="186">
        <f t="shared" si="74"/>
        <v>500</v>
      </c>
      <c r="T20" s="187">
        <f t="shared" si="75"/>
        <v>25</v>
      </c>
      <c r="U20" s="186">
        <f t="shared" si="76"/>
        <v>10</v>
      </c>
      <c r="V20" s="188"/>
      <c r="W20" s="188"/>
      <c r="X20" s="188"/>
      <c r="Y20" s="188"/>
      <c r="Z20" s="188"/>
      <c r="AA20" s="188">
        <v>10</v>
      </c>
      <c r="AB20" s="187">
        <f t="shared" si="77"/>
        <v>25</v>
      </c>
      <c r="AC20" s="186">
        <f t="shared" si="78"/>
        <v>330</v>
      </c>
      <c r="AD20" s="188"/>
      <c r="AE20" s="188"/>
      <c r="AF20" s="188">
        <v>200</v>
      </c>
      <c r="AG20" s="188"/>
      <c r="AH20" s="188"/>
      <c r="AI20" s="188">
        <v>130</v>
      </c>
      <c r="AJ20" s="187">
        <f t="shared" si="79"/>
        <v>25</v>
      </c>
      <c r="AK20" s="186">
        <f t="shared" si="80"/>
        <v>330</v>
      </c>
      <c r="AL20" s="188"/>
      <c r="AM20" s="188"/>
      <c r="AN20" s="188">
        <v>200</v>
      </c>
      <c r="AO20" s="188"/>
      <c r="AP20" s="188"/>
      <c r="AQ20" s="188">
        <v>130</v>
      </c>
      <c r="AR20" s="187">
        <f t="shared" si="81"/>
        <v>25</v>
      </c>
      <c r="AS20" s="186">
        <f t="shared" si="82"/>
        <v>330</v>
      </c>
      <c r="AT20" s="188"/>
      <c r="AU20" s="188"/>
      <c r="AV20" s="188">
        <v>100</v>
      </c>
      <c r="AW20" s="188"/>
      <c r="AX20" s="188"/>
      <c r="AY20" s="188">
        <v>230</v>
      </c>
    </row>
    <row r="21" spans="3:51" ht="32.1" customHeight="1" x14ac:dyDescent="0.25">
      <c r="D21" s="175"/>
      <c r="E21" s="182">
        <f>+Metas!H15</f>
        <v>11</v>
      </c>
      <c r="F21" s="183" t="str">
        <f>+Metas!K15</f>
        <v>% establecimientos educativos con procesos de acompañamiento para la valoración del desarrollo en la primera infancia</v>
      </c>
      <c r="G21" s="184">
        <f>+Metas!J15</f>
        <v>50</v>
      </c>
      <c r="H21" s="1">
        <f t="shared" si="67"/>
        <v>50</v>
      </c>
      <c r="I21" s="185">
        <v>0</v>
      </c>
      <c r="J21" s="185">
        <v>15</v>
      </c>
      <c r="K21" s="185">
        <v>17</v>
      </c>
      <c r="L21" s="185">
        <v>18</v>
      </c>
      <c r="M21" s="186">
        <f t="shared" si="68"/>
        <v>100</v>
      </c>
      <c r="N21" s="186">
        <f t="shared" si="69"/>
        <v>20</v>
      </c>
      <c r="O21" s="186">
        <f t="shared" si="70"/>
        <v>0</v>
      </c>
      <c r="P21" s="186">
        <f t="shared" si="71"/>
        <v>0</v>
      </c>
      <c r="Q21" s="186">
        <f t="shared" si="72"/>
        <v>0</v>
      </c>
      <c r="R21" s="186">
        <f t="shared" si="73"/>
        <v>40</v>
      </c>
      <c r="S21" s="186">
        <f t="shared" si="74"/>
        <v>40</v>
      </c>
      <c r="T21" s="187">
        <f t="shared" si="75"/>
        <v>0</v>
      </c>
      <c r="U21" s="186">
        <f t="shared" si="76"/>
        <v>0</v>
      </c>
      <c r="V21" s="188"/>
      <c r="W21" s="188"/>
      <c r="X21" s="188"/>
      <c r="Y21" s="188"/>
      <c r="Z21" s="188"/>
      <c r="AA21" s="188"/>
      <c r="AB21" s="187">
        <f t="shared" si="77"/>
        <v>15</v>
      </c>
      <c r="AC21" s="186">
        <f t="shared" si="78"/>
        <v>35</v>
      </c>
      <c r="AD21" s="188">
        <v>10</v>
      </c>
      <c r="AE21" s="188"/>
      <c r="AF21" s="188"/>
      <c r="AG21" s="188"/>
      <c r="AH21" s="188">
        <v>15</v>
      </c>
      <c r="AI21" s="188">
        <v>10</v>
      </c>
      <c r="AJ21" s="187">
        <f t="shared" si="79"/>
        <v>17</v>
      </c>
      <c r="AK21" s="186">
        <f t="shared" si="80"/>
        <v>35</v>
      </c>
      <c r="AL21" s="188">
        <v>5</v>
      </c>
      <c r="AM21" s="188"/>
      <c r="AN21" s="188"/>
      <c r="AO21" s="188"/>
      <c r="AP21" s="188">
        <v>15</v>
      </c>
      <c r="AQ21" s="188">
        <v>15</v>
      </c>
      <c r="AR21" s="187">
        <f t="shared" si="81"/>
        <v>18</v>
      </c>
      <c r="AS21" s="186">
        <f t="shared" si="82"/>
        <v>30</v>
      </c>
      <c r="AT21" s="188">
        <v>5</v>
      </c>
      <c r="AU21" s="188"/>
      <c r="AV21" s="188"/>
      <c r="AW21" s="188"/>
      <c r="AX21" s="188">
        <v>10</v>
      </c>
      <c r="AY21" s="188">
        <v>15</v>
      </c>
    </row>
    <row r="22" spans="3:51" ht="32.1" customHeight="1" x14ac:dyDescent="0.25">
      <c r="D22" s="175"/>
      <c r="E22" s="182">
        <f>+Metas!H16</f>
        <v>12</v>
      </c>
      <c r="F22" s="183" t="str">
        <f>+Metas!K16</f>
        <v>% Sistema de medición de la calidad en el educación inicial implementado</v>
      </c>
      <c r="G22" s="184">
        <f>+Metas!J16</f>
        <v>100</v>
      </c>
      <c r="H22" s="1">
        <f t="shared" si="67"/>
        <v>100</v>
      </c>
      <c r="I22" s="185">
        <v>0</v>
      </c>
      <c r="J22" s="185">
        <v>36</v>
      </c>
      <c r="K22" s="185">
        <v>34</v>
      </c>
      <c r="L22" s="185">
        <v>30</v>
      </c>
      <c r="M22" s="186">
        <f t="shared" si="68"/>
        <v>100</v>
      </c>
      <c r="N22" s="186">
        <f t="shared" si="69"/>
        <v>20</v>
      </c>
      <c r="O22" s="186">
        <f t="shared" si="70"/>
        <v>0</v>
      </c>
      <c r="P22" s="186">
        <f t="shared" si="71"/>
        <v>0</v>
      </c>
      <c r="Q22" s="186">
        <f t="shared" si="72"/>
        <v>0</v>
      </c>
      <c r="R22" s="186">
        <f t="shared" si="73"/>
        <v>40</v>
      </c>
      <c r="S22" s="186">
        <f t="shared" si="74"/>
        <v>40</v>
      </c>
      <c r="T22" s="187">
        <f t="shared" si="75"/>
        <v>0</v>
      </c>
      <c r="U22" s="186">
        <f t="shared" si="76"/>
        <v>0</v>
      </c>
      <c r="V22" s="188"/>
      <c r="W22" s="188"/>
      <c r="X22" s="188"/>
      <c r="Y22" s="188"/>
      <c r="Z22" s="188"/>
      <c r="AA22" s="188"/>
      <c r="AB22" s="187">
        <f t="shared" si="77"/>
        <v>36</v>
      </c>
      <c r="AC22" s="186">
        <f t="shared" si="78"/>
        <v>35</v>
      </c>
      <c r="AD22" s="188">
        <v>10</v>
      </c>
      <c r="AE22" s="188"/>
      <c r="AF22" s="188"/>
      <c r="AG22" s="188"/>
      <c r="AH22" s="188">
        <v>15</v>
      </c>
      <c r="AI22" s="188">
        <v>10</v>
      </c>
      <c r="AJ22" s="187">
        <f t="shared" si="79"/>
        <v>34</v>
      </c>
      <c r="AK22" s="186">
        <f t="shared" si="80"/>
        <v>35</v>
      </c>
      <c r="AL22" s="188">
        <v>5</v>
      </c>
      <c r="AM22" s="188"/>
      <c r="AN22" s="188"/>
      <c r="AO22" s="188"/>
      <c r="AP22" s="188">
        <v>15</v>
      </c>
      <c r="AQ22" s="188">
        <v>15</v>
      </c>
      <c r="AR22" s="187">
        <f t="shared" si="81"/>
        <v>30</v>
      </c>
      <c r="AS22" s="186">
        <f t="shared" si="82"/>
        <v>30</v>
      </c>
      <c r="AT22" s="188">
        <v>5</v>
      </c>
      <c r="AU22" s="188"/>
      <c r="AV22" s="188"/>
      <c r="AW22" s="188"/>
      <c r="AX22" s="188">
        <v>10</v>
      </c>
      <c r="AY22" s="188">
        <v>15</v>
      </c>
    </row>
    <row r="23" spans="3:51" ht="32.1" customHeight="1" x14ac:dyDescent="0.25">
      <c r="C23" s="193" t="s">
        <v>162</v>
      </c>
      <c r="D23" s="165" t="s">
        <v>161</v>
      </c>
      <c r="E23" s="166"/>
      <c r="F23" s="166"/>
      <c r="G23" s="194"/>
      <c r="H23" s="170"/>
      <c r="I23" s="171"/>
      <c r="J23" s="171"/>
      <c r="K23" s="171"/>
      <c r="L23" s="171"/>
      <c r="M23" s="195">
        <f t="shared" ref="M23:S23" si="83">SUM(M24:M46)/2</f>
        <v>544377</v>
      </c>
      <c r="N23" s="195">
        <f t="shared" si="83"/>
        <v>22782</v>
      </c>
      <c r="O23" s="195">
        <f t="shared" si="83"/>
        <v>204795</v>
      </c>
      <c r="P23" s="195">
        <f t="shared" si="83"/>
        <v>180000</v>
      </c>
      <c r="Q23" s="195">
        <f t="shared" si="83"/>
        <v>12000</v>
      </c>
      <c r="R23" s="195">
        <f t="shared" si="83"/>
        <v>44800</v>
      </c>
      <c r="S23" s="195">
        <f t="shared" si="83"/>
        <v>80000</v>
      </c>
      <c r="T23" s="196"/>
      <c r="U23" s="197">
        <f t="shared" ref="U23:AA23" si="84">SUM(U24:U46)/2</f>
        <v>104700</v>
      </c>
      <c r="V23" s="197">
        <f t="shared" si="84"/>
        <v>1760</v>
      </c>
      <c r="W23" s="197">
        <f t="shared" si="84"/>
        <v>42790</v>
      </c>
      <c r="X23" s="197">
        <f t="shared" si="84"/>
        <v>34000</v>
      </c>
      <c r="Y23" s="197">
        <f t="shared" si="84"/>
        <v>500</v>
      </c>
      <c r="Z23" s="197">
        <f t="shared" si="84"/>
        <v>8150</v>
      </c>
      <c r="AA23" s="197">
        <f t="shared" si="84"/>
        <v>17500</v>
      </c>
      <c r="AB23" s="196"/>
      <c r="AC23" s="197">
        <f t="shared" ref="AC23:AI23" si="85">SUM(AC24:AC46)/2</f>
        <v>125021</v>
      </c>
      <c r="AD23" s="197">
        <f t="shared" si="85"/>
        <v>8870</v>
      </c>
      <c r="AE23" s="197">
        <f t="shared" si="85"/>
        <v>52551</v>
      </c>
      <c r="AF23" s="197">
        <f t="shared" si="85"/>
        <v>35600</v>
      </c>
      <c r="AG23" s="197">
        <f t="shared" si="85"/>
        <v>1500</v>
      </c>
      <c r="AH23" s="197">
        <f t="shared" si="85"/>
        <v>11500</v>
      </c>
      <c r="AI23" s="197">
        <f t="shared" si="85"/>
        <v>15000</v>
      </c>
      <c r="AJ23" s="196"/>
      <c r="AK23" s="197">
        <f t="shared" ref="AK23:AQ23" si="86">SUM(AK24:AK46)/2</f>
        <v>159676</v>
      </c>
      <c r="AL23" s="197">
        <f t="shared" si="86"/>
        <v>6362</v>
      </c>
      <c r="AM23" s="197">
        <f t="shared" si="86"/>
        <v>54364</v>
      </c>
      <c r="AN23" s="197">
        <f t="shared" si="86"/>
        <v>52900</v>
      </c>
      <c r="AO23" s="197">
        <f t="shared" si="86"/>
        <v>3500</v>
      </c>
      <c r="AP23" s="197">
        <f t="shared" si="86"/>
        <v>12550</v>
      </c>
      <c r="AQ23" s="197">
        <f t="shared" si="86"/>
        <v>30000</v>
      </c>
      <c r="AR23" s="196"/>
      <c r="AS23" s="197">
        <f t="shared" ref="AS23:AY23" si="87">SUM(AS24:AS46)/2</f>
        <v>154980</v>
      </c>
      <c r="AT23" s="197">
        <f t="shared" si="87"/>
        <v>5790</v>
      </c>
      <c r="AU23" s="197">
        <f t="shared" si="87"/>
        <v>55090</v>
      </c>
      <c r="AV23" s="197">
        <f t="shared" si="87"/>
        <v>57500</v>
      </c>
      <c r="AW23" s="197">
        <f t="shared" si="87"/>
        <v>6500</v>
      </c>
      <c r="AX23" s="197">
        <f t="shared" si="87"/>
        <v>12600</v>
      </c>
      <c r="AY23" s="197">
        <f t="shared" si="87"/>
        <v>17500</v>
      </c>
    </row>
    <row r="24" spans="3:51" ht="32.1" customHeight="1" x14ac:dyDescent="0.25">
      <c r="D24" s="175" t="s">
        <v>165</v>
      </c>
      <c r="E24" s="540" t="s">
        <v>164</v>
      </c>
      <c r="F24" s="541"/>
      <c r="G24" s="189"/>
      <c r="H24" s="177"/>
      <c r="I24" s="178"/>
      <c r="J24" s="178"/>
      <c r="K24" s="178"/>
      <c r="L24" s="178"/>
      <c r="M24" s="190">
        <f t="shared" ref="M24:S25" si="88">+U24+AC24+AK24+AS24</f>
        <v>192100</v>
      </c>
      <c r="N24" s="190">
        <f t="shared" si="88"/>
        <v>15700</v>
      </c>
      <c r="O24" s="190">
        <f t="shared" si="88"/>
        <v>0</v>
      </c>
      <c r="P24" s="190">
        <f t="shared" si="88"/>
        <v>67000</v>
      </c>
      <c r="Q24" s="190">
        <f t="shared" si="88"/>
        <v>12000</v>
      </c>
      <c r="R24" s="190">
        <f t="shared" si="88"/>
        <v>25400</v>
      </c>
      <c r="S24" s="190">
        <f t="shared" si="88"/>
        <v>72000</v>
      </c>
      <c r="T24" s="192"/>
      <c r="U24" s="181">
        <f t="shared" ref="U24:AA24" si="89">SUM(U25:U30)</f>
        <v>33000</v>
      </c>
      <c r="V24" s="181">
        <f t="shared" si="89"/>
        <v>850</v>
      </c>
      <c r="W24" s="181">
        <f t="shared" si="89"/>
        <v>0</v>
      </c>
      <c r="X24" s="181">
        <f t="shared" si="89"/>
        <v>12000</v>
      </c>
      <c r="Y24" s="181">
        <f t="shared" si="89"/>
        <v>500</v>
      </c>
      <c r="Z24" s="181">
        <f t="shared" si="89"/>
        <v>4150</v>
      </c>
      <c r="AA24" s="181">
        <f t="shared" si="89"/>
        <v>15500</v>
      </c>
      <c r="AB24" s="192"/>
      <c r="AC24" s="181">
        <f t="shared" ref="AC24:AI24" si="90">SUM(AC25:AC30)</f>
        <v>39050</v>
      </c>
      <c r="AD24" s="181">
        <f t="shared" si="90"/>
        <v>6700</v>
      </c>
      <c r="AE24" s="181">
        <f t="shared" si="90"/>
        <v>0</v>
      </c>
      <c r="AF24" s="181">
        <f t="shared" si="90"/>
        <v>10600</v>
      </c>
      <c r="AG24" s="181">
        <f t="shared" si="90"/>
        <v>1500</v>
      </c>
      <c r="AH24" s="181">
        <f t="shared" si="90"/>
        <v>7250</v>
      </c>
      <c r="AI24" s="181">
        <f t="shared" si="90"/>
        <v>13000</v>
      </c>
      <c r="AJ24" s="192"/>
      <c r="AK24" s="181">
        <f t="shared" ref="AK24:AQ24" si="91">SUM(AK25:AK30)</f>
        <v>68025</v>
      </c>
      <c r="AL24" s="181">
        <f t="shared" si="91"/>
        <v>4125</v>
      </c>
      <c r="AM24" s="181">
        <f t="shared" si="91"/>
        <v>0</v>
      </c>
      <c r="AN24" s="181">
        <f t="shared" si="91"/>
        <v>24400</v>
      </c>
      <c r="AO24" s="181">
        <f t="shared" si="91"/>
        <v>3500</v>
      </c>
      <c r="AP24" s="181">
        <f t="shared" si="91"/>
        <v>8000</v>
      </c>
      <c r="AQ24" s="181">
        <f t="shared" si="91"/>
        <v>28000</v>
      </c>
      <c r="AR24" s="192"/>
      <c r="AS24" s="181">
        <f t="shared" ref="AS24:AY24" si="92">SUM(AS25:AS30)</f>
        <v>52025</v>
      </c>
      <c r="AT24" s="181">
        <f t="shared" si="92"/>
        <v>4025</v>
      </c>
      <c r="AU24" s="181">
        <f t="shared" si="92"/>
        <v>0</v>
      </c>
      <c r="AV24" s="181">
        <f t="shared" si="92"/>
        <v>20000</v>
      </c>
      <c r="AW24" s="181">
        <f t="shared" si="92"/>
        <v>6500</v>
      </c>
      <c r="AX24" s="181">
        <f t="shared" si="92"/>
        <v>6000</v>
      </c>
      <c r="AY24" s="181">
        <f t="shared" si="92"/>
        <v>15500</v>
      </c>
    </row>
    <row r="25" spans="3:51" ht="32.1" customHeight="1" x14ac:dyDescent="0.25">
      <c r="D25" s="175"/>
      <c r="E25" s="182">
        <f>+Metas!H18</f>
        <v>13</v>
      </c>
      <c r="F25" s="191" t="str">
        <f>+Metas!K18</f>
        <v>Plan departamental de infraestructura educativa del Departamento formulado y en implementación</v>
      </c>
      <c r="G25" s="184">
        <f>+Metas!J18</f>
        <v>1</v>
      </c>
      <c r="H25" s="1">
        <f t="shared" ref="H25" si="93">SUM(I25:L25)</f>
        <v>1</v>
      </c>
      <c r="I25" s="198">
        <v>0</v>
      </c>
      <c r="J25" s="198">
        <v>0.5</v>
      </c>
      <c r="K25" s="198">
        <v>0.25</v>
      </c>
      <c r="L25" s="198">
        <v>0.25</v>
      </c>
      <c r="M25" s="186">
        <f t="shared" si="88"/>
        <v>100</v>
      </c>
      <c r="N25" s="186">
        <f t="shared" si="88"/>
        <v>100</v>
      </c>
      <c r="O25" s="186">
        <f t="shared" si="88"/>
        <v>0</v>
      </c>
      <c r="P25" s="186">
        <f t="shared" si="88"/>
        <v>0</v>
      </c>
      <c r="Q25" s="186">
        <f t="shared" si="88"/>
        <v>0</v>
      </c>
      <c r="R25" s="186">
        <f t="shared" si="88"/>
        <v>0</v>
      </c>
      <c r="S25" s="186">
        <f t="shared" si="88"/>
        <v>0</v>
      </c>
      <c r="T25" s="187">
        <f t="shared" ref="T25" si="94">+I25</f>
        <v>0</v>
      </c>
      <c r="U25" s="186">
        <f t="shared" ref="U25" si="95">SUM(V25:AA25)</f>
        <v>0</v>
      </c>
      <c r="V25" s="199"/>
      <c r="W25" s="199"/>
      <c r="X25" s="199"/>
      <c r="Y25" s="199"/>
      <c r="Z25" s="199"/>
      <c r="AA25" s="199"/>
      <c r="AB25" s="187">
        <f t="shared" ref="AB25" si="96">+J25</f>
        <v>0.5</v>
      </c>
      <c r="AC25" s="186">
        <f t="shared" ref="AC25" si="97">SUM(AD25:AI25)</f>
        <v>50</v>
      </c>
      <c r="AD25" s="199">
        <v>50</v>
      </c>
      <c r="AE25" s="199"/>
      <c r="AF25" s="199"/>
      <c r="AG25" s="199"/>
      <c r="AH25" s="199"/>
      <c r="AI25" s="199"/>
      <c r="AJ25" s="187">
        <f t="shared" ref="AJ25" si="98">+K25</f>
        <v>0.25</v>
      </c>
      <c r="AK25" s="186">
        <f t="shared" ref="AK25" si="99">SUM(AL25:AQ25)</f>
        <v>25</v>
      </c>
      <c r="AL25" s="199">
        <v>25</v>
      </c>
      <c r="AM25" s="199"/>
      <c r="AN25" s="199"/>
      <c r="AO25" s="199"/>
      <c r="AP25" s="199"/>
      <c r="AQ25" s="199"/>
      <c r="AR25" s="187">
        <f t="shared" ref="AR25" si="100">+L25</f>
        <v>0.25</v>
      </c>
      <c r="AS25" s="186">
        <f t="shared" ref="AS25" si="101">SUM(AT25:AY25)</f>
        <v>25</v>
      </c>
      <c r="AT25" s="199">
        <v>25</v>
      </c>
      <c r="AU25" s="199"/>
      <c r="AV25" s="199"/>
      <c r="AW25" s="199"/>
      <c r="AX25" s="199"/>
      <c r="AY25" s="199"/>
    </row>
    <row r="26" spans="3:51" ht="32.1" customHeight="1" x14ac:dyDescent="0.25">
      <c r="D26" s="175"/>
      <c r="E26" s="182">
        <f>+Metas!H19</f>
        <v>14</v>
      </c>
      <c r="F26" s="191" t="str">
        <f>+Metas!K19</f>
        <v>Megacolegios construidos</v>
      </c>
      <c r="G26" s="184">
        <f>+Metas!J19</f>
        <v>5</v>
      </c>
      <c r="H26" s="1">
        <f t="shared" ref="H26:H30" si="102">SUM(I26:L26)</f>
        <v>5</v>
      </c>
      <c r="I26" s="198">
        <v>0</v>
      </c>
      <c r="J26" s="198">
        <v>0</v>
      </c>
      <c r="K26" s="198">
        <v>2</v>
      </c>
      <c r="L26" s="198">
        <v>3</v>
      </c>
      <c r="M26" s="186">
        <f t="shared" ref="M26:M30" si="103">+U26+AC26+AK26+AS26</f>
        <v>24000</v>
      </c>
      <c r="N26" s="186">
        <f t="shared" ref="N26:N30" si="104">+V26+AD26+AL26+AT26</f>
        <v>6000</v>
      </c>
      <c r="O26" s="186">
        <f t="shared" ref="O26:O30" si="105">+W26+AE26+AM26+AU26</f>
        <v>0</v>
      </c>
      <c r="P26" s="186">
        <f t="shared" ref="P26:P30" si="106">+X26+AF26+AN26+AV26</f>
        <v>12000</v>
      </c>
      <c r="Q26" s="186">
        <f t="shared" ref="Q26:Q30" si="107">+Y26+AG26+AO26+AW26</f>
        <v>6000</v>
      </c>
      <c r="R26" s="186">
        <f t="shared" ref="R26:R30" si="108">+Z26+AH26+AP26+AX26</f>
        <v>0</v>
      </c>
      <c r="S26" s="186">
        <f t="shared" ref="S26:S30" si="109">+AA26+AI26+AQ26+AY26</f>
        <v>0</v>
      </c>
      <c r="T26" s="187">
        <f t="shared" ref="T26:T30" si="110">+I26</f>
        <v>0</v>
      </c>
      <c r="U26" s="186">
        <f t="shared" ref="U26:U30" si="111">SUM(V26:AA26)</f>
        <v>0</v>
      </c>
      <c r="V26" s="199"/>
      <c r="W26" s="199"/>
      <c r="X26" s="199"/>
      <c r="Y26" s="199"/>
      <c r="Z26" s="199"/>
      <c r="AA26" s="199"/>
      <c r="AB26" s="187">
        <f t="shared" ref="AB26:AB30" si="112">+J26</f>
        <v>0</v>
      </c>
      <c r="AC26" s="186">
        <f t="shared" ref="AC26:AC30" si="113">SUM(AD26:AI26)</f>
        <v>4000</v>
      </c>
      <c r="AD26" s="199">
        <v>4000</v>
      </c>
      <c r="AE26" s="199"/>
      <c r="AF26" s="199"/>
      <c r="AG26" s="199"/>
      <c r="AH26" s="199"/>
      <c r="AI26" s="199"/>
      <c r="AJ26" s="187">
        <f t="shared" ref="AJ26:AJ30" si="114">+K26</f>
        <v>2</v>
      </c>
      <c r="AK26" s="186">
        <f t="shared" ref="AK26:AK30" si="115">SUM(AL26:AQ26)</f>
        <v>10000</v>
      </c>
      <c r="AL26" s="199">
        <v>2000</v>
      </c>
      <c r="AM26" s="199"/>
      <c r="AN26" s="199">
        <v>6000</v>
      </c>
      <c r="AO26" s="199">
        <v>2000</v>
      </c>
      <c r="AP26" s="199"/>
      <c r="AQ26" s="199"/>
      <c r="AR26" s="187">
        <f t="shared" ref="AR26:AR30" si="116">+L26</f>
        <v>3</v>
      </c>
      <c r="AS26" s="186">
        <f t="shared" ref="AS26:AS30" si="117">SUM(AT26:AY26)</f>
        <v>10000</v>
      </c>
      <c r="AT26" s="199"/>
      <c r="AU26" s="199"/>
      <c r="AV26" s="199">
        <v>6000</v>
      </c>
      <c r="AW26" s="199">
        <v>4000</v>
      </c>
      <c r="AX26" s="199"/>
      <c r="AY26" s="199"/>
    </row>
    <row r="27" spans="3:51" ht="32.1" customHeight="1" x14ac:dyDescent="0.25">
      <c r="D27" s="175"/>
      <c r="E27" s="182">
        <f>+Metas!H20</f>
        <v>15</v>
      </c>
      <c r="F27" s="191" t="str">
        <f>+Metas!K20</f>
        <v>Sedes educativas con espacios mejorados (aulas de clase, baterías sanitarias, aulas especializadas, laboratorios, cerramientos, restaurantes, y escenarios deportivos, soluciones tecnológicas de potabilización de agua)</v>
      </c>
      <c r="G27" s="184">
        <f>+Metas!J20</f>
        <v>150</v>
      </c>
      <c r="H27" s="1">
        <f t="shared" si="102"/>
        <v>150</v>
      </c>
      <c r="I27" s="198">
        <v>25</v>
      </c>
      <c r="J27" s="198">
        <v>30</v>
      </c>
      <c r="K27" s="198">
        <v>50</v>
      </c>
      <c r="L27" s="198">
        <v>45</v>
      </c>
      <c r="M27" s="186">
        <f t="shared" si="103"/>
        <v>50000</v>
      </c>
      <c r="N27" s="186">
        <f t="shared" si="104"/>
        <v>6000</v>
      </c>
      <c r="O27" s="186">
        <f t="shared" si="105"/>
        <v>0</v>
      </c>
      <c r="P27" s="186">
        <f t="shared" si="106"/>
        <v>22000</v>
      </c>
      <c r="Q27" s="186">
        <f t="shared" si="107"/>
        <v>4000</v>
      </c>
      <c r="R27" s="186">
        <f t="shared" si="108"/>
        <v>6000</v>
      </c>
      <c r="S27" s="186">
        <f t="shared" si="109"/>
        <v>12000</v>
      </c>
      <c r="T27" s="187">
        <f t="shared" si="110"/>
        <v>25</v>
      </c>
      <c r="U27" s="186">
        <f t="shared" si="111"/>
        <v>1000</v>
      </c>
      <c r="V27" s="199"/>
      <c r="W27" s="199"/>
      <c r="X27" s="199">
        <v>1000</v>
      </c>
      <c r="Y27" s="199"/>
      <c r="Z27" s="199"/>
      <c r="AA27" s="199"/>
      <c r="AB27" s="187">
        <f t="shared" si="112"/>
        <v>30</v>
      </c>
      <c r="AC27" s="186">
        <f t="shared" si="113"/>
        <v>4000</v>
      </c>
      <c r="AD27" s="199"/>
      <c r="AE27" s="199"/>
      <c r="AF27" s="199">
        <v>4000</v>
      </c>
      <c r="AG27" s="199"/>
      <c r="AH27" s="199"/>
      <c r="AI27" s="199"/>
      <c r="AJ27" s="187">
        <f t="shared" si="114"/>
        <v>50</v>
      </c>
      <c r="AK27" s="186">
        <f t="shared" si="115"/>
        <v>25000</v>
      </c>
      <c r="AL27" s="199">
        <v>2000</v>
      </c>
      <c r="AM27" s="199"/>
      <c r="AN27" s="199">
        <v>10000</v>
      </c>
      <c r="AO27" s="199">
        <v>1500</v>
      </c>
      <c r="AP27" s="199">
        <v>4000</v>
      </c>
      <c r="AQ27" s="199">
        <v>7500</v>
      </c>
      <c r="AR27" s="187">
        <f t="shared" si="116"/>
        <v>45</v>
      </c>
      <c r="AS27" s="186">
        <f t="shared" si="117"/>
        <v>20000</v>
      </c>
      <c r="AT27" s="199">
        <v>4000</v>
      </c>
      <c r="AU27" s="199"/>
      <c r="AV27" s="199">
        <v>7000</v>
      </c>
      <c r="AW27" s="199">
        <v>2500</v>
      </c>
      <c r="AX27" s="199">
        <v>2000</v>
      </c>
      <c r="AY27" s="199">
        <v>4500</v>
      </c>
    </row>
    <row r="28" spans="3:51" ht="32.1" customHeight="1" x14ac:dyDescent="0.25">
      <c r="D28" s="175"/>
      <c r="E28" s="182">
        <f>+Metas!H21</f>
        <v>16</v>
      </c>
      <c r="F28" s="191" t="str">
        <f>+Metas!K21</f>
        <v>Sedes educativas de los municipios PDET con espacios mejorados (aulas de clase, baterías sanitarias, aulas especializadas, laboratorios, cerramientos, restaurantes, y escenarios deportivos, soluciones tecnológicas de potabilización de agua)</v>
      </c>
      <c r="G28" s="184">
        <f>+Metas!J21</f>
        <v>100</v>
      </c>
      <c r="H28" s="1">
        <f t="shared" si="102"/>
        <v>100</v>
      </c>
      <c r="I28" s="198">
        <v>10</v>
      </c>
      <c r="J28" s="198">
        <v>30</v>
      </c>
      <c r="K28" s="198">
        <v>30</v>
      </c>
      <c r="L28" s="198">
        <v>30</v>
      </c>
      <c r="M28" s="186">
        <f t="shared" si="103"/>
        <v>45000</v>
      </c>
      <c r="N28" s="186">
        <f t="shared" si="104"/>
        <v>1000</v>
      </c>
      <c r="O28" s="186">
        <f t="shared" si="105"/>
        <v>0</v>
      </c>
      <c r="P28" s="186">
        <f t="shared" si="106"/>
        <v>15000</v>
      </c>
      <c r="Q28" s="186">
        <f t="shared" si="107"/>
        <v>1000</v>
      </c>
      <c r="R28" s="186">
        <f t="shared" si="108"/>
        <v>5000</v>
      </c>
      <c r="S28" s="186">
        <f t="shared" si="109"/>
        <v>23000</v>
      </c>
      <c r="T28" s="187">
        <f t="shared" si="110"/>
        <v>10</v>
      </c>
      <c r="U28" s="186">
        <f t="shared" si="111"/>
        <v>1000</v>
      </c>
      <c r="V28" s="199">
        <v>500</v>
      </c>
      <c r="W28" s="199"/>
      <c r="X28" s="199"/>
      <c r="Y28" s="199">
        <v>500</v>
      </c>
      <c r="Z28" s="199"/>
      <c r="AA28" s="199"/>
      <c r="AB28" s="187">
        <f t="shared" si="112"/>
        <v>30</v>
      </c>
      <c r="AC28" s="186">
        <f t="shared" si="113"/>
        <v>14500</v>
      </c>
      <c r="AD28" s="199">
        <v>500</v>
      </c>
      <c r="AE28" s="199"/>
      <c r="AF28" s="199">
        <v>5000</v>
      </c>
      <c r="AG28" s="199">
        <v>500</v>
      </c>
      <c r="AH28" s="199">
        <v>1000</v>
      </c>
      <c r="AI28" s="199">
        <v>7500</v>
      </c>
      <c r="AJ28" s="187">
        <f t="shared" si="114"/>
        <v>30</v>
      </c>
      <c r="AK28" s="186">
        <f t="shared" si="115"/>
        <v>14500</v>
      </c>
      <c r="AL28" s="199"/>
      <c r="AM28" s="199"/>
      <c r="AN28" s="199">
        <v>5000</v>
      </c>
      <c r="AO28" s="199"/>
      <c r="AP28" s="199">
        <v>2000</v>
      </c>
      <c r="AQ28" s="199">
        <v>7500</v>
      </c>
      <c r="AR28" s="187">
        <f t="shared" si="116"/>
        <v>30</v>
      </c>
      <c r="AS28" s="186">
        <f t="shared" si="117"/>
        <v>15000</v>
      </c>
      <c r="AT28" s="199"/>
      <c r="AU28" s="199"/>
      <c r="AV28" s="199">
        <v>5000</v>
      </c>
      <c r="AW28" s="199"/>
      <c r="AX28" s="199">
        <v>2000</v>
      </c>
      <c r="AY28" s="199">
        <v>8000</v>
      </c>
    </row>
    <row r="29" spans="3:51" ht="32.1" customHeight="1" x14ac:dyDescent="0.25">
      <c r="D29" s="175"/>
      <c r="E29" s="182">
        <f>+Metas!H22</f>
        <v>17</v>
      </c>
      <c r="F29" s="191" t="str">
        <f>+Metas!K22</f>
        <v>Establecimientos educativos dotados con materiales e instrumentos de enseñanza y aprendizaje (mobiliario, tableros, menaje de restaurante escolar, material didáctico, pedagógico, lúdico, etc.)</v>
      </c>
      <c r="G29" s="184">
        <f>+Metas!J22</f>
        <v>135</v>
      </c>
      <c r="H29" s="1">
        <f t="shared" si="102"/>
        <v>135</v>
      </c>
      <c r="I29" s="198">
        <v>45</v>
      </c>
      <c r="J29" s="198">
        <v>30</v>
      </c>
      <c r="K29" s="198">
        <v>30</v>
      </c>
      <c r="L29" s="198">
        <v>30</v>
      </c>
      <c r="M29" s="186">
        <f t="shared" si="103"/>
        <v>33000</v>
      </c>
      <c r="N29" s="186">
        <f t="shared" si="104"/>
        <v>2000</v>
      </c>
      <c r="O29" s="186">
        <f t="shared" si="105"/>
        <v>0</v>
      </c>
      <c r="P29" s="186">
        <f t="shared" si="106"/>
        <v>13000</v>
      </c>
      <c r="Q29" s="186">
        <f t="shared" si="107"/>
        <v>1000</v>
      </c>
      <c r="R29" s="186">
        <f t="shared" si="108"/>
        <v>7000</v>
      </c>
      <c r="S29" s="186">
        <f t="shared" si="109"/>
        <v>10000</v>
      </c>
      <c r="T29" s="187">
        <f t="shared" si="110"/>
        <v>45</v>
      </c>
      <c r="U29" s="186">
        <f t="shared" si="111"/>
        <v>11000</v>
      </c>
      <c r="V29" s="199"/>
      <c r="W29" s="199"/>
      <c r="X29" s="199">
        <v>9000</v>
      </c>
      <c r="Y29" s="199"/>
      <c r="Z29" s="199"/>
      <c r="AA29" s="199">
        <v>2000</v>
      </c>
      <c r="AB29" s="187">
        <f t="shared" si="112"/>
        <v>30</v>
      </c>
      <c r="AC29" s="186">
        <f t="shared" si="113"/>
        <v>6500</v>
      </c>
      <c r="AD29" s="199">
        <v>2000</v>
      </c>
      <c r="AE29" s="199"/>
      <c r="AF29" s="199"/>
      <c r="AG29" s="199">
        <v>1000</v>
      </c>
      <c r="AH29" s="199">
        <v>3000</v>
      </c>
      <c r="AI29" s="199">
        <v>500</v>
      </c>
      <c r="AJ29" s="187">
        <f t="shared" si="114"/>
        <v>30</v>
      </c>
      <c r="AK29" s="186">
        <f t="shared" si="115"/>
        <v>8500</v>
      </c>
      <c r="AL29" s="199"/>
      <c r="AM29" s="199"/>
      <c r="AN29" s="199">
        <v>2000</v>
      </c>
      <c r="AO29" s="199"/>
      <c r="AP29" s="199">
        <v>2000</v>
      </c>
      <c r="AQ29" s="199">
        <v>4500</v>
      </c>
      <c r="AR29" s="187">
        <f t="shared" si="116"/>
        <v>30</v>
      </c>
      <c r="AS29" s="186">
        <f t="shared" si="117"/>
        <v>7000</v>
      </c>
      <c r="AT29" s="199"/>
      <c r="AU29" s="199"/>
      <c r="AV29" s="199">
        <v>2000</v>
      </c>
      <c r="AW29" s="199"/>
      <c r="AX29" s="199">
        <v>2000</v>
      </c>
      <c r="AY29" s="199">
        <v>3000</v>
      </c>
    </row>
    <row r="30" spans="3:51" ht="32.1" customHeight="1" x14ac:dyDescent="0.25">
      <c r="D30" s="175"/>
      <c r="E30" s="182">
        <f>+Metas!H23</f>
        <v>18</v>
      </c>
      <c r="F30" s="191" t="str">
        <f>+Metas!K23</f>
        <v>Establecimientos educativos de los municipios PDET dotados con materiales e instrumentos de enseñanza y aprendizaje (mobiliario, tableros, menaje de restaurante escolar, material didáctico, pedagógico, lúdico, etc.)</v>
      </c>
      <c r="G30" s="184">
        <f>+Metas!J23</f>
        <v>76</v>
      </c>
      <c r="H30" s="1">
        <f t="shared" si="102"/>
        <v>76</v>
      </c>
      <c r="I30" s="198">
        <v>35</v>
      </c>
      <c r="J30" s="198">
        <v>25</v>
      </c>
      <c r="K30" s="198">
        <v>16</v>
      </c>
      <c r="L30" s="198"/>
      <c r="M30" s="186">
        <f t="shared" si="103"/>
        <v>40000</v>
      </c>
      <c r="N30" s="186">
        <f t="shared" si="104"/>
        <v>600</v>
      </c>
      <c r="O30" s="186">
        <f t="shared" si="105"/>
        <v>0</v>
      </c>
      <c r="P30" s="186">
        <f t="shared" si="106"/>
        <v>5000</v>
      </c>
      <c r="Q30" s="186">
        <f t="shared" si="107"/>
        <v>0</v>
      </c>
      <c r="R30" s="186">
        <f t="shared" si="108"/>
        <v>7400</v>
      </c>
      <c r="S30" s="186">
        <f t="shared" si="109"/>
        <v>27000</v>
      </c>
      <c r="T30" s="187">
        <f t="shared" si="110"/>
        <v>35</v>
      </c>
      <c r="U30" s="186">
        <f t="shared" si="111"/>
        <v>20000</v>
      </c>
      <c r="V30" s="199">
        <v>350</v>
      </c>
      <c r="W30" s="199"/>
      <c r="X30" s="199">
        <v>2000</v>
      </c>
      <c r="Y30" s="199"/>
      <c r="Z30" s="199">
        <v>4150</v>
      </c>
      <c r="AA30" s="199">
        <v>13500</v>
      </c>
      <c r="AB30" s="187">
        <f t="shared" si="112"/>
        <v>25</v>
      </c>
      <c r="AC30" s="186">
        <f t="shared" si="113"/>
        <v>10000</v>
      </c>
      <c r="AD30" s="199">
        <v>150</v>
      </c>
      <c r="AE30" s="199"/>
      <c r="AF30" s="199">
        <v>1600</v>
      </c>
      <c r="AG30" s="199"/>
      <c r="AH30" s="199">
        <v>3250</v>
      </c>
      <c r="AI30" s="199">
        <v>5000</v>
      </c>
      <c r="AJ30" s="187">
        <f t="shared" si="114"/>
        <v>16</v>
      </c>
      <c r="AK30" s="186">
        <f t="shared" si="115"/>
        <v>10000</v>
      </c>
      <c r="AL30" s="199">
        <v>100</v>
      </c>
      <c r="AM30" s="199"/>
      <c r="AN30" s="199">
        <v>1400</v>
      </c>
      <c r="AO30" s="199"/>
      <c r="AP30" s="199"/>
      <c r="AQ30" s="199">
        <v>8500</v>
      </c>
      <c r="AR30" s="187">
        <f t="shared" si="116"/>
        <v>0</v>
      </c>
      <c r="AS30" s="186">
        <f t="shared" si="117"/>
        <v>0</v>
      </c>
      <c r="AT30" s="199"/>
      <c r="AU30" s="199"/>
      <c r="AV30" s="199"/>
      <c r="AW30" s="199"/>
      <c r="AX30" s="199"/>
      <c r="AY30" s="199"/>
    </row>
    <row r="31" spans="3:51" ht="32.1" customHeight="1" x14ac:dyDescent="0.25">
      <c r="D31" s="175" t="s">
        <v>169</v>
      </c>
      <c r="E31" s="540" t="s">
        <v>170</v>
      </c>
      <c r="F31" s="541"/>
      <c r="G31" s="189"/>
      <c r="H31" s="177"/>
      <c r="I31" s="178"/>
      <c r="J31" s="178"/>
      <c r="K31" s="178"/>
      <c r="L31" s="178"/>
      <c r="M31" s="190">
        <f t="shared" ref="M31:S31" si="118">+U31+AC31+AK31+AS31</f>
        <v>202172</v>
      </c>
      <c r="N31" s="190">
        <f t="shared" si="118"/>
        <v>7032</v>
      </c>
      <c r="O31" s="190">
        <f t="shared" si="118"/>
        <v>64240</v>
      </c>
      <c r="P31" s="190">
        <f t="shared" si="118"/>
        <v>113000</v>
      </c>
      <c r="Q31" s="190">
        <f t="shared" si="118"/>
        <v>0</v>
      </c>
      <c r="R31" s="190">
        <f t="shared" si="118"/>
        <v>17900</v>
      </c>
      <c r="S31" s="190">
        <f t="shared" si="118"/>
        <v>0</v>
      </c>
      <c r="T31" s="192"/>
      <c r="U31" s="181">
        <f>SUM(U32:U35)</f>
        <v>41400</v>
      </c>
      <c r="V31" s="181">
        <f t="shared" ref="V31:AA31" si="119">SUM(V32:V35)</f>
        <v>900</v>
      </c>
      <c r="W31" s="181">
        <f t="shared" si="119"/>
        <v>14500</v>
      </c>
      <c r="X31" s="181">
        <f t="shared" si="119"/>
        <v>22000</v>
      </c>
      <c r="Y31" s="181">
        <f t="shared" si="119"/>
        <v>0</v>
      </c>
      <c r="Z31" s="181">
        <f t="shared" si="119"/>
        <v>4000</v>
      </c>
      <c r="AA31" s="181">
        <f t="shared" si="119"/>
        <v>0</v>
      </c>
      <c r="AB31" s="192"/>
      <c r="AC31" s="181">
        <f t="shared" ref="AC31:AI31" si="120">SUM(AC32:AC35)</f>
        <v>47679</v>
      </c>
      <c r="AD31" s="181">
        <f t="shared" si="120"/>
        <v>2160</v>
      </c>
      <c r="AE31" s="181">
        <f t="shared" si="120"/>
        <v>16269</v>
      </c>
      <c r="AF31" s="181">
        <f t="shared" si="120"/>
        <v>25000</v>
      </c>
      <c r="AG31" s="181">
        <f t="shared" si="120"/>
        <v>0</v>
      </c>
      <c r="AH31" s="181">
        <f t="shared" si="120"/>
        <v>4250</v>
      </c>
      <c r="AI31" s="181">
        <f t="shared" si="120"/>
        <v>0</v>
      </c>
      <c r="AJ31" s="192"/>
      <c r="AK31" s="181">
        <f t="shared" ref="AK31:AQ31" si="121">SUM(AK32:AK35)</f>
        <v>51749</v>
      </c>
      <c r="AL31" s="181">
        <f t="shared" si="121"/>
        <v>2222</v>
      </c>
      <c r="AM31" s="181">
        <f t="shared" si="121"/>
        <v>16477</v>
      </c>
      <c r="AN31" s="181">
        <f t="shared" si="121"/>
        <v>28500</v>
      </c>
      <c r="AO31" s="181">
        <f t="shared" si="121"/>
        <v>0</v>
      </c>
      <c r="AP31" s="181">
        <f t="shared" si="121"/>
        <v>4550</v>
      </c>
      <c r="AQ31" s="181">
        <f t="shared" si="121"/>
        <v>0</v>
      </c>
      <c r="AR31" s="192"/>
      <c r="AS31" s="181">
        <f t="shared" ref="AS31:AY31" si="122">SUM(AS32:AS35)</f>
        <v>61344</v>
      </c>
      <c r="AT31" s="181">
        <f t="shared" si="122"/>
        <v>1750</v>
      </c>
      <c r="AU31" s="181">
        <f t="shared" si="122"/>
        <v>16994</v>
      </c>
      <c r="AV31" s="181">
        <f t="shared" si="122"/>
        <v>37500</v>
      </c>
      <c r="AW31" s="181">
        <f t="shared" si="122"/>
        <v>0</v>
      </c>
      <c r="AX31" s="181">
        <f t="shared" si="122"/>
        <v>5100</v>
      </c>
      <c r="AY31" s="181">
        <f t="shared" si="122"/>
        <v>0</v>
      </c>
    </row>
    <row r="32" spans="3:51" ht="32.1" customHeight="1" x14ac:dyDescent="0.25">
      <c r="D32" s="175"/>
      <c r="E32" s="182">
        <f>+Metas!H24</f>
        <v>19</v>
      </c>
      <c r="F32" s="191" t="str">
        <f>+Metas!K24</f>
        <v>Estudiantes beneficiados con transporte escolar convencional y no convencional (como canoas, mulas, bicicletas, etc.) con apoyo departamental</v>
      </c>
      <c r="G32" s="184">
        <f>+Metas!J24</f>
        <v>10000</v>
      </c>
      <c r="H32" s="1">
        <f>SUM(I32:L32)</f>
        <v>10000</v>
      </c>
      <c r="I32" s="200">
        <v>2500</v>
      </c>
      <c r="J32" s="198">
        <v>2500</v>
      </c>
      <c r="K32" s="198">
        <v>2500</v>
      </c>
      <c r="L32" s="198">
        <v>2500</v>
      </c>
      <c r="M32" s="186">
        <f>+U32+AC32+AK32+AS32</f>
        <v>18000</v>
      </c>
      <c r="N32" s="186">
        <f t="shared" ref="N32:S32" si="123">+V32+AD32+AL32+AT32</f>
        <v>3100</v>
      </c>
      <c r="O32" s="186">
        <f t="shared" si="123"/>
        <v>10000</v>
      </c>
      <c r="P32" s="186">
        <f t="shared" si="123"/>
        <v>0</v>
      </c>
      <c r="Q32" s="186">
        <f t="shared" si="123"/>
        <v>0</v>
      </c>
      <c r="R32" s="186">
        <f t="shared" si="123"/>
        <v>4900</v>
      </c>
      <c r="S32" s="186">
        <f t="shared" si="123"/>
        <v>0</v>
      </c>
      <c r="T32" s="187">
        <f>+I32</f>
        <v>2500</v>
      </c>
      <c r="U32" s="186">
        <f>SUM(V32:AA32)</f>
        <v>4400</v>
      </c>
      <c r="V32" s="188">
        <v>900</v>
      </c>
      <c r="W32" s="199">
        <v>2500</v>
      </c>
      <c r="X32" s="199"/>
      <c r="Y32" s="199"/>
      <c r="Z32" s="199">
        <v>1000</v>
      </c>
      <c r="AA32" s="199"/>
      <c r="AB32" s="187">
        <f>+J32</f>
        <v>2500</v>
      </c>
      <c r="AC32" s="186">
        <f>SUM(AD32:AI32)</f>
        <v>4400</v>
      </c>
      <c r="AD32" s="188">
        <v>900</v>
      </c>
      <c r="AE32" s="199">
        <v>2500</v>
      </c>
      <c r="AF32" s="199"/>
      <c r="AG32" s="199"/>
      <c r="AH32" s="199">
        <v>1000</v>
      </c>
      <c r="AI32" s="199"/>
      <c r="AJ32" s="187">
        <f>+K32</f>
        <v>2500</v>
      </c>
      <c r="AK32" s="186">
        <f>SUM(AL32:AQ32)</f>
        <v>4400</v>
      </c>
      <c r="AL32" s="188">
        <v>900</v>
      </c>
      <c r="AM32" s="199">
        <v>2500</v>
      </c>
      <c r="AN32" s="199"/>
      <c r="AO32" s="199"/>
      <c r="AP32" s="199">
        <v>1000</v>
      </c>
      <c r="AQ32" s="199"/>
      <c r="AR32" s="187">
        <f>+L32</f>
        <v>2500</v>
      </c>
      <c r="AS32" s="186">
        <f>SUM(AT32:AY32)</f>
        <v>4800</v>
      </c>
      <c r="AT32" s="188">
        <v>400</v>
      </c>
      <c r="AU32" s="199">
        <v>2500</v>
      </c>
      <c r="AV32" s="199"/>
      <c r="AW32" s="199"/>
      <c r="AX32" s="199">
        <v>1900</v>
      </c>
      <c r="AY32" s="199"/>
    </row>
    <row r="33" spans="3:51" ht="32.1" customHeight="1" x14ac:dyDescent="0.25">
      <c r="D33" s="175"/>
      <c r="E33" s="182">
        <f>+Metas!H25</f>
        <v>20</v>
      </c>
      <c r="F33" s="191" t="str">
        <f>+Metas!K25</f>
        <v>Estudiantes por año beneficiados con el programa de Alimentación Escolar</v>
      </c>
      <c r="G33" s="184">
        <f>+Metas!J25</f>
        <v>116000</v>
      </c>
      <c r="H33" s="1">
        <f>SUM(I33:L33)/4</f>
        <v>116000</v>
      </c>
      <c r="I33" s="200">
        <v>116000</v>
      </c>
      <c r="J33" s="198">
        <v>116000</v>
      </c>
      <c r="K33" s="198">
        <v>116000</v>
      </c>
      <c r="L33" s="198">
        <v>116000</v>
      </c>
      <c r="M33" s="186">
        <f t="shared" ref="M33:M35" si="124">+U33+AC33+AK33+AS33</f>
        <v>180000</v>
      </c>
      <c r="N33" s="186">
        <f t="shared" ref="N33:N35" si="125">+V33+AD33+AL33+AT33</f>
        <v>0</v>
      </c>
      <c r="O33" s="186">
        <f t="shared" ref="O33:O35" si="126">+W33+AE33+AM33+AU33</f>
        <v>54000</v>
      </c>
      <c r="P33" s="186">
        <f t="shared" ref="P33:P35" si="127">+X33+AF33+AN33+AV33</f>
        <v>113000</v>
      </c>
      <c r="Q33" s="186">
        <f t="shared" ref="Q33:Q35" si="128">+Y33+AG33+AO33+AW33</f>
        <v>0</v>
      </c>
      <c r="R33" s="186">
        <f t="shared" ref="R33:R35" si="129">+Z33+AH33+AP33+AX33</f>
        <v>13000</v>
      </c>
      <c r="S33" s="186">
        <f t="shared" ref="S33:S35" si="130">+AA33+AI33+AQ33+AY33</f>
        <v>0</v>
      </c>
      <c r="T33" s="187">
        <f t="shared" ref="T33:T35" si="131">+I33</f>
        <v>116000</v>
      </c>
      <c r="U33" s="186">
        <f t="shared" ref="U33:U35" si="132">SUM(V33:AA33)</f>
        <v>37000</v>
      </c>
      <c r="V33" s="188"/>
      <c r="W33" s="199">
        <v>12000</v>
      </c>
      <c r="X33" s="199">
        <v>22000</v>
      </c>
      <c r="Y33" s="199"/>
      <c r="Z33" s="199">
        <v>3000</v>
      </c>
      <c r="AA33" s="199"/>
      <c r="AB33" s="187">
        <f t="shared" ref="AB33:AB35" si="133">+J33</f>
        <v>116000</v>
      </c>
      <c r="AC33" s="186">
        <f t="shared" ref="AC33:AC35" si="134">SUM(AD33:AI33)</f>
        <v>41950</v>
      </c>
      <c r="AD33" s="188"/>
      <c r="AE33" s="199">
        <v>13700</v>
      </c>
      <c r="AF33" s="199">
        <v>25000</v>
      </c>
      <c r="AG33" s="199"/>
      <c r="AH33" s="199">
        <v>3250</v>
      </c>
      <c r="AI33" s="199"/>
      <c r="AJ33" s="187">
        <f t="shared" ref="AJ33:AJ35" si="135">+K33</f>
        <v>116000</v>
      </c>
      <c r="AK33" s="186">
        <f t="shared" ref="AK33:AK35" si="136">SUM(AL33:AQ33)</f>
        <v>45950</v>
      </c>
      <c r="AL33" s="188"/>
      <c r="AM33" s="199">
        <v>13900</v>
      </c>
      <c r="AN33" s="199">
        <v>28500</v>
      </c>
      <c r="AO33" s="199"/>
      <c r="AP33" s="199">
        <v>3550</v>
      </c>
      <c r="AQ33" s="199"/>
      <c r="AR33" s="187">
        <f t="shared" ref="AR33:AR35" si="137">+L33</f>
        <v>116000</v>
      </c>
      <c r="AS33" s="186">
        <f t="shared" ref="AS33:AS35" si="138">SUM(AT33:AY33)</f>
        <v>55100</v>
      </c>
      <c r="AT33" s="188"/>
      <c r="AU33" s="199">
        <v>14400</v>
      </c>
      <c r="AV33" s="199">
        <v>37500</v>
      </c>
      <c r="AW33" s="199"/>
      <c r="AX33" s="199">
        <v>3200</v>
      </c>
      <c r="AY33" s="199"/>
    </row>
    <row r="34" spans="3:51" ht="32.1" customHeight="1" x14ac:dyDescent="0.25">
      <c r="D34" s="175"/>
      <c r="E34" s="182">
        <f>+Metas!H26</f>
        <v>21</v>
      </c>
      <c r="F34" s="191" t="str">
        <f>+Metas!K26</f>
        <v>Estudiantes por año beneficiados en internado escolar</v>
      </c>
      <c r="G34" s="184">
        <f>+Metas!J26</f>
        <v>120</v>
      </c>
      <c r="H34" s="1">
        <f>SUM(I34:L34)/3</f>
        <v>120</v>
      </c>
      <c r="I34" s="200"/>
      <c r="J34" s="198">
        <v>120</v>
      </c>
      <c r="K34" s="198">
        <v>120</v>
      </c>
      <c r="L34" s="198">
        <v>120</v>
      </c>
      <c r="M34" s="186">
        <f t="shared" si="124"/>
        <v>2172</v>
      </c>
      <c r="N34" s="186">
        <f t="shared" si="125"/>
        <v>1932</v>
      </c>
      <c r="O34" s="186">
        <f t="shared" si="126"/>
        <v>240</v>
      </c>
      <c r="P34" s="186">
        <f t="shared" si="127"/>
        <v>0</v>
      </c>
      <c r="Q34" s="186">
        <f t="shared" si="128"/>
        <v>0</v>
      </c>
      <c r="R34" s="186">
        <f t="shared" si="129"/>
        <v>0</v>
      </c>
      <c r="S34" s="186">
        <f t="shared" si="130"/>
        <v>0</v>
      </c>
      <c r="T34" s="187">
        <f t="shared" si="131"/>
        <v>0</v>
      </c>
      <c r="U34" s="186">
        <f t="shared" si="132"/>
        <v>0</v>
      </c>
      <c r="V34" s="188"/>
      <c r="W34" s="199"/>
      <c r="X34" s="199"/>
      <c r="Y34" s="199"/>
      <c r="Z34" s="199"/>
      <c r="AA34" s="199"/>
      <c r="AB34" s="187">
        <f t="shared" si="133"/>
        <v>120</v>
      </c>
      <c r="AC34" s="186">
        <f t="shared" si="134"/>
        <v>699</v>
      </c>
      <c r="AD34" s="188">
        <f>480+150</f>
        <v>630</v>
      </c>
      <c r="AE34" s="199">
        <v>69</v>
      </c>
      <c r="AF34" s="199"/>
      <c r="AG34" s="199"/>
      <c r="AH34" s="199"/>
      <c r="AI34" s="199"/>
      <c r="AJ34" s="187">
        <f t="shared" si="135"/>
        <v>120</v>
      </c>
      <c r="AK34" s="186">
        <f t="shared" si="136"/>
        <v>719</v>
      </c>
      <c r="AL34" s="188">
        <v>642</v>
      </c>
      <c r="AM34" s="199">
        <v>77</v>
      </c>
      <c r="AN34" s="199"/>
      <c r="AO34" s="199"/>
      <c r="AP34" s="199"/>
      <c r="AQ34" s="199"/>
      <c r="AR34" s="187">
        <f t="shared" si="137"/>
        <v>120</v>
      </c>
      <c r="AS34" s="186">
        <f t="shared" si="138"/>
        <v>754</v>
      </c>
      <c r="AT34" s="188">
        <v>660</v>
      </c>
      <c r="AU34" s="199">
        <v>94</v>
      </c>
      <c r="AV34" s="199"/>
      <c r="AW34" s="199"/>
      <c r="AX34" s="199"/>
      <c r="AY34" s="199"/>
    </row>
    <row r="35" spans="3:51" ht="32.1" customHeight="1" x14ac:dyDescent="0.25">
      <c r="D35" s="175"/>
      <c r="E35" s="182">
        <f>+Metas!H27</f>
        <v>22</v>
      </c>
      <c r="F35" s="191" t="str">
        <f>+Metas!K27</f>
        <v>Estudiantes por año beneficiados en los Hogares Juveniles Campesinos</v>
      </c>
      <c r="G35" s="184">
        <f>+Metas!J27</f>
        <v>1300</v>
      </c>
      <c r="H35" s="1">
        <f>SUM(I35:L35)/3</f>
        <v>1300</v>
      </c>
      <c r="I35" s="200"/>
      <c r="J35" s="198">
        <v>1300</v>
      </c>
      <c r="K35" s="198">
        <v>1300</v>
      </c>
      <c r="L35" s="198">
        <v>1300</v>
      </c>
      <c r="M35" s="186">
        <f t="shared" si="124"/>
        <v>2000</v>
      </c>
      <c r="N35" s="186">
        <f t="shared" si="125"/>
        <v>2000</v>
      </c>
      <c r="O35" s="186">
        <f t="shared" si="126"/>
        <v>0</v>
      </c>
      <c r="P35" s="186">
        <f t="shared" si="127"/>
        <v>0</v>
      </c>
      <c r="Q35" s="186">
        <f t="shared" si="128"/>
        <v>0</v>
      </c>
      <c r="R35" s="186">
        <f t="shared" si="129"/>
        <v>0</v>
      </c>
      <c r="S35" s="186">
        <f t="shared" si="130"/>
        <v>0</v>
      </c>
      <c r="T35" s="187">
        <f t="shared" si="131"/>
        <v>0</v>
      </c>
      <c r="U35" s="186">
        <f t="shared" si="132"/>
        <v>0</v>
      </c>
      <c r="V35" s="188"/>
      <c r="W35" s="199"/>
      <c r="X35" s="199"/>
      <c r="Y35" s="199"/>
      <c r="Z35" s="199"/>
      <c r="AA35" s="199"/>
      <c r="AB35" s="187">
        <f t="shared" si="133"/>
        <v>1300</v>
      </c>
      <c r="AC35" s="186">
        <f t="shared" si="134"/>
        <v>630</v>
      </c>
      <c r="AD35" s="188">
        <v>630</v>
      </c>
      <c r="AE35" s="199"/>
      <c r="AF35" s="199"/>
      <c r="AG35" s="199"/>
      <c r="AH35" s="199"/>
      <c r="AI35" s="199"/>
      <c r="AJ35" s="187">
        <f t="shared" si="135"/>
        <v>1300</v>
      </c>
      <c r="AK35" s="186">
        <f t="shared" si="136"/>
        <v>680</v>
      </c>
      <c r="AL35" s="188">
        <v>680</v>
      </c>
      <c r="AM35" s="199"/>
      <c r="AN35" s="199"/>
      <c r="AO35" s="199"/>
      <c r="AP35" s="199"/>
      <c r="AQ35" s="199"/>
      <c r="AR35" s="187">
        <f t="shared" si="137"/>
        <v>1300</v>
      </c>
      <c r="AS35" s="186">
        <f t="shared" si="138"/>
        <v>690</v>
      </c>
      <c r="AT35" s="188">
        <v>690</v>
      </c>
      <c r="AU35" s="199"/>
      <c r="AV35" s="199"/>
      <c r="AW35" s="199"/>
      <c r="AX35" s="199"/>
      <c r="AY35" s="199"/>
    </row>
    <row r="36" spans="3:51" ht="32.1" customHeight="1" x14ac:dyDescent="0.25">
      <c r="D36" s="175" t="s">
        <v>173</v>
      </c>
      <c r="E36" s="540" t="s">
        <v>174</v>
      </c>
      <c r="F36" s="541"/>
      <c r="G36" s="189"/>
      <c r="H36" s="177"/>
      <c r="I36" s="178"/>
      <c r="J36" s="178"/>
      <c r="K36" s="178"/>
      <c r="L36" s="178"/>
      <c r="M36" s="190">
        <f t="shared" ref="M36:S36" si="139">+U36+AC36+AK36+AS36</f>
        <v>110</v>
      </c>
      <c r="N36" s="190">
        <f t="shared" si="139"/>
        <v>50</v>
      </c>
      <c r="O36" s="190">
        <f t="shared" si="139"/>
        <v>60</v>
      </c>
      <c r="P36" s="190">
        <f t="shared" si="139"/>
        <v>0</v>
      </c>
      <c r="Q36" s="190">
        <f t="shared" si="139"/>
        <v>0</v>
      </c>
      <c r="R36" s="190">
        <f t="shared" si="139"/>
        <v>0</v>
      </c>
      <c r="S36" s="190">
        <f t="shared" si="139"/>
        <v>0</v>
      </c>
      <c r="T36" s="180"/>
      <c r="U36" s="181">
        <f t="shared" ref="U36:AA36" si="140">SUM(U37:U39)</f>
        <v>20</v>
      </c>
      <c r="V36" s="181">
        <f t="shared" si="140"/>
        <v>10</v>
      </c>
      <c r="W36" s="181">
        <f t="shared" si="140"/>
        <v>10</v>
      </c>
      <c r="X36" s="181">
        <f t="shared" si="140"/>
        <v>0</v>
      </c>
      <c r="Y36" s="181">
        <f t="shared" si="140"/>
        <v>0</v>
      </c>
      <c r="Z36" s="181">
        <f t="shared" si="140"/>
        <v>0</v>
      </c>
      <c r="AA36" s="181">
        <f t="shared" si="140"/>
        <v>0</v>
      </c>
      <c r="AB36" s="180"/>
      <c r="AC36" s="181">
        <f t="shared" ref="AC36:AI36" si="141">SUM(AC37:AC39)</f>
        <v>27</v>
      </c>
      <c r="AD36" s="181">
        <f t="shared" si="141"/>
        <v>10</v>
      </c>
      <c r="AE36" s="181">
        <f t="shared" si="141"/>
        <v>17</v>
      </c>
      <c r="AF36" s="181">
        <f t="shared" si="141"/>
        <v>0</v>
      </c>
      <c r="AG36" s="181">
        <f t="shared" si="141"/>
        <v>0</v>
      </c>
      <c r="AH36" s="181">
        <f t="shared" si="141"/>
        <v>0</v>
      </c>
      <c r="AI36" s="181">
        <f t="shared" si="141"/>
        <v>0</v>
      </c>
      <c r="AJ36" s="180"/>
      <c r="AK36" s="181">
        <f t="shared" ref="AK36:AQ36" si="142">SUM(AK37:AK39)</f>
        <v>32</v>
      </c>
      <c r="AL36" s="181">
        <f t="shared" si="142"/>
        <v>15</v>
      </c>
      <c r="AM36" s="181">
        <f t="shared" si="142"/>
        <v>17</v>
      </c>
      <c r="AN36" s="181">
        <f t="shared" si="142"/>
        <v>0</v>
      </c>
      <c r="AO36" s="181">
        <f t="shared" si="142"/>
        <v>0</v>
      </c>
      <c r="AP36" s="181">
        <f t="shared" si="142"/>
        <v>0</v>
      </c>
      <c r="AQ36" s="181">
        <f t="shared" si="142"/>
        <v>0</v>
      </c>
      <c r="AR36" s="180"/>
      <c r="AS36" s="181">
        <f t="shared" ref="AS36:AY36" si="143">SUM(AS37:AS39)</f>
        <v>31</v>
      </c>
      <c r="AT36" s="181">
        <f t="shared" si="143"/>
        <v>15</v>
      </c>
      <c r="AU36" s="181">
        <f t="shared" si="143"/>
        <v>16</v>
      </c>
      <c r="AV36" s="181">
        <f t="shared" si="143"/>
        <v>0</v>
      </c>
      <c r="AW36" s="181">
        <f t="shared" si="143"/>
        <v>0</v>
      </c>
      <c r="AX36" s="181">
        <f t="shared" si="143"/>
        <v>0</v>
      </c>
      <c r="AY36" s="181">
        <f t="shared" si="143"/>
        <v>0</v>
      </c>
    </row>
    <row r="37" spans="3:51" ht="32.1" customHeight="1" x14ac:dyDescent="0.25">
      <c r="D37" s="201"/>
      <c r="E37" s="182">
        <f>+Metas!H28</f>
        <v>23</v>
      </c>
      <c r="F37" s="191" t="str">
        <f>+Metas!K28</f>
        <v>Estrategia de matrícula implementada (Primera Infancia)</v>
      </c>
      <c r="G37" s="184">
        <f>+Metas!J28</f>
        <v>1</v>
      </c>
      <c r="H37" s="1">
        <f>SUM(I37:L37)/4</f>
        <v>1</v>
      </c>
      <c r="I37" s="198">
        <v>1</v>
      </c>
      <c r="J37" s="198">
        <v>1</v>
      </c>
      <c r="K37" s="198">
        <v>1</v>
      </c>
      <c r="L37" s="198">
        <v>1</v>
      </c>
      <c r="M37" s="186">
        <f t="shared" ref="M37:S37" si="144">+U37+AC37+AK37+AS37</f>
        <v>40</v>
      </c>
      <c r="N37" s="186">
        <f t="shared" si="144"/>
        <v>20</v>
      </c>
      <c r="O37" s="186">
        <f t="shared" si="144"/>
        <v>20</v>
      </c>
      <c r="P37" s="186">
        <f t="shared" si="144"/>
        <v>0</v>
      </c>
      <c r="Q37" s="186">
        <f t="shared" si="144"/>
        <v>0</v>
      </c>
      <c r="R37" s="186">
        <f t="shared" si="144"/>
        <v>0</v>
      </c>
      <c r="S37" s="186">
        <f t="shared" si="144"/>
        <v>0</v>
      </c>
      <c r="T37" s="187">
        <f>+I37</f>
        <v>1</v>
      </c>
      <c r="U37" s="186">
        <f>SUM(V37:AA37)</f>
        <v>10</v>
      </c>
      <c r="V37" s="188">
        <v>5</v>
      </c>
      <c r="W37" s="188">
        <v>5</v>
      </c>
      <c r="X37" s="188"/>
      <c r="Y37" s="188"/>
      <c r="Z37" s="188"/>
      <c r="AA37" s="188"/>
      <c r="AB37" s="187">
        <f>+J37</f>
        <v>1</v>
      </c>
      <c r="AC37" s="186">
        <f>SUM(AD37:AI37)</f>
        <v>10</v>
      </c>
      <c r="AD37" s="188">
        <v>5</v>
      </c>
      <c r="AE37" s="188">
        <v>5</v>
      </c>
      <c r="AF37" s="188"/>
      <c r="AG37" s="188"/>
      <c r="AH37" s="188"/>
      <c r="AI37" s="188"/>
      <c r="AJ37" s="187">
        <f>+K37</f>
        <v>1</v>
      </c>
      <c r="AK37" s="186">
        <f>SUM(AL37:AQ37)</f>
        <v>10</v>
      </c>
      <c r="AL37" s="188">
        <v>5</v>
      </c>
      <c r="AM37" s="188">
        <v>5</v>
      </c>
      <c r="AN37" s="188"/>
      <c r="AO37" s="188"/>
      <c r="AP37" s="188"/>
      <c r="AQ37" s="188"/>
      <c r="AR37" s="187">
        <f>+L37</f>
        <v>1</v>
      </c>
      <c r="AS37" s="186">
        <f>SUM(AT37:AY37)</f>
        <v>10</v>
      </c>
      <c r="AT37" s="188">
        <v>5</v>
      </c>
      <c r="AU37" s="188">
        <v>5</v>
      </c>
      <c r="AV37" s="188"/>
      <c r="AW37" s="188"/>
      <c r="AX37" s="188"/>
      <c r="AY37" s="188"/>
    </row>
    <row r="38" spans="3:51" ht="32.1" customHeight="1" x14ac:dyDescent="0.25">
      <c r="D38" s="201"/>
      <c r="E38" s="182">
        <f>+Metas!H29</f>
        <v>24</v>
      </c>
      <c r="F38" s="191" t="str">
        <f>+Metas!K29</f>
        <v>Estrategia de búsqueda activa de niños y niñas por fuera del sistema escolar implementada</v>
      </c>
      <c r="G38" s="184">
        <f>+Metas!J29</f>
        <v>1</v>
      </c>
      <c r="H38" s="1">
        <f>SUM(I38:L38)/4</f>
        <v>1</v>
      </c>
      <c r="I38" s="198">
        <v>1</v>
      </c>
      <c r="J38" s="198">
        <v>1</v>
      </c>
      <c r="K38" s="198">
        <v>1</v>
      </c>
      <c r="L38" s="198">
        <v>1</v>
      </c>
      <c r="M38" s="186">
        <f t="shared" ref="M38:M39" si="145">+U38+AC38+AK38+AS38</f>
        <v>40</v>
      </c>
      <c r="N38" s="186">
        <f t="shared" ref="N38:N39" si="146">+V38+AD38+AL38+AT38</f>
        <v>20</v>
      </c>
      <c r="O38" s="186">
        <f t="shared" ref="O38:O39" si="147">+W38+AE38+AM38+AU38</f>
        <v>20</v>
      </c>
      <c r="P38" s="186">
        <f t="shared" ref="P38:P39" si="148">+X38+AF38+AN38+AV38</f>
        <v>0</v>
      </c>
      <c r="Q38" s="186">
        <f t="shared" ref="Q38:Q39" si="149">+Y38+AG38+AO38+AW38</f>
        <v>0</v>
      </c>
      <c r="R38" s="186">
        <f t="shared" ref="R38:R39" si="150">+Z38+AH38+AP38+AX38</f>
        <v>0</v>
      </c>
      <c r="S38" s="186">
        <f t="shared" ref="S38:S39" si="151">+AA38+AI38+AQ38+AY38</f>
        <v>0</v>
      </c>
      <c r="T38" s="187">
        <f t="shared" ref="T38:T39" si="152">+I38</f>
        <v>1</v>
      </c>
      <c r="U38" s="186">
        <f t="shared" ref="U38:U39" si="153">SUM(V38:AA38)</f>
        <v>10</v>
      </c>
      <c r="V38" s="188">
        <v>5</v>
      </c>
      <c r="W38" s="188">
        <v>5</v>
      </c>
      <c r="X38" s="188"/>
      <c r="Y38" s="188"/>
      <c r="Z38" s="188"/>
      <c r="AA38" s="188"/>
      <c r="AB38" s="187">
        <f t="shared" ref="AB38:AB39" si="154">+J38</f>
        <v>1</v>
      </c>
      <c r="AC38" s="186">
        <f t="shared" ref="AC38:AC39" si="155">SUM(AD38:AI38)</f>
        <v>10</v>
      </c>
      <c r="AD38" s="188">
        <v>5</v>
      </c>
      <c r="AE38" s="188">
        <v>5</v>
      </c>
      <c r="AF38" s="188"/>
      <c r="AG38" s="188"/>
      <c r="AH38" s="188"/>
      <c r="AI38" s="188"/>
      <c r="AJ38" s="187">
        <f t="shared" ref="AJ38:AJ39" si="156">+K38</f>
        <v>1</v>
      </c>
      <c r="AK38" s="186">
        <f t="shared" ref="AK38:AK39" si="157">SUM(AL38:AQ38)</f>
        <v>10</v>
      </c>
      <c r="AL38" s="188">
        <v>5</v>
      </c>
      <c r="AM38" s="188">
        <v>5</v>
      </c>
      <c r="AN38" s="188"/>
      <c r="AO38" s="188"/>
      <c r="AP38" s="188"/>
      <c r="AQ38" s="188"/>
      <c r="AR38" s="187">
        <f t="shared" ref="AR38:AR39" si="158">+L38</f>
        <v>1</v>
      </c>
      <c r="AS38" s="186">
        <f t="shared" ref="AS38:AS39" si="159">SUM(AT38:AY38)</f>
        <v>10</v>
      </c>
      <c r="AT38" s="188">
        <v>5</v>
      </c>
      <c r="AU38" s="188">
        <v>5</v>
      </c>
      <c r="AV38" s="188"/>
      <c r="AW38" s="188"/>
      <c r="AX38" s="188"/>
      <c r="AY38" s="188"/>
    </row>
    <row r="39" spans="3:51" ht="32.1" customHeight="1" x14ac:dyDescent="0.25">
      <c r="D39" s="201"/>
      <c r="E39" s="182">
        <f>+Metas!H30</f>
        <v>25</v>
      </c>
      <c r="F39" s="191" t="str">
        <f>+Metas!K30</f>
        <v>Campaña de bienvenida a las familias implementada (Primera Infancia)</v>
      </c>
      <c r="G39" s="184">
        <f>+Metas!J30</f>
        <v>1</v>
      </c>
      <c r="H39" s="1">
        <f>SUM(I39:L39)/3</f>
        <v>1</v>
      </c>
      <c r="I39" s="198"/>
      <c r="J39" s="198">
        <v>1</v>
      </c>
      <c r="K39" s="198">
        <v>1</v>
      </c>
      <c r="L39" s="198">
        <v>1</v>
      </c>
      <c r="M39" s="186">
        <f t="shared" si="145"/>
        <v>30</v>
      </c>
      <c r="N39" s="186">
        <f t="shared" si="146"/>
        <v>10</v>
      </c>
      <c r="O39" s="186">
        <f t="shared" si="147"/>
        <v>20</v>
      </c>
      <c r="P39" s="186">
        <f t="shared" si="148"/>
        <v>0</v>
      </c>
      <c r="Q39" s="186">
        <f t="shared" si="149"/>
        <v>0</v>
      </c>
      <c r="R39" s="186">
        <f t="shared" si="150"/>
        <v>0</v>
      </c>
      <c r="S39" s="186">
        <f t="shared" si="151"/>
        <v>0</v>
      </c>
      <c r="T39" s="187">
        <f t="shared" si="152"/>
        <v>0</v>
      </c>
      <c r="U39" s="186">
        <f t="shared" si="153"/>
        <v>0</v>
      </c>
      <c r="V39" s="188"/>
      <c r="W39" s="188"/>
      <c r="X39" s="188"/>
      <c r="Y39" s="188"/>
      <c r="Z39" s="188"/>
      <c r="AA39" s="188"/>
      <c r="AB39" s="187">
        <f t="shared" si="154"/>
        <v>1</v>
      </c>
      <c r="AC39" s="186">
        <f t="shared" si="155"/>
        <v>7</v>
      </c>
      <c r="AD39" s="188">
        <v>0</v>
      </c>
      <c r="AE39" s="188">
        <v>7</v>
      </c>
      <c r="AF39" s="188"/>
      <c r="AG39" s="188"/>
      <c r="AH39" s="188"/>
      <c r="AI39" s="188"/>
      <c r="AJ39" s="187">
        <f t="shared" si="156"/>
        <v>1</v>
      </c>
      <c r="AK39" s="186">
        <f t="shared" si="157"/>
        <v>12</v>
      </c>
      <c r="AL39" s="188">
        <v>5</v>
      </c>
      <c r="AM39" s="188">
        <v>7</v>
      </c>
      <c r="AN39" s="188"/>
      <c r="AO39" s="188"/>
      <c r="AP39" s="188"/>
      <c r="AQ39" s="188"/>
      <c r="AR39" s="187">
        <f t="shared" si="158"/>
        <v>1</v>
      </c>
      <c r="AS39" s="186">
        <f t="shared" si="159"/>
        <v>11</v>
      </c>
      <c r="AT39" s="188">
        <v>5</v>
      </c>
      <c r="AU39" s="188">
        <v>6</v>
      </c>
      <c r="AV39" s="188"/>
      <c r="AW39" s="188"/>
      <c r="AX39" s="188"/>
      <c r="AY39" s="188"/>
    </row>
    <row r="40" spans="3:51" ht="32.1" customHeight="1" x14ac:dyDescent="0.25">
      <c r="D40" s="175" t="s">
        <v>178</v>
      </c>
      <c r="E40" s="538" t="s">
        <v>179</v>
      </c>
      <c r="F40" s="539"/>
      <c r="G40" s="189"/>
      <c r="H40" s="177"/>
      <c r="I40" s="178"/>
      <c r="J40" s="178"/>
      <c r="K40" s="178"/>
      <c r="L40" s="178"/>
      <c r="M40" s="190">
        <f t="shared" ref="M40:S40" si="160">+U40+AC40+AK40+AS40</f>
        <v>149995</v>
      </c>
      <c r="N40" s="190">
        <f t="shared" si="160"/>
        <v>0</v>
      </c>
      <c r="O40" s="190">
        <f t="shared" si="160"/>
        <v>140495</v>
      </c>
      <c r="P40" s="190">
        <f t="shared" si="160"/>
        <v>0</v>
      </c>
      <c r="Q40" s="190">
        <f t="shared" si="160"/>
        <v>0</v>
      </c>
      <c r="R40" s="190">
        <f t="shared" si="160"/>
        <v>1500</v>
      </c>
      <c r="S40" s="190">
        <f t="shared" si="160"/>
        <v>8000</v>
      </c>
      <c r="T40" s="192"/>
      <c r="U40" s="181">
        <f>SUM(U41:U46)</f>
        <v>30280</v>
      </c>
      <c r="V40" s="181">
        <f t="shared" ref="V40:AA40" si="161">SUM(V41:V46)</f>
        <v>0</v>
      </c>
      <c r="W40" s="181">
        <f t="shared" si="161"/>
        <v>28280</v>
      </c>
      <c r="X40" s="181">
        <f t="shared" si="161"/>
        <v>0</v>
      </c>
      <c r="Y40" s="181">
        <f t="shared" si="161"/>
        <v>0</v>
      </c>
      <c r="Z40" s="181">
        <f t="shared" si="161"/>
        <v>0</v>
      </c>
      <c r="AA40" s="181">
        <f t="shared" si="161"/>
        <v>2000</v>
      </c>
      <c r="AB40" s="192"/>
      <c r="AC40" s="181">
        <f t="shared" ref="AC40:AI40" si="162">SUM(AC41:AC46)</f>
        <v>38265</v>
      </c>
      <c r="AD40" s="181">
        <f t="shared" si="162"/>
        <v>0</v>
      </c>
      <c r="AE40" s="181">
        <f t="shared" si="162"/>
        <v>36265</v>
      </c>
      <c r="AF40" s="181">
        <f t="shared" si="162"/>
        <v>0</v>
      </c>
      <c r="AG40" s="181">
        <f t="shared" si="162"/>
        <v>0</v>
      </c>
      <c r="AH40" s="181">
        <f t="shared" si="162"/>
        <v>0</v>
      </c>
      <c r="AI40" s="181">
        <f t="shared" si="162"/>
        <v>2000</v>
      </c>
      <c r="AJ40" s="192"/>
      <c r="AK40" s="181">
        <f t="shared" ref="AK40:AQ40" si="163">SUM(AK41:AK46)</f>
        <v>39870</v>
      </c>
      <c r="AL40" s="181">
        <f t="shared" si="163"/>
        <v>0</v>
      </c>
      <c r="AM40" s="181">
        <f t="shared" si="163"/>
        <v>37870</v>
      </c>
      <c r="AN40" s="181">
        <f t="shared" si="163"/>
        <v>0</v>
      </c>
      <c r="AO40" s="181">
        <f t="shared" si="163"/>
        <v>0</v>
      </c>
      <c r="AP40" s="181">
        <f t="shared" si="163"/>
        <v>0</v>
      </c>
      <c r="AQ40" s="181">
        <f t="shared" si="163"/>
        <v>2000</v>
      </c>
      <c r="AR40" s="192"/>
      <c r="AS40" s="181">
        <f t="shared" ref="AS40:AY40" si="164">SUM(AS41:AS46)</f>
        <v>41580</v>
      </c>
      <c r="AT40" s="181">
        <f t="shared" si="164"/>
        <v>0</v>
      </c>
      <c r="AU40" s="181">
        <f t="shared" si="164"/>
        <v>38080</v>
      </c>
      <c r="AV40" s="181">
        <f t="shared" si="164"/>
        <v>0</v>
      </c>
      <c r="AW40" s="181">
        <f t="shared" si="164"/>
        <v>0</v>
      </c>
      <c r="AX40" s="181">
        <f t="shared" si="164"/>
        <v>1500</v>
      </c>
      <c r="AY40" s="181">
        <f t="shared" si="164"/>
        <v>2000</v>
      </c>
    </row>
    <row r="41" spans="3:51" ht="32.1" customHeight="1" x14ac:dyDescent="0.25">
      <c r="D41" s="201"/>
      <c r="E41" s="182">
        <f>+Metas!H31</f>
        <v>26</v>
      </c>
      <c r="F41" s="191" t="str">
        <f>+Metas!K31</f>
        <v>Niños, niñas, adolescentes y jóvenes víctimas, desplazados, desmovilizados, etc. atendidos</v>
      </c>
      <c r="G41" s="184">
        <f>+Metas!J31</f>
        <v>6500</v>
      </c>
      <c r="H41" s="5">
        <f t="shared" ref="H41" si="165">SUM(I41:L41)/4</f>
        <v>6500</v>
      </c>
      <c r="I41" s="185">
        <v>6500</v>
      </c>
      <c r="J41" s="185">
        <v>6500</v>
      </c>
      <c r="K41" s="185">
        <v>6500</v>
      </c>
      <c r="L41" s="185">
        <v>6500</v>
      </c>
      <c r="M41" s="186">
        <f t="shared" ref="M41" si="166">+U41+AC41+AK41+AS41</f>
        <v>100700</v>
      </c>
      <c r="N41" s="186">
        <f t="shared" ref="N41" si="167">+V41+AD41+AL41+AT41</f>
        <v>0</v>
      </c>
      <c r="O41" s="186">
        <f t="shared" ref="O41" si="168">+W41+AE41+AM41+AU41</f>
        <v>100700</v>
      </c>
      <c r="P41" s="186">
        <f t="shared" ref="P41" si="169">+X41+AF41+AN41+AV41</f>
        <v>0</v>
      </c>
      <c r="Q41" s="186">
        <f t="shared" ref="Q41" si="170">+Y41+AG41+AO41+AW41</f>
        <v>0</v>
      </c>
      <c r="R41" s="186">
        <f t="shared" ref="R41" si="171">+Z41+AH41+AP41+AX41</f>
        <v>0</v>
      </c>
      <c r="S41" s="186">
        <f t="shared" ref="S41" si="172">+AA41+AI41+AQ41+AY41</f>
        <v>0</v>
      </c>
      <c r="T41" s="187">
        <f t="shared" ref="T41" si="173">+I41</f>
        <v>6500</v>
      </c>
      <c r="U41" s="186">
        <f t="shared" ref="U41" si="174">SUM(V41:AA41)</f>
        <v>23800</v>
      </c>
      <c r="V41" s="188"/>
      <c r="W41" s="188">
        <v>23800</v>
      </c>
      <c r="X41" s="188"/>
      <c r="Y41" s="188"/>
      <c r="Z41" s="188"/>
      <c r="AA41" s="188"/>
      <c r="AB41" s="187">
        <f t="shared" ref="AB41" si="175">+J41</f>
        <v>6500</v>
      </c>
      <c r="AC41" s="186">
        <f t="shared" ref="AC41" si="176">SUM(AD41:AI41)</f>
        <v>24700</v>
      </c>
      <c r="AD41" s="188"/>
      <c r="AE41" s="188">
        <v>24700</v>
      </c>
      <c r="AF41" s="188"/>
      <c r="AG41" s="188"/>
      <c r="AH41" s="188"/>
      <c r="AI41" s="188"/>
      <c r="AJ41" s="187">
        <f t="shared" ref="AJ41" si="177">+K41</f>
        <v>6500</v>
      </c>
      <c r="AK41" s="186">
        <f t="shared" ref="AK41" si="178">SUM(AL41:AQ41)</f>
        <v>25600</v>
      </c>
      <c r="AL41" s="188"/>
      <c r="AM41" s="188">
        <v>25600</v>
      </c>
      <c r="AN41" s="188"/>
      <c r="AO41" s="188"/>
      <c r="AP41" s="188"/>
      <c r="AQ41" s="188"/>
      <c r="AR41" s="187">
        <f t="shared" ref="AR41" si="179">+L41</f>
        <v>6500</v>
      </c>
      <c r="AS41" s="186">
        <f t="shared" ref="AS41" si="180">SUM(AT41:AY41)</f>
        <v>26600</v>
      </c>
      <c r="AT41" s="188"/>
      <c r="AU41" s="188">
        <v>26600</v>
      </c>
      <c r="AV41" s="188"/>
      <c r="AW41" s="188"/>
      <c r="AX41" s="188"/>
      <c r="AY41" s="188"/>
    </row>
    <row r="42" spans="3:51" ht="32.1" customHeight="1" x14ac:dyDescent="0.25">
      <c r="D42" s="201"/>
      <c r="E42" s="182">
        <f>+Metas!H32</f>
        <v>27</v>
      </c>
      <c r="F42" s="191" t="str">
        <f>+Metas!K32</f>
        <v>Niños, niñas, adolescentes y jóvenes con discapacidad y talentos excepcionales beneficiados anualmente con programas de educación inclusiva</v>
      </c>
      <c r="G42" s="184">
        <f>+Metas!J32</f>
        <v>1900</v>
      </c>
      <c r="H42" s="5">
        <f t="shared" ref="H42:H46" si="181">SUM(I42:L42)/4</f>
        <v>1900</v>
      </c>
      <c r="I42" s="185">
        <v>1900</v>
      </c>
      <c r="J42" s="185">
        <v>1900</v>
      </c>
      <c r="K42" s="185">
        <v>1900</v>
      </c>
      <c r="L42" s="185">
        <v>1900</v>
      </c>
      <c r="M42" s="186">
        <f t="shared" ref="M42:M46" si="182">+U42+AC42+AK42+AS42</f>
        <v>5675</v>
      </c>
      <c r="N42" s="186">
        <f t="shared" ref="N42:N46" si="183">+V42+AD42+AL42+AT42</f>
        <v>0</v>
      </c>
      <c r="O42" s="186">
        <f t="shared" ref="O42:O46" si="184">+W42+AE42+AM42+AU42</f>
        <v>5675</v>
      </c>
      <c r="P42" s="186">
        <f t="shared" ref="P42:P46" si="185">+X42+AF42+AN42+AV42</f>
        <v>0</v>
      </c>
      <c r="Q42" s="186">
        <f t="shared" ref="Q42:Q46" si="186">+Y42+AG42+AO42+AW42</f>
        <v>0</v>
      </c>
      <c r="R42" s="186">
        <f t="shared" ref="R42:R46" si="187">+Z42+AH42+AP42+AX42</f>
        <v>0</v>
      </c>
      <c r="S42" s="186">
        <f t="shared" ref="S42:S46" si="188">+AA42+AI42+AQ42+AY42</f>
        <v>0</v>
      </c>
      <c r="T42" s="187">
        <f t="shared" ref="T42:T46" si="189">+I42</f>
        <v>1900</v>
      </c>
      <c r="U42" s="186">
        <f t="shared" ref="U42:U46" si="190">SUM(V42:AA42)</f>
        <v>1350</v>
      </c>
      <c r="V42" s="188"/>
      <c r="W42" s="188">
        <v>1350</v>
      </c>
      <c r="X42" s="188"/>
      <c r="Y42" s="188"/>
      <c r="Z42" s="188"/>
      <c r="AA42" s="188"/>
      <c r="AB42" s="187">
        <f t="shared" ref="AB42:AB46" si="191">+J42</f>
        <v>1900</v>
      </c>
      <c r="AC42" s="186">
        <f t="shared" ref="AC42:AC46" si="192">SUM(AD42:AI42)</f>
        <v>1385</v>
      </c>
      <c r="AD42" s="188"/>
      <c r="AE42" s="188">
        <v>1385</v>
      </c>
      <c r="AF42" s="188"/>
      <c r="AG42" s="188"/>
      <c r="AH42" s="188"/>
      <c r="AI42" s="188"/>
      <c r="AJ42" s="187">
        <f t="shared" ref="AJ42:AJ46" si="193">+K42</f>
        <v>1900</v>
      </c>
      <c r="AK42" s="186">
        <f t="shared" ref="AK42:AK46" si="194">SUM(AL42:AQ42)</f>
        <v>1440</v>
      </c>
      <c r="AL42" s="188"/>
      <c r="AM42" s="188">
        <v>1440</v>
      </c>
      <c r="AN42" s="188"/>
      <c r="AO42" s="188"/>
      <c r="AP42" s="188"/>
      <c r="AQ42" s="188"/>
      <c r="AR42" s="187">
        <f t="shared" ref="AR42:AR46" si="195">+L42</f>
        <v>1900</v>
      </c>
      <c r="AS42" s="186">
        <f t="shared" ref="AS42:AS46" si="196">SUM(AT42:AY42)</f>
        <v>1500</v>
      </c>
      <c r="AT42" s="188"/>
      <c r="AU42" s="188">
        <v>1500</v>
      </c>
      <c r="AV42" s="188"/>
      <c r="AW42" s="188"/>
      <c r="AX42" s="188"/>
      <c r="AY42" s="188"/>
    </row>
    <row r="43" spans="3:51" ht="32.1" customHeight="1" x14ac:dyDescent="0.25">
      <c r="D43" s="201"/>
      <c r="E43" s="182">
        <f>+Metas!H33</f>
        <v>28</v>
      </c>
      <c r="F43" s="191" t="str">
        <f>+Metas!K33</f>
        <v>Jóvenes y adultos atendidos anualmente por modelos educativos flexibles</v>
      </c>
      <c r="G43" s="184">
        <f>+Metas!J33</f>
        <v>6500</v>
      </c>
      <c r="H43" s="5">
        <f t="shared" si="181"/>
        <v>6500</v>
      </c>
      <c r="I43" s="185">
        <v>6500</v>
      </c>
      <c r="J43" s="185">
        <v>6500</v>
      </c>
      <c r="K43" s="185">
        <v>6500</v>
      </c>
      <c r="L43" s="185">
        <v>6500</v>
      </c>
      <c r="M43" s="186">
        <f t="shared" si="182"/>
        <v>22600</v>
      </c>
      <c r="N43" s="186">
        <f t="shared" si="183"/>
        <v>0</v>
      </c>
      <c r="O43" s="186">
        <f t="shared" si="184"/>
        <v>21100</v>
      </c>
      <c r="P43" s="186">
        <f t="shared" si="185"/>
        <v>0</v>
      </c>
      <c r="Q43" s="186">
        <f t="shared" si="186"/>
        <v>0</v>
      </c>
      <c r="R43" s="186">
        <f t="shared" si="187"/>
        <v>1500</v>
      </c>
      <c r="S43" s="186">
        <f t="shared" si="188"/>
        <v>0</v>
      </c>
      <c r="T43" s="187">
        <f t="shared" si="189"/>
        <v>6500</v>
      </c>
      <c r="U43" s="186">
        <f t="shared" si="190"/>
        <v>100</v>
      </c>
      <c r="V43" s="188"/>
      <c r="W43" s="188">
        <v>100</v>
      </c>
      <c r="X43" s="188"/>
      <c r="Y43" s="188"/>
      <c r="Z43" s="188"/>
      <c r="AA43" s="188"/>
      <c r="AB43" s="187">
        <f t="shared" si="191"/>
        <v>6500</v>
      </c>
      <c r="AC43" s="186">
        <f t="shared" si="192"/>
        <v>7000</v>
      </c>
      <c r="AD43" s="188"/>
      <c r="AE43" s="188">
        <v>7000</v>
      </c>
      <c r="AF43" s="188"/>
      <c r="AG43" s="188"/>
      <c r="AH43" s="188"/>
      <c r="AI43" s="188"/>
      <c r="AJ43" s="187">
        <f t="shared" si="193"/>
        <v>6500</v>
      </c>
      <c r="AK43" s="186">
        <f t="shared" si="194"/>
        <v>7500</v>
      </c>
      <c r="AL43" s="188"/>
      <c r="AM43" s="188">
        <v>7500</v>
      </c>
      <c r="AN43" s="188"/>
      <c r="AO43" s="188"/>
      <c r="AP43" s="188"/>
      <c r="AQ43" s="188"/>
      <c r="AR43" s="187">
        <f t="shared" si="195"/>
        <v>6500</v>
      </c>
      <c r="AS43" s="186">
        <f t="shared" si="196"/>
        <v>8000</v>
      </c>
      <c r="AT43" s="188"/>
      <c r="AU43" s="188">
        <v>6500</v>
      </c>
      <c r="AV43" s="188"/>
      <c r="AW43" s="188"/>
      <c r="AX43" s="188">
        <v>1500</v>
      </c>
      <c r="AY43" s="188"/>
    </row>
    <row r="44" spans="3:51" ht="32.1" customHeight="1" x14ac:dyDescent="0.25">
      <c r="D44" s="201"/>
      <c r="E44" s="182">
        <f>+Metas!H34</f>
        <v>29</v>
      </c>
      <c r="F44" s="191" t="str">
        <f>+Metas!K34</f>
        <v>Niños, niñas y jóvenes de grupos étnicos atendidos cada año en modelos de educación tradicional y modelos flexibles pertinentes.</v>
      </c>
      <c r="G44" s="184">
        <f>+Metas!J34</f>
        <v>800</v>
      </c>
      <c r="H44" s="5">
        <f t="shared" si="181"/>
        <v>800</v>
      </c>
      <c r="I44" s="185">
        <v>800</v>
      </c>
      <c r="J44" s="185">
        <v>800</v>
      </c>
      <c r="K44" s="185">
        <v>800</v>
      </c>
      <c r="L44" s="185">
        <v>800</v>
      </c>
      <c r="M44" s="186">
        <f t="shared" si="182"/>
        <v>12900</v>
      </c>
      <c r="N44" s="186">
        <f t="shared" si="183"/>
        <v>0</v>
      </c>
      <c r="O44" s="186">
        <f t="shared" si="184"/>
        <v>12900</v>
      </c>
      <c r="P44" s="186">
        <f t="shared" si="185"/>
        <v>0</v>
      </c>
      <c r="Q44" s="186">
        <f t="shared" si="186"/>
        <v>0</v>
      </c>
      <c r="R44" s="186">
        <f t="shared" si="187"/>
        <v>0</v>
      </c>
      <c r="S44" s="186">
        <f t="shared" si="188"/>
        <v>0</v>
      </c>
      <c r="T44" s="187">
        <f t="shared" si="189"/>
        <v>800</v>
      </c>
      <c r="U44" s="186">
        <f t="shared" si="190"/>
        <v>3000</v>
      </c>
      <c r="V44" s="188"/>
      <c r="W44" s="188">
        <v>3000</v>
      </c>
      <c r="X44" s="188"/>
      <c r="Y44" s="188"/>
      <c r="Z44" s="188"/>
      <c r="AA44" s="188"/>
      <c r="AB44" s="187">
        <f t="shared" si="191"/>
        <v>800</v>
      </c>
      <c r="AC44" s="186">
        <f t="shared" si="192"/>
        <v>3150</v>
      </c>
      <c r="AD44" s="188"/>
      <c r="AE44" s="188">
        <v>3150</v>
      </c>
      <c r="AF44" s="188"/>
      <c r="AG44" s="188"/>
      <c r="AH44" s="188"/>
      <c r="AI44" s="188"/>
      <c r="AJ44" s="187">
        <f t="shared" si="193"/>
        <v>800</v>
      </c>
      <c r="AK44" s="186">
        <f t="shared" si="194"/>
        <v>3300</v>
      </c>
      <c r="AL44" s="188"/>
      <c r="AM44" s="188">
        <v>3300</v>
      </c>
      <c r="AN44" s="188"/>
      <c r="AO44" s="188"/>
      <c r="AP44" s="188"/>
      <c r="AQ44" s="188"/>
      <c r="AR44" s="187">
        <f t="shared" si="195"/>
        <v>800</v>
      </c>
      <c r="AS44" s="186">
        <f t="shared" si="196"/>
        <v>3450</v>
      </c>
      <c r="AT44" s="188"/>
      <c r="AU44" s="188">
        <v>3450</v>
      </c>
      <c r="AV44" s="188"/>
      <c r="AW44" s="188"/>
      <c r="AX44" s="188"/>
      <c r="AY44" s="188"/>
    </row>
    <row r="45" spans="3:51" ht="32.1" customHeight="1" x14ac:dyDescent="0.25">
      <c r="D45" s="201"/>
      <c r="E45" s="182">
        <f>+Metas!H35</f>
        <v>30</v>
      </c>
      <c r="F45" s="191" t="str">
        <f>+Metas!K35</f>
        <v>% de adolescentes y jóvenes que se encuentran privados de la libertad, atendidos en el marco del Sistema de Responsabilidad Penal para Adolescentes en los niveles de educación básica primaria y secundaria.</v>
      </c>
      <c r="G45" s="184">
        <f>+Metas!J35</f>
        <v>100</v>
      </c>
      <c r="H45" s="5">
        <f t="shared" si="181"/>
        <v>100</v>
      </c>
      <c r="I45" s="185">
        <v>100</v>
      </c>
      <c r="J45" s="185">
        <v>100</v>
      </c>
      <c r="K45" s="185">
        <v>100</v>
      </c>
      <c r="L45" s="185">
        <v>100</v>
      </c>
      <c r="M45" s="186">
        <f t="shared" si="182"/>
        <v>120</v>
      </c>
      <c r="N45" s="186">
        <f t="shared" si="183"/>
        <v>0</v>
      </c>
      <c r="O45" s="186">
        <f t="shared" si="184"/>
        <v>120</v>
      </c>
      <c r="P45" s="186">
        <f t="shared" si="185"/>
        <v>0</v>
      </c>
      <c r="Q45" s="186">
        <f t="shared" si="186"/>
        <v>0</v>
      </c>
      <c r="R45" s="186">
        <f t="shared" si="187"/>
        <v>0</v>
      </c>
      <c r="S45" s="186">
        <f t="shared" si="188"/>
        <v>0</v>
      </c>
      <c r="T45" s="187">
        <f t="shared" si="189"/>
        <v>100</v>
      </c>
      <c r="U45" s="186">
        <f t="shared" si="190"/>
        <v>30</v>
      </c>
      <c r="V45" s="188"/>
      <c r="W45" s="188">
        <v>30</v>
      </c>
      <c r="X45" s="188"/>
      <c r="Y45" s="188"/>
      <c r="Z45" s="188"/>
      <c r="AA45" s="188"/>
      <c r="AB45" s="187">
        <f t="shared" si="191"/>
        <v>100</v>
      </c>
      <c r="AC45" s="186">
        <f t="shared" si="192"/>
        <v>30</v>
      </c>
      <c r="AD45" s="188"/>
      <c r="AE45" s="188">
        <v>30</v>
      </c>
      <c r="AF45" s="188"/>
      <c r="AG45" s="188"/>
      <c r="AH45" s="188"/>
      <c r="AI45" s="188"/>
      <c r="AJ45" s="187">
        <f t="shared" si="193"/>
        <v>100</v>
      </c>
      <c r="AK45" s="186">
        <f t="shared" si="194"/>
        <v>30</v>
      </c>
      <c r="AL45" s="188"/>
      <c r="AM45" s="188">
        <v>30</v>
      </c>
      <c r="AN45" s="188"/>
      <c r="AO45" s="188"/>
      <c r="AP45" s="188"/>
      <c r="AQ45" s="188"/>
      <c r="AR45" s="187">
        <f t="shared" si="195"/>
        <v>100</v>
      </c>
      <c r="AS45" s="186">
        <f t="shared" si="196"/>
        <v>30</v>
      </c>
      <c r="AT45" s="188"/>
      <c r="AU45" s="188">
        <v>30</v>
      </c>
      <c r="AV45" s="188"/>
      <c r="AW45" s="188"/>
      <c r="AX45" s="188"/>
      <c r="AY45" s="188"/>
    </row>
    <row r="46" spans="3:51" ht="32.1" customHeight="1" x14ac:dyDescent="0.25">
      <c r="D46" s="201"/>
      <c r="E46" s="182">
        <f>+Metas!H36</f>
        <v>31</v>
      </c>
      <c r="F46" s="191" t="str">
        <f>+Metas!K36</f>
        <v>% de niños, niñas, adolescentes y jóvenes migrantes atendidos</v>
      </c>
      <c r="G46" s="184">
        <f>+Metas!J36</f>
        <v>100</v>
      </c>
      <c r="H46" s="5">
        <f t="shared" si="181"/>
        <v>100</v>
      </c>
      <c r="I46" s="185">
        <v>100</v>
      </c>
      <c r="J46" s="185">
        <v>100</v>
      </c>
      <c r="K46" s="185">
        <v>100</v>
      </c>
      <c r="L46" s="185">
        <v>100</v>
      </c>
      <c r="M46" s="186">
        <f t="shared" si="182"/>
        <v>8000</v>
      </c>
      <c r="N46" s="186">
        <f t="shared" si="183"/>
        <v>0</v>
      </c>
      <c r="O46" s="186">
        <f t="shared" si="184"/>
        <v>0</v>
      </c>
      <c r="P46" s="186">
        <f t="shared" si="185"/>
        <v>0</v>
      </c>
      <c r="Q46" s="186">
        <f t="shared" si="186"/>
        <v>0</v>
      </c>
      <c r="R46" s="186">
        <f t="shared" si="187"/>
        <v>0</v>
      </c>
      <c r="S46" s="186">
        <f t="shared" si="188"/>
        <v>8000</v>
      </c>
      <c r="T46" s="187">
        <f t="shared" si="189"/>
        <v>100</v>
      </c>
      <c r="U46" s="186">
        <f t="shared" si="190"/>
        <v>2000</v>
      </c>
      <c r="V46" s="188"/>
      <c r="W46" s="188"/>
      <c r="X46" s="188"/>
      <c r="Y46" s="188"/>
      <c r="Z46" s="188"/>
      <c r="AA46" s="188">
        <v>2000</v>
      </c>
      <c r="AB46" s="187">
        <f t="shared" si="191"/>
        <v>100</v>
      </c>
      <c r="AC46" s="186">
        <f t="shared" si="192"/>
        <v>2000</v>
      </c>
      <c r="AD46" s="188"/>
      <c r="AE46" s="188"/>
      <c r="AF46" s="188"/>
      <c r="AG46" s="188"/>
      <c r="AH46" s="188"/>
      <c r="AI46" s="188">
        <v>2000</v>
      </c>
      <c r="AJ46" s="187">
        <f t="shared" si="193"/>
        <v>100</v>
      </c>
      <c r="AK46" s="186">
        <f t="shared" si="194"/>
        <v>2000</v>
      </c>
      <c r="AL46" s="188"/>
      <c r="AM46" s="188"/>
      <c r="AN46" s="188"/>
      <c r="AO46" s="188"/>
      <c r="AP46" s="188"/>
      <c r="AQ46" s="188">
        <v>2000</v>
      </c>
      <c r="AR46" s="187">
        <f t="shared" si="195"/>
        <v>100</v>
      </c>
      <c r="AS46" s="186">
        <f t="shared" si="196"/>
        <v>2000</v>
      </c>
      <c r="AT46" s="188"/>
      <c r="AU46" s="188"/>
      <c r="AV46" s="188"/>
      <c r="AW46" s="188"/>
      <c r="AX46" s="188"/>
      <c r="AY46" s="188">
        <v>2000</v>
      </c>
    </row>
    <row r="47" spans="3:51" ht="32.1" customHeight="1" x14ac:dyDescent="0.25">
      <c r="C47" s="193" t="s">
        <v>186</v>
      </c>
      <c r="D47" s="165" t="s">
        <v>187</v>
      </c>
      <c r="E47" s="168"/>
      <c r="F47" s="168"/>
      <c r="G47" s="194"/>
      <c r="H47" s="170"/>
      <c r="I47" s="171"/>
      <c r="J47" s="171"/>
      <c r="K47" s="171"/>
      <c r="L47" s="171"/>
      <c r="M47" s="195">
        <f t="shared" ref="M47:S47" si="197">SUM(M48:M86)/2</f>
        <v>50444</v>
      </c>
      <c r="N47" s="195">
        <f t="shared" si="197"/>
        <v>8710</v>
      </c>
      <c r="O47" s="195">
        <f t="shared" si="197"/>
        <v>36404</v>
      </c>
      <c r="P47" s="195">
        <f t="shared" si="197"/>
        <v>410</v>
      </c>
      <c r="Q47" s="195">
        <f t="shared" si="197"/>
        <v>0</v>
      </c>
      <c r="R47" s="195">
        <f t="shared" si="197"/>
        <v>3000</v>
      </c>
      <c r="S47" s="195">
        <f t="shared" si="197"/>
        <v>1920</v>
      </c>
      <c r="T47" s="196"/>
      <c r="U47" s="197">
        <f>SUM(U48:U86)/2</f>
        <v>3528</v>
      </c>
      <c r="V47" s="197">
        <f t="shared" ref="V47:AA47" si="198">SUM(V48:V86)/2</f>
        <v>1701</v>
      </c>
      <c r="W47" s="197">
        <f t="shared" si="198"/>
        <v>1707</v>
      </c>
      <c r="X47" s="197">
        <f t="shared" si="198"/>
        <v>62</v>
      </c>
      <c r="Y47" s="197">
        <f t="shared" si="198"/>
        <v>0</v>
      </c>
      <c r="Z47" s="197">
        <f t="shared" si="198"/>
        <v>0</v>
      </c>
      <c r="AA47" s="197">
        <f t="shared" si="198"/>
        <v>58</v>
      </c>
      <c r="AB47" s="196"/>
      <c r="AC47" s="197">
        <f t="shared" ref="AC47:AI47" si="199">SUM(AC48:AC86)/2</f>
        <v>17663</v>
      </c>
      <c r="AD47" s="197">
        <f t="shared" si="199"/>
        <v>2221</v>
      </c>
      <c r="AE47" s="197">
        <f t="shared" si="199"/>
        <v>15321</v>
      </c>
      <c r="AF47" s="197">
        <f t="shared" si="199"/>
        <v>63</v>
      </c>
      <c r="AG47" s="197">
        <f t="shared" si="199"/>
        <v>0</v>
      </c>
      <c r="AH47" s="197">
        <f t="shared" si="199"/>
        <v>0</v>
      </c>
      <c r="AI47" s="197">
        <f t="shared" si="199"/>
        <v>58</v>
      </c>
      <c r="AJ47" s="196"/>
      <c r="AK47" s="197">
        <f t="shared" ref="AK47:AQ47" si="200">SUM(AK48:AK86)/2</f>
        <v>14211</v>
      </c>
      <c r="AL47" s="197">
        <f t="shared" si="200"/>
        <v>2417</v>
      </c>
      <c r="AM47" s="197">
        <f t="shared" si="200"/>
        <v>9393</v>
      </c>
      <c r="AN47" s="197">
        <f t="shared" si="200"/>
        <v>143</v>
      </c>
      <c r="AO47" s="197">
        <f t="shared" si="200"/>
        <v>0</v>
      </c>
      <c r="AP47" s="197">
        <f t="shared" si="200"/>
        <v>1300</v>
      </c>
      <c r="AQ47" s="197">
        <f t="shared" si="200"/>
        <v>958</v>
      </c>
      <c r="AR47" s="196"/>
      <c r="AS47" s="197">
        <f t="shared" ref="AS47:AY47" si="201">SUM(AS48:AS86)/2</f>
        <v>15042</v>
      </c>
      <c r="AT47" s="197">
        <f t="shared" si="201"/>
        <v>2371</v>
      </c>
      <c r="AU47" s="197">
        <f t="shared" si="201"/>
        <v>9983</v>
      </c>
      <c r="AV47" s="197">
        <f t="shared" si="201"/>
        <v>142</v>
      </c>
      <c r="AW47" s="197">
        <f t="shared" si="201"/>
        <v>0</v>
      </c>
      <c r="AX47" s="197">
        <f t="shared" si="201"/>
        <v>1700</v>
      </c>
      <c r="AY47" s="197">
        <f t="shared" si="201"/>
        <v>846</v>
      </c>
    </row>
    <row r="48" spans="3:51" ht="32.1" customHeight="1" x14ac:dyDescent="0.25">
      <c r="D48" s="175" t="s">
        <v>188</v>
      </c>
      <c r="E48" s="551" t="s">
        <v>189</v>
      </c>
      <c r="F48" s="552"/>
      <c r="G48" s="189"/>
      <c r="H48" s="177"/>
      <c r="I48" s="178"/>
      <c r="J48" s="178"/>
      <c r="K48" s="178"/>
      <c r="L48" s="178"/>
      <c r="M48" s="190">
        <f t="shared" ref="M48:S48" si="202">+U48+AC48+AK48+AS48</f>
        <v>4970</v>
      </c>
      <c r="N48" s="190">
        <f t="shared" si="202"/>
        <v>4830</v>
      </c>
      <c r="O48" s="190">
        <f t="shared" si="202"/>
        <v>20</v>
      </c>
      <c r="P48" s="190">
        <f t="shared" si="202"/>
        <v>0</v>
      </c>
      <c r="Q48" s="190">
        <f t="shared" si="202"/>
        <v>0</v>
      </c>
      <c r="R48" s="190">
        <f t="shared" si="202"/>
        <v>0</v>
      </c>
      <c r="S48" s="190">
        <f t="shared" si="202"/>
        <v>120</v>
      </c>
      <c r="T48" s="192"/>
      <c r="U48" s="181">
        <f>SUM(U49:U53)</f>
        <v>1246</v>
      </c>
      <c r="V48" s="181">
        <f t="shared" ref="V48:AA48" si="203">SUM(V49:V53)</f>
        <v>1213</v>
      </c>
      <c r="W48" s="181">
        <f t="shared" si="203"/>
        <v>0</v>
      </c>
      <c r="X48" s="181">
        <f t="shared" si="203"/>
        <v>0</v>
      </c>
      <c r="Y48" s="181">
        <f t="shared" si="203"/>
        <v>0</v>
      </c>
      <c r="Z48" s="181">
        <f t="shared" si="203"/>
        <v>0</v>
      </c>
      <c r="AA48" s="181">
        <f t="shared" si="203"/>
        <v>33</v>
      </c>
      <c r="AB48" s="192"/>
      <c r="AC48" s="181">
        <f t="shared" ref="AC48:AI48" si="204">SUM(AC49:AC53)</f>
        <v>1251</v>
      </c>
      <c r="AD48" s="181">
        <f t="shared" si="204"/>
        <v>1218</v>
      </c>
      <c r="AE48" s="181">
        <f t="shared" si="204"/>
        <v>0</v>
      </c>
      <c r="AF48" s="181">
        <f t="shared" si="204"/>
        <v>0</v>
      </c>
      <c r="AG48" s="181">
        <f t="shared" si="204"/>
        <v>0</v>
      </c>
      <c r="AH48" s="181">
        <f t="shared" si="204"/>
        <v>0</v>
      </c>
      <c r="AI48" s="181">
        <f t="shared" si="204"/>
        <v>33</v>
      </c>
      <c r="AJ48" s="192"/>
      <c r="AK48" s="181">
        <f t="shared" ref="AK48:AQ48" si="205">SUM(AK49:AK53)</f>
        <v>1256</v>
      </c>
      <c r="AL48" s="181">
        <f t="shared" si="205"/>
        <v>1223</v>
      </c>
      <c r="AM48" s="181">
        <f t="shared" si="205"/>
        <v>0</v>
      </c>
      <c r="AN48" s="181">
        <f t="shared" si="205"/>
        <v>0</v>
      </c>
      <c r="AO48" s="181">
        <f t="shared" si="205"/>
        <v>0</v>
      </c>
      <c r="AP48" s="181">
        <f t="shared" si="205"/>
        <v>0</v>
      </c>
      <c r="AQ48" s="181">
        <f t="shared" si="205"/>
        <v>33</v>
      </c>
      <c r="AR48" s="192"/>
      <c r="AS48" s="181">
        <f t="shared" ref="AS48:AY48" si="206">SUM(AS49:AS53)</f>
        <v>1217</v>
      </c>
      <c r="AT48" s="181">
        <f t="shared" si="206"/>
        <v>1176</v>
      </c>
      <c r="AU48" s="181">
        <f t="shared" si="206"/>
        <v>20</v>
      </c>
      <c r="AV48" s="181">
        <f t="shared" si="206"/>
        <v>0</v>
      </c>
      <c r="AW48" s="181">
        <f t="shared" si="206"/>
        <v>0</v>
      </c>
      <c r="AX48" s="181">
        <f t="shared" si="206"/>
        <v>0</v>
      </c>
      <c r="AY48" s="181">
        <f t="shared" si="206"/>
        <v>21</v>
      </c>
    </row>
    <row r="49" spans="4:51" ht="32.1" customHeight="1" x14ac:dyDescent="0.25">
      <c r="D49" s="175"/>
      <c r="E49" s="182">
        <f>+Metas!H38</f>
        <v>32</v>
      </c>
      <c r="F49" s="183" t="str">
        <f>+Metas!K38</f>
        <v>Escuelas normales superiores fortalecidas para incidir en la formación inicial de los docentes</v>
      </c>
      <c r="G49" s="184">
        <f>+Metas!J38</f>
        <v>3</v>
      </c>
      <c r="H49" s="1">
        <f>SUM(I49:L49)</f>
        <v>3</v>
      </c>
      <c r="I49" s="198"/>
      <c r="J49" s="198"/>
      <c r="K49" s="198"/>
      <c r="L49" s="198">
        <v>3</v>
      </c>
      <c r="M49" s="186">
        <f t="shared" ref="M49:S49" si="207">+U49+AC49+AK49+AS49</f>
        <v>20</v>
      </c>
      <c r="N49" s="186">
        <f t="shared" si="207"/>
        <v>0</v>
      </c>
      <c r="O49" s="186">
        <f t="shared" si="207"/>
        <v>20</v>
      </c>
      <c r="P49" s="186">
        <f t="shared" si="207"/>
        <v>0</v>
      </c>
      <c r="Q49" s="186">
        <f t="shared" si="207"/>
        <v>0</v>
      </c>
      <c r="R49" s="186">
        <f t="shared" si="207"/>
        <v>0</v>
      </c>
      <c r="S49" s="186">
        <f t="shared" si="207"/>
        <v>0</v>
      </c>
      <c r="T49" s="187">
        <f>+I49</f>
        <v>0</v>
      </c>
      <c r="U49" s="186">
        <f>SUM(V49:AA49)</f>
        <v>0</v>
      </c>
      <c r="V49" s="199"/>
      <c r="W49" s="199"/>
      <c r="X49" s="199"/>
      <c r="Y49" s="199"/>
      <c r="Z49" s="199"/>
      <c r="AA49" s="199"/>
      <c r="AB49" s="187">
        <f>+J49</f>
        <v>0</v>
      </c>
      <c r="AC49" s="186">
        <f>SUM(AD49:AI49)</f>
        <v>0</v>
      </c>
      <c r="AD49" s="199"/>
      <c r="AE49" s="199"/>
      <c r="AF49" s="199"/>
      <c r="AG49" s="199"/>
      <c r="AH49" s="199"/>
      <c r="AI49" s="199"/>
      <c r="AJ49" s="187">
        <f>+K49</f>
        <v>0</v>
      </c>
      <c r="AK49" s="186">
        <f>SUM(AL49:AQ49)</f>
        <v>0</v>
      </c>
      <c r="AL49" s="199"/>
      <c r="AM49" s="199"/>
      <c r="AN49" s="199"/>
      <c r="AO49" s="199"/>
      <c r="AP49" s="199"/>
      <c r="AQ49" s="199"/>
      <c r="AR49" s="187">
        <f>+L49</f>
        <v>3</v>
      </c>
      <c r="AS49" s="186">
        <f>SUM(AT49:AY49)</f>
        <v>20</v>
      </c>
      <c r="AT49" s="199"/>
      <c r="AU49" s="199">
        <v>20</v>
      </c>
      <c r="AV49" s="199"/>
      <c r="AW49" s="199"/>
      <c r="AX49" s="199"/>
      <c r="AY49" s="199"/>
    </row>
    <row r="50" spans="4:51" ht="32.1" customHeight="1" x14ac:dyDescent="0.25">
      <c r="D50" s="175"/>
      <c r="E50" s="182">
        <f>+Metas!H39</f>
        <v>33</v>
      </c>
      <c r="F50" s="183" t="str">
        <f>+Metas!K39</f>
        <v>Foros de experiencias significativas. (1) Anual</v>
      </c>
      <c r="G50" s="184">
        <f>+Metas!J39</f>
        <v>4</v>
      </c>
      <c r="H50" s="1">
        <f t="shared" ref="H50:H53" si="208">SUM(I50:L50)</f>
        <v>4</v>
      </c>
      <c r="I50" s="198">
        <v>1</v>
      </c>
      <c r="J50" s="198">
        <v>1</v>
      </c>
      <c r="K50" s="198">
        <v>1</v>
      </c>
      <c r="L50" s="198">
        <v>1</v>
      </c>
      <c r="M50" s="186">
        <f t="shared" ref="M50:M53" si="209">+U50+AC50+AK50+AS50</f>
        <v>230</v>
      </c>
      <c r="N50" s="186">
        <f t="shared" ref="N50:N53" si="210">+V50+AD50+AL50+AT50</f>
        <v>230</v>
      </c>
      <c r="O50" s="186">
        <f t="shared" ref="O50:O53" si="211">+W50+AE50+AM50+AU50</f>
        <v>0</v>
      </c>
      <c r="P50" s="186">
        <f t="shared" ref="P50:P53" si="212">+X50+AF50+AN50+AV50</f>
        <v>0</v>
      </c>
      <c r="Q50" s="186">
        <f t="shared" ref="Q50:Q53" si="213">+Y50+AG50+AO50+AW50</f>
        <v>0</v>
      </c>
      <c r="R50" s="186">
        <f t="shared" ref="R50:R53" si="214">+Z50+AH50+AP50+AX50</f>
        <v>0</v>
      </c>
      <c r="S50" s="186">
        <f t="shared" ref="S50:S53" si="215">+AA50+AI50+AQ50+AY50</f>
        <v>0</v>
      </c>
      <c r="T50" s="187">
        <f t="shared" ref="T50:T53" si="216">+I50</f>
        <v>1</v>
      </c>
      <c r="U50" s="186">
        <f t="shared" ref="U50:U53" si="217">SUM(V50:AA50)</f>
        <v>50</v>
      </c>
      <c r="V50" s="199">
        <v>50</v>
      </c>
      <c r="W50" s="199"/>
      <c r="X50" s="199"/>
      <c r="Y50" s="199"/>
      <c r="Z50" s="199"/>
      <c r="AA50" s="199"/>
      <c r="AB50" s="187">
        <f t="shared" ref="AB50:AB53" si="218">+J50</f>
        <v>1</v>
      </c>
      <c r="AC50" s="186">
        <f t="shared" ref="AC50:AC53" si="219">SUM(AD50:AI50)</f>
        <v>55</v>
      </c>
      <c r="AD50" s="199">
        <v>55</v>
      </c>
      <c r="AE50" s="199"/>
      <c r="AF50" s="199"/>
      <c r="AG50" s="199"/>
      <c r="AH50" s="199"/>
      <c r="AI50" s="199"/>
      <c r="AJ50" s="187">
        <f t="shared" ref="AJ50:AJ53" si="220">+K50</f>
        <v>1</v>
      </c>
      <c r="AK50" s="186">
        <f t="shared" ref="AK50:AK53" si="221">SUM(AL50:AQ50)</f>
        <v>60</v>
      </c>
      <c r="AL50" s="199">
        <v>60</v>
      </c>
      <c r="AM50" s="199"/>
      <c r="AN50" s="199"/>
      <c r="AO50" s="199"/>
      <c r="AP50" s="199"/>
      <c r="AQ50" s="199"/>
      <c r="AR50" s="187">
        <f t="shared" ref="AR50:AR53" si="222">+L50</f>
        <v>1</v>
      </c>
      <c r="AS50" s="186">
        <f t="shared" ref="AS50:AS53" si="223">SUM(AT50:AY50)</f>
        <v>65</v>
      </c>
      <c r="AT50" s="199">
        <v>65</v>
      </c>
      <c r="AU50" s="199"/>
      <c r="AV50" s="199"/>
      <c r="AW50" s="199"/>
      <c r="AX50" s="199"/>
      <c r="AY50" s="199"/>
    </row>
    <row r="51" spans="4:51" ht="32.1" customHeight="1" x14ac:dyDescent="0.25">
      <c r="D51" s="175"/>
      <c r="E51" s="182">
        <f>+Metas!H40</f>
        <v>34</v>
      </c>
      <c r="F51" s="183" t="str">
        <f>+Metas!K40</f>
        <v>Docentes formados en procesos de emprendimiento e innovación</v>
      </c>
      <c r="G51" s="184">
        <f>+Metas!J40</f>
        <v>500</v>
      </c>
      <c r="H51" s="1">
        <f t="shared" si="208"/>
        <v>500</v>
      </c>
      <c r="I51" s="198">
        <v>100</v>
      </c>
      <c r="J51" s="198">
        <v>100</v>
      </c>
      <c r="K51" s="198">
        <v>100</v>
      </c>
      <c r="L51" s="198">
        <v>200</v>
      </c>
      <c r="M51" s="186">
        <f t="shared" si="209"/>
        <v>120</v>
      </c>
      <c r="N51" s="186">
        <f t="shared" si="210"/>
        <v>100</v>
      </c>
      <c r="O51" s="186">
        <f t="shared" si="211"/>
        <v>0</v>
      </c>
      <c r="P51" s="186">
        <f t="shared" si="212"/>
        <v>0</v>
      </c>
      <c r="Q51" s="186">
        <f t="shared" si="213"/>
        <v>0</v>
      </c>
      <c r="R51" s="186">
        <f t="shared" si="214"/>
        <v>0</v>
      </c>
      <c r="S51" s="186">
        <f t="shared" si="215"/>
        <v>20</v>
      </c>
      <c r="T51" s="187">
        <f t="shared" si="216"/>
        <v>100</v>
      </c>
      <c r="U51" s="186">
        <f t="shared" si="217"/>
        <v>24</v>
      </c>
      <c r="V51" s="199">
        <v>20</v>
      </c>
      <c r="W51" s="199"/>
      <c r="X51" s="199"/>
      <c r="Y51" s="199"/>
      <c r="Z51" s="199"/>
      <c r="AA51" s="199">
        <v>4</v>
      </c>
      <c r="AB51" s="187">
        <f t="shared" si="218"/>
        <v>100</v>
      </c>
      <c r="AC51" s="186">
        <f t="shared" si="219"/>
        <v>24</v>
      </c>
      <c r="AD51" s="199">
        <v>20</v>
      </c>
      <c r="AE51" s="199"/>
      <c r="AF51" s="199"/>
      <c r="AG51" s="199"/>
      <c r="AH51" s="199"/>
      <c r="AI51" s="199">
        <v>4</v>
      </c>
      <c r="AJ51" s="187">
        <f t="shared" si="220"/>
        <v>100</v>
      </c>
      <c r="AK51" s="186">
        <f t="shared" si="221"/>
        <v>24</v>
      </c>
      <c r="AL51" s="199">
        <v>20</v>
      </c>
      <c r="AM51" s="199"/>
      <c r="AN51" s="199"/>
      <c r="AO51" s="199"/>
      <c r="AP51" s="199"/>
      <c r="AQ51" s="199">
        <v>4</v>
      </c>
      <c r="AR51" s="187">
        <f t="shared" si="222"/>
        <v>200</v>
      </c>
      <c r="AS51" s="186">
        <f t="shared" si="223"/>
        <v>48</v>
      </c>
      <c r="AT51" s="199">
        <v>40</v>
      </c>
      <c r="AU51" s="199"/>
      <c r="AV51" s="199"/>
      <c r="AW51" s="199"/>
      <c r="AX51" s="199"/>
      <c r="AY51" s="199">
        <v>8</v>
      </c>
    </row>
    <row r="52" spans="4:51" ht="32.1" customHeight="1" x14ac:dyDescent="0.25">
      <c r="D52" s="175"/>
      <c r="E52" s="182">
        <f>+Metas!H41</f>
        <v>35</v>
      </c>
      <c r="F52" s="183" t="str">
        <f>+Metas!K41</f>
        <v>Docentes formados en competencias básicas y fortalecimiento de capacidades para mejores prácticas de aula, trabajo con poblaciones en condición de vulnerabilidad y educación en emergencia</v>
      </c>
      <c r="G52" s="184">
        <f>+Metas!J41</f>
        <v>3000</v>
      </c>
      <c r="H52" s="1">
        <f t="shared" si="208"/>
        <v>3000</v>
      </c>
      <c r="I52" s="198">
        <v>750</v>
      </c>
      <c r="J52" s="198">
        <v>750</v>
      </c>
      <c r="K52" s="198">
        <v>750</v>
      </c>
      <c r="L52" s="198">
        <v>750</v>
      </c>
      <c r="M52" s="186">
        <f t="shared" si="209"/>
        <v>4000</v>
      </c>
      <c r="N52" s="186">
        <f t="shared" si="210"/>
        <v>4000</v>
      </c>
      <c r="O52" s="186">
        <f t="shared" si="211"/>
        <v>0</v>
      </c>
      <c r="P52" s="186">
        <f t="shared" si="212"/>
        <v>0</v>
      </c>
      <c r="Q52" s="186">
        <f t="shared" si="213"/>
        <v>0</v>
      </c>
      <c r="R52" s="186">
        <f t="shared" si="214"/>
        <v>0</v>
      </c>
      <c r="S52" s="186">
        <f t="shared" si="215"/>
        <v>0</v>
      </c>
      <c r="T52" s="187">
        <f t="shared" si="216"/>
        <v>750</v>
      </c>
      <c r="U52" s="186">
        <f t="shared" si="217"/>
        <v>1000</v>
      </c>
      <c r="V52" s="199">
        <v>1000</v>
      </c>
      <c r="W52" s="199"/>
      <c r="X52" s="199"/>
      <c r="Y52" s="199"/>
      <c r="Z52" s="199"/>
      <c r="AA52" s="199"/>
      <c r="AB52" s="187">
        <f t="shared" si="218"/>
        <v>750</v>
      </c>
      <c r="AC52" s="186">
        <f t="shared" si="219"/>
        <v>1000</v>
      </c>
      <c r="AD52" s="199">
        <v>1000</v>
      </c>
      <c r="AE52" s="199"/>
      <c r="AF52" s="199"/>
      <c r="AG52" s="199"/>
      <c r="AH52" s="199"/>
      <c r="AI52" s="199"/>
      <c r="AJ52" s="187">
        <f t="shared" si="220"/>
        <v>750</v>
      </c>
      <c r="AK52" s="186">
        <f t="shared" si="221"/>
        <v>1000</v>
      </c>
      <c r="AL52" s="199">
        <v>1000</v>
      </c>
      <c r="AM52" s="199"/>
      <c r="AN52" s="199"/>
      <c r="AO52" s="199"/>
      <c r="AP52" s="199"/>
      <c r="AQ52" s="199"/>
      <c r="AR52" s="187">
        <f t="shared" si="222"/>
        <v>750</v>
      </c>
      <c r="AS52" s="186">
        <f t="shared" si="223"/>
        <v>1000</v>
      </c>
      <c r="AT52" s="199">
        <v>1000</v>
      </c>
      <c r="AU52" s="199"/>
      <c r="AV52" s="199"/>
      <c r="AW52" s="199"/>
      <c r="AX52" s="199"/>
      <c r="AY52" s="199"/>
    </row>
    <row r="53" spans="4:51" ht="32.1" customHeight="1" x14ac:dyDescent="0.25">
      <c r="D53" s="175"/>
      <c r="E53" s="182">
        <f>+Metas!H42</f>
        <v>36</v>
      </c>
      <c r="F53" s="183" t="str">
        <f>+Metas!K42</f>
        <v>Docentes apoyados con Becas para formación posgradual</v>
      </c>
      <c r="G53" s="184">
        <f>+Metas!J42</f>
        <v>70</v>
      </c>
      <c r="H53" s="1">
        <f t="shared" si="208"/>
        <v>70</v>
      </c>
      <c r="I53" s="198">
        <v>20</v>
      </c>
      <c r="J53" s="198">
        <v>20</v>
      </c>
      <c r="K53" s="198">
        <v>20</v>
      </c>
      <c r="L53" s="198">
        <v>10</v>
      </c>
      <c r="M53" s="186">
        <f t="shared" si="209"/>
        <v>600</v>
      </c>
      <c r="N53" s="186">
        <f t="shared" si="210"/>
        <v>500</v>
      </c>
      <c r="O53" s="186">
        <f t="shared" si="211"/>
        <v>0</v>
      </c>
      <c r="P53" s="186">
        <f t="shared" si="212"/>
        <v>0</v>
      </c>
      <c r="Q53" s="186">
        <f t="shared" si="213"/>
        <v>0</v>
      </c>
      <c r="R53" s="186">
        <f t="shared" si="214"/>
        <v>0</v>
      </c>
      <c r="S53" s="186">
        <f t="shared" si="215"/>
        <v>100</v>
      </c>
      <c r="T53" s="187">
        <f t="shared" si="216"/>
        <v>20</v>
      </c>
      <c r="U53" s="186">
        <f t="shared" si="217"/>
        <v>172</v>
      </c>
      <c r="V53" s="199">
        <v>143</v>
      </c>
      <c r="W53" s="199"/>
      <c r="X53" s="199"/>
      <c r="Y53" s="199"/>
      <c r="Z53" s="199"/>
      <c r="AA53" s="199">
        <v>29</v>
      </c>
      <c r="AB53" s="187">
        <f t="shared" si="218"/>
        <v>20</v>
      </c>
      <c r="AC53" s="186">
        <f t="shared" si="219"/>
        <v>172</v>
      </c>
      <c r="AD53" s="199">
        <v>143</v>
      </c>
      <c r="AE53" s="199"/>
      <c r="AF53" s="199"/>
      <c r="AG53" s="199"/>
      <c r="AH53" s="199"/>
      <c r="AI53" s="199">
        <v>29</v>
      </c>
      <c r="AJ53" s="187">
        <f t="shared" si="220"/>
        <v>20</v>
      </c>
      <c r="AK53" s="186">
        <f t="shared" si="221"/>
        <v>172</v>
      </c>
      <c r="AL53" s="199">
        <v>143</v>
      </c>
      <c r="AM53" s="199"/>
      <c r="AN53" s="199"/>
      <c r="AO53" s="199"/>
      <c r="AP53" s="199"/>
      <c r="AQ53" s="199">
        <v>29</v>
      </c>
      <c r="AR53" s="187">
        <f t="shared" si="222"/>
        <v>10</v>
      </c>
      <c r="AS53" s="186">
        <f t="shared" si="223"/>
        <v>84</v>
      </c>
      <c r="AT53" s="199">
        <v>71</v>
      </c>
      <c r="AU53" s="199"/>
      <c r="AV53" s="199"/>
      <c r="AW53" s="199"/>
      <c r="AX53" s="199"/>
      <c r="AY53" s="199">
        <v>13</v>
      </c>
    </row>
    <row r="54" spans="4:51" ht="32.1" customHeight="1" x14ac:dyDescent="0.25">
      <c r="D54" s="175" t="s">
        <v>194</v>
      </c>
      <c r="E54" s="540" t="s">
        <v>193</v>
      </c>
      <c r="F54" s="541"/>
      <c r="G54" s="189"/>
      <c r="H54" s="177"/>
      <c r="I54" s="178"/>
      <c r="J54" s="178"/>
      <c r="K54" s="178"/>
      <c r="L54" s="178"/>
      <c r="M54" s="190">
        <f t="shared" ref="M54:S54" si="224">+U54+AC54+AK54+AS54</f>
        <v>200</v>
      </c>
      <c r="N54" s="190">
        <f t="shared" si="224"/>
        <v>200</v>
      </c>
      <c r="O54" s="190">
        <f t="shared" si="224"/>
        <v>0</v>
      </c>
      <c r="P54" s="190">
        <f t="shared" si="224"/>
        <v>0</v>
      </c>
      <c r="Q54" s="190">
        <f t="shared" si="224"/>
        <v>0</v>
      </c>
      <c r="R54" s="190">
        <f t="shared" si="224"/>
        <v>0</v>
      </c>
      <c r="S54" s="190">
        <f t="shared" si="224"/>
        <v>0</v>
      </c>
      <c r="T54" s="180"/>
      <c r="U54" s="181">
        <f t="shared" ref="U54:AA54" si="225">SUM(U55:U56)</f>
        <v>50</v>
      </c>
      <c r="V54" s="181">
        <f t="shared" si="225"/>
        <v>50</v>
      </c>
      <c r="W54" s="181">
        <f t="shared" si="225"/>
        <v>0</v>
      </c>
      <c r="X54" s="181">
        <f t="shared" si="225"/>
        <v>0</v>
      </c>
      <c r="Y54" s="181">
        <f t="shared" si="225"/>
        <v>0</v>
      </c>
      <c r="Z54" s="181">
        <f t="shared" si="225"/>
        <v>0</v>
      </c>
      <c r="AA54" s="181">
        <f t="shared" si="225"/>
        <v>0</v>
      </c>
      <c r="AB54" s="180"/>
      <c r="AC54" s="181">
        <f t="shared" ref="AC54:AI54" si="226">SUM(AC55:AC56)</f>
        <v>50</v>
      </c>
      <c r="AD54" s="181">
        <f t="shared" si="226"/>
        <v>50</v>
      </c>
      <c r="AE54" s="181">
        <f t="shared" si="226"/>
        <v>0</v>
      </c>
      <c r="AF54" s="181">
        <f t="shared" si="226"/>
        <v>0</v>
      </c>
      <c r="AG54" s="181">
        <f t="shared" si="226"/>
        <v>0</v>
      </c>
      <c r="AH54" s="181">
        <f t="shared" si="226"/>
        <v>0</v>
      </c>
      <c r="AI54" s="181">
        <f t="shared" si="226"/>
        <v>0</v>
      </c>
      <c r="AJ54" s="180"/>
      <c r="AK54" s="181">
        <f t="shared" ref="AK54:AQ54" si="227">SUM(AK55:AK56)</f>
        <v>50</v>
      </c>
      <c r="AL54" s="181">
        <f t="shared" si="227"/>
        <v>50</v>
      </c>
      <c r="AM54" s="181">
        <f t="shared" si="227"/>
        <v>0</v>
      </c>
      <c r="AN54" s="181">
        <f t="shared" si="227"/>
        <v>0</v>
      </c>
      <c r="AO54" s="181">
        <f t="shared" si="227"/>
        <v>0</v>
      </c>
      <c r="AP54" s="181">
        <f t="shared" si="227"/>
        <v>0</v>
      </c>
      <c r="AQ54" s="181">
        <f t="shared" si="227"/>
        <v>0</v>
      </c>
      <c r="AR54" s="180"/>
      <c r="AS54" s="181">
        <f t="shared" ref="AS54:AY54" si="228">SUM(AS55:AS56)</f>
        <v>50</v>
      </c>
      <c r="AT54" s="181">
        <f t="shared" si="228"/>
        <v>50</v>
      </c>
      <c r="AU54" s="181">
        <f t="shared" si="228"/>
        <v>0</v>
      </c>
      <c r="AV54" s="181">
        <f t="shared" si="228"/>
        <v>0</v>
      </c>
      <c r="AW54" s="181">
        <f t="shared" si="228"/>
        <v>0</v>
      </c>
      <c r="AX54" s="181">
        <f t="shared" si="228"/>
        <v>0</v>
      </c>
      <c r="AY54" s="181">
        <f t="shared" si="228"/>
        <v>0</v>
      </c>
    </row>
    <row r="55" spans="4:51" ht="32.1" customHeight="1" x14ac:dyDescent="0.25">
      <c r="D55" s="175"/>
      <c r="E55" s="182">
        <f>+Metas!H43</f>
        <v>37</v>
      </c>
      <c r="F55" s="191" t="str">
        <f>+Metas!K43</f>
        <v>% de establecimientos educativos con PEI y PEC fortalecidos</v>
      </c>
      <c r="G55" s="184">
        <f>+Metas!J43</f>
        <v>100</v>
      </c>
      <c r="H55" s="1">
        <f>SUM(I55:L55)</f>
        <v>100</v>
      </c>
      <c r="I55" s="198">
        <v>10</v>
      </c>
      <c r="J55" s="198">
        <v>20</v>
      </c>
      <c r="K55" s="198">
        <v>35</v>
      </c>
      <c r="L55" s="198">
        <v>35</v>
      </c>
      <c r="M55" s="186">
        <f t="shared" ref="M55:S55" si="229">+U55+AC55+AK55+AS55</f>
        <v>100</v>
      </c>
      <c r="N55" s="186">
        <f t="shared" si="229"/>
        <v>100</v>
      </c>
      <c r="O55" s="186">
        <f t="shared" si="229"/>
        <v>0</v>
      </c>
      <c r="P55" s="186">
        <f t="shared" si="229"/>
        <v>0</v>
      </c>
      <c r="Q55" s="186">
        <f t="shared" si="229"/>
        <v>0</v>
      </c>
      <c r="R55" s="186">
        <f t="shared" si="229"/>
        <v>0</v>
      </c>
      <c r="S55" s="186">
        <f t="shared" si="229"/>
        <v>0</v>
      </c>
      <c r="T55" s="187">
        <f>+I55</f>
        <v>10</v>
      </c>
      <c r="U55" s="186">
        <f>SUM(V55:AA55)</f>
        <v>25</v>
      </c>
      <c r="V55" s="199">
        <v>25</v>
      </c>
      <c r="W55" s="199"/>
      <c r="X55" s="199"/>
      <c r="Y55" s="199"/>
      <c r="Z55" s="199"/>
      <c r="AA55" s="199"/>
      <c r="AB55" s="187">
        <f>+J55</f>
        <v>20</v>
      </c>
      <c r="AC55" s="186">
        <f>SUM(AD55:AI55)</f>
        <v>25</v>
      </c>
      <c r="AD55" s="199">
        <v>25</v>
      </c>
      <c r="AE55" s="199"/>
      <c r="AF55" s="199"/>
      <c r="AG55" s="199"/>
      <c r="AH55" s="199"/>
      <c r="AI55" s="199"/>
      <c r="AJ55" s="187">
        <f>+K55</f>
        <v>35</v>
      </c>
      <c r="AK55" s="186">
        <f>SUM(AL55:AQ55)</f>
        <v>25</v>
      </c>
      <c r="AL55" s="199">
        <v>25</v>
      </c>
      <c r="AM55" s="199"/>
      <c r="AN55" s="199"/>
      <c r="AO55" s="199"/>
      <c r="AP55" s="199"/>
      <c r="AQ55" s="199"/>
      <c r="AR55" s="187">
        <f>+L55</f>
        <v>35</v>
      </c>
      <c r="AS55" s="186">
        <f>SUM(AT55:AY55)</f>
        <v>25</v>
      </c>
      <c r="AT55" s="199">
        <v>25</v>
      </c>
      <c r="AU55" s="199"/>
      <c r="AV55" s="199"/>
      <c r="AW55" s="199"/>
      <c r="AX55" s="199"/>
      <c r="AY55" s="199"/>
    </row>
    <row r="56" spans="4:51" ht="32.1" customHeight="1" x14ac:dyDescent="0.25">
      <c r="D56" s="175"/>
      <c r="E56" s="182">
        <f>+Metas!H44</f>
        <v>38</v>
      </c>
      <c r="F56" s="191" t="str">
        <f>+Metas!K44</f>
        <v>% de establecimientos educativos implementando normas técnicas curriculares actualizadas</v>
      </c>
      <c r="G56" s="184">
        <f>+Metas!J44</f>
        <v>100</v>
      </c>
      <c r="H56" s="1">
        <f>SUM(I56:L56)</f>
        <v>100</v>
      </c>
      <c r="I56" s="198">
        <v>10</v>
      </c>
      <c r="J56" s="198">
        <v>20</v>
      </c>
      <c r="K56" s="198">
        <v>35</v>
      </c>
      <c r="L56" s="198">
        <v>35</v>
      </c>
      <c r="M56" s="186">
        <f t="shared" ref="M56" si="230">+U56+AC56+AK56+AS56</f>
        <v>100</v>
      </c>
      <c r="N56" s="186">
        <f t="shared" ref="N56" si="231">+V56+AD56+AL56+AT56</f>
        <v>100</v>
      </c>
      <c r="O56" s="186">
        <f t="shared" ref="O56" si="232">+W56+AE56+AM56+AU56</f>
        <v>0</v>
      </c>
      <c r="P56" s="186">
        <f t="shared" ref="P56" si="233">+X56+AF56+AN56+AV56</f>
        <v>0</v>
      </c>
      <c r="Q56" s="186">
        <f t="shared" ref="Q56" si="234">+Y56+AG56+AO56+AW56</f>
        <v>0</v>
      </c>
      <c r="R56" s="186">
        <f t="shared" ref="R56" si="235">+Z56+AH56+AP56+AX56</f>
        <v>0</v>
      </c>
      <c r="S56" s="186">
        <f t="shared" ref="S56" si="236">+AA56+AI56+AQ56+AY56</f>
        <v>0</v>
      </c>
      <c r="T56" s="187">
        <f>+I56</f>
        <v>10</v>
      </c>
      <c r="U56" s="186">
        <f>SUM(V56:AA56)</f>
        <v>25</v>
      </c>
      <c r="V56" s="199">
        <v>25</v>
      </c>
      <c r="W56" s="199"/>
      <c r="X56" s="199"/>
      <c r="Y56" s="199"/>
      <c r="Z56" s="199"/>
      <c r="AA56" s="199"/>
      <c r="AB56" s="187">
        <f>+J56</f>
        <v>20</v>
      </c>
      <c r="AC56" s="186">
        <f>SUM(AD56:AI56)</f>
        <v>25</v>
      </c>
      <c r="AD56" s="199">
        <v>25</v>
      </c>
      <c r="AE56" s="199"/>
      <c r="AF56" s="199"/>
      <c r="AG56" s="199"/>
      <c r="AH56" s="199"/>
      <c r="AI56" s="199"/>
      <c r="AJ56" s="187">
        <f>+K56</f>
        <v>35</v>
      </c>
      <c r="AK56" s="186">
        <f>SUM(AL56:AQ56)</f>
        <v>25</v>
      </c>
      <c r="AL56" s="199">
        <v>25</v>
      </c>
      <c r="AM56" s="199"/>
      <c r="AN56" s="199"/>
      <c r="AO56" s="199"/>
      <c r="AP56" s="199"/>
      <c r="AQ56" s="199"/>
      <c r="AR56" s="187">
        <f>+L56</f>
        <v>35</v>
      </c>
      <c r="AS56" s="186">
        <f>SUM(AT56:AY56)</f>
        <v>25</v>
      </c>
      <c r="AT56" s="199">
        <v>25</v>
      </c>
      <c r="AU56" s="199"/>
      <c r="AV56" s="199"/>
      <c r="AW56" s="199"/>
      <c r="AX56" s="199"/>
      <c r="AY56" s="199"/>
    </row>
    <row r="57" spans="4:51" ht="32.1" customHeight="1" x14ac:dyDescent="0.25">
      <c r="D57" s="175" t="s">
        <v>197</v>
      </c>
      <c r="E57" s="551" t="s">
        <v>198</v>
      </c>
      <c r="F57" s="552"/>
      <c r="G57" s="189"/>
      <c r="H57" s="177"/>
      <c r="I57" s="178"/>
      <c r="J57" s="178"/>
      <c r="K57" s="178"/>
      <c r="L57" s="178"/>
      <c r="M57" s="190">
        <f t="shared" ref="M57:S57" si="237">+U57+AC57+AK57+AS57</f>
        <v>7556</v>
      </c>
      <c r="N57" s="190">
        <f t="shared" si="237"/>
        <v>470</v>
      </c>
      <c r="O57" s="190">
        <f t="shared" si="237"/>
        <v>6836</v>
      </c>
      <c r="P57" s="190">
        <f t="shared" si="237"/>
        <v>250</v>
      </c>
      <c r="Q57" s="190">
        <f t="shared" si="237"/>
        <v>0</v>
      </c>
      <c r="R57" s="190">
        <f t="shared" si="237"/>
        <v>0</v>
      </c>
      <c r="S57" s="190">
        <f t="shared" si="237"/>
        <v>0</v>
      </c>
      <c r="T57" s="192"/>
      <c r="U57" s="181">
        <f>SUM(U58:U62)</f>
        <v>1715</v>
      </c>
      <c r="V57" s="181">
        <f t="shared" ref="V57:AA57" si="238">SUM(V58:V62)</f>
        <v>43</v>
      </c>
      <c r="W57" s="181">
        <f t="shared" si="238"/>
        <v>1610</v>
      </c>
      <c r="X57" s="181">
        <f t="shared" si="238"/>
        <v>62</v>
      </c>
      <c r="Y57" s="181">
        <f t="shared" si="238"/>
        <v>0</v>
      </c>
      <c r="Z57" s="181">
        <f t="shared" si="238"/>
        <v>0</v>
      </c>
      <c r="AA57" s="181">
        <f t="shared" si="238"/>
        <v>0</v>
      </c>
      <c r="AB57" s="192"/>
      <c r="AC57" s="181">
        <f t="shared" ref="AC57:AI57" si="239">SUM(AC58:AC62)</f>
        <v>1820</v>
      </c>
      <c r="AD57" s="181">
        <f t="shared" si="239"/>
        <v>83</v>
      </c>
      <c r="AE57" s="181">
        <f t="shared" si="239"/>
        <v>1674</v>
      </c>
      <c r="AF57" s="181">
        <f t="shared" si="239"/>
        <v>63</v>
      </c>
      <c r="AG57" s="181">
        <f t="shared" si="239"/>
        <v>0</v>
      </c>
      <c r="AH57" s="181">
        <f t="shared" si="239"/>
        <v>0</v>
      </c>
      <c r="AI57" s="181">
        <f t="shared" si="239"/>
        <v>0</v>
      </c>
      <c r="AJ57" s="192"/>
      <c r="AK57" s="181">
        <f t="shared" ref="AK57:AQ57" si="240">SUM(AK58:AK62)</f>
        <v>1976</v>
      </c>
      <c r="AL57" s="181">
        <f t="shared" si="240"/>
        <v>172</v>
      </c>
      <c r="AM57" s="181">
        <f t="shared" si="240"/>
        <v>1741</v>
      </c>
      <c r="AN57" s="181">
        <f t="shared" si="240"/>
        <v>63</v>
      </c>
      <c r="AO57" s="181">
        <f t="shared" si="240"/>
        <v>0</v>
      </c>
      <c r="AP57" s="181">
        <f t="shared" si="240"/>
        <v>0</v>
      </c>
      <c r="AQ57" s="181">
        <f t="shared" si="240"/>
        <v>0</v>
      </c>
      <c r="AR57" s="192"/>
      <c r="AS57" s="181">
        <f t="shared" ref="AS57:AY57" si="241">SUM(AS58:AS62)</f>
        <v>2045</v>
      </c>
      <c r="AT57" s="181">
        <f t="shared" si="241"/>
        <v>172</v>
      </c>
      <c r="AU57" s="181">
        <f t="shared" si="241"/>
        <v>1811</v>
      </c>
      <c r="AV57" s="181">
        <f t="shared" si="241"/>
        <v>62</v>
      </c>
      <c r="AW57" s="181">
        <f t="shared" si="241"/>
        <v>0</v>
      </c>
      <c r="AX57" s="181">
        <f t="shared" si="241"/>
        <v>0</v>
      </c>
      <c r="AY57" s="181">
        <f t="shared" si="241"/>
        <v>0</v>
      </c>
    </row>
    <row r="58" spans="4:51" ht="32.1" customHeight="1" x14ac:dyDescent="0.25">
      <c r="D58" s="175"/>
      <c r="E58" s="182">
        <f>+Metas!H45</f>
        <v>39</v>
      </c>
      <c r="F58" s="183" t="str">
        <f>+Metas!K45</f>
        <v>% municipios no certificados con establecimientos educativos que desarrollan procesos de investigación escolar</v>
      </c>
      <c r="G58" s="184">
        <f>+Metas!J45</f>
        <v>100</v>
      </c>
      <c r="H58" s="1">
        <f>SUM(I58:L58)</f>
        <v>100</v>
      </c>
      <c r="I58" s="198"/>
      <c r="J58" s="198">
        <v>30</v>
      </c>
      <c r="K58" s="198">
        <v>30</v>
      </c>
      <c r="L58" s="198">
        <v>40</v>
      </c>
      <c r="M58" s="186">
        <f t="shared" ref="M58:S58" si="242">+U58+AC58+AK58+AS58</f>
        <v>250</v>
      </c>
      <c r="N58" s="186">
        <f t="shared" si="242"/>
        <v>0</v>
      </c>
      <c r="O58" s="186">
        <f t="shared" si="242"/>
        <v>0</v>
      </c>
      <c r="P58" s="186">
        <f t="shared" si="242"/>
        <v>250</v>
      </c>
      <c r="Q58" s="186">
        <f t="shared" si="242"/>
        <v>0</v>
      </c>
      <c r="R58" s="186">
        <f t="shared" si="242"/>
        <v>0</v>
      </c>
      <c r="S58" s="186">
        <f t="shared" si="242"/>
        <v>0</v>
      </c>
      <c r="T58" s="187">
        <f>+I58</f>
        <v>0</v>
      </c>
      <c r="U58" s="186">
        <f>SUM(V58:AA58)</f>
        <v>62</v>
      </c>
      <c r="V58" s="199"/>
      <c r="W58" s="199"/>
      <c r="X58" s="199">
        <v>62</v>
      </c>
      <c r="Y58" s="199"/>
      <c r="Z58" s="199"/>
      <c r="AA58" s="199"/>
      <c r="AB58" s="187">
        <f>+J58</f>
        <v>30</v>
      </c>
      <c r="AC58" s="186">
        <f>SUM(AD58:AI58)</f>
        <v>63</v>
      </c>
      <c r="AD58" s="199"/>
      <c r="AE58" s="199"/>
      <c r="AF58" s="199">
        <v>63</v>
      </c>
      <c r="AG58" s="199"/>
      <c r="AH58" s="199"/>
      <c r="AI58" s="199"/>
      <c r="AJ58" s="187">
        <f>+K58</f>
        <v>30</v>
      </c>
      <c r="AK58" s="186">
        <f>SUM(AL58:AQ58)</f>
        <v>63</v>
      </c>
      <c r="AL58" s="199"/>
      <c r="AM58" s="199"/>
      <c r="AN58" s="199">
        <v>63</v>
      </c>
      <c r="AO58" s="199"/>
      <c r="AP58" s="199"/>
      <c r="AQ58" s="199"/>
      <c r="AR58" s="187">
        <f>+L58</f>
        <v>40</v>
      </c>
      <c r="AS58" s="186">
        <f>SUM(AT58:AY58)</f>
        <v>62</v>
      </c>
      <c r="AT58" s="199"/>
      <c r="AU58" s="199"/>
      <c r="AV58" s="199">
        <v>62</v>
      </c>
      <c r="AW58" s="199"/>
      <c r="AX58" s="199"/>
      <c r="AY58" s="199"/>
    </row>
    <row r="59" spans="4:51" ht="32.1" customHeight="1" x14ac:dyDescent="0.25">
      <c r="D59" s="175"/>
      <c r="E59" s="182">
        <f>+Metas!H46</f>
        <v>40</v>
      </c>
      <c r="F59" s="183" t="str">
        <f>+Metas!K46</f>
        <v>Establecimientos educativos con servicio de conectividad</v>
      </c>
      <c r="G59" s="184">
        <f>+Metas!J46</f>
        <v>150</v>
      </c>
      <c r="H59" s="1">
        <f t="shared" ref="H59:H62" si="243">SUM(I59:L59)</f>
        <v>150</v>
      </c>
      <c r="I59" s="198">
        <v>35</v>
      </c>
      <c r="J59" s="198">
        <v>36</v>
      </c>
      <c r="K59" s="198">
        <v>39</v>
      </c>
      <c r="L59" s="198">
        <v>40</v>
      </c>
      <c r="M59" s="186">
        <f t="shared" ref="M59:M62" si="244">+U59+AC59+AK59+AS59</f>
        <v>6836</v>
      </c>
      <c r="N59" s="186">
        <f t="shared" ref="N59:N62" si="245">+V59+AD59+AL59+AT59</f>
        <v>0</v>
      </c>
      <c r="O59" s="186">
        <f t="shared" ref="O59:O62" si="246">+W59+AE59+AM59+AU59</f>
        <v>6836</v>
      </c>
      <c r="P59" s="186">
        <f t="shared" ref="P59:P62" si="247">+X59+AF59+AN59+AV59</f>
        <v>0</v>
      </c>
      <c r="Q59" s="186">
        <f t="shared" ref="Q59:Q62" si="248">+Y59+AG59+AO59+AW59</f>
        <v>0</v>
      </c>
      <c r="R59" s="186">
        <f t="shared" ref="R59:R62" si="249">+Z59+AH59+AP59+AX59</f>
        <v>0</v>
      </c>
      <c r="S59" s="186">
        <f t="shared" ref="S59:S62" si="250">+AA59+AI59+AQ59+AY59</f>
        <v>0</v>
      </c>
      <c r="T59" s="187">
        <f t="shared" ref="T59:T62" si="251">+I59</f>
        <v>35</v>
      </c>
      <c r="U59" s="186">
        <f t="shared" ref="U59:U62" si="252">SUM(V59:AA59)</f>
        <v>1610</v>
      </c>
      <c r="V59" s="199"/>
      <c r="W59" s="199">
        <v>1610</v>
      </c>
      <c r="X59" s="199"/>
      <c r="Y59" s="199"/>
      <c r="Z59" s="199"/>
      <c r="AA59" s="199"/>
      <c r="AB59" s="187">
        <f t="shared" ref="AB59:AB62" si="253">+J59</f>
        <v>36</v>
      </c>
      <c r="AC59" s="186">
        <f t="shared" ref="AC59:AC62" si="254">SUM(AD59:AI59)</f>
        <v>1674</v>
      </c>
      <c r="AD59" s="199"/>
      <c r="AE59" s="199">
        <v>1674</v>
      </c>
      <c r="AF59" s="199"/>
      <c r="AG59" s="199"/>
      <c r="AH59" s="199"/>
      <c r="AI59" s="199"/>
      <c r="AJ59" s="187">
        <f t="shared" ref="AJ59:AJ62" si="255">+K59</f>
        <v>39</v>
      </c>
      <c r="AK59" s="186">
        <f t="shared" ref="AK59:AK62" si="256">SUM(AL59:AQ59)</f>
        <v>1741</v>
      </c>
      <c r="AL59" s="199"/>
      <c r="AM59" s="199">
        <v>1741</v>
      </c>
      <c r="AN59" s="199"/>
      <c r="AO59" s="199"/>
      <c r="AP59" s="199"/>
      <c r="AQ59" s="199"/>
      <c r="AR59" s="187">
        <f t="shared" ref="AR59:AR62" si="257">+L59</f>
        <v>40</v>
      </c>
      <c r="AS59" s="186">
        <f t="shared" ref="AS59:AS62" si="258">SUM(AT59:AY59)</f>
        <v>1811</v>
      </c>
      <c r="AT59" s="199"/>
      <c r="AU59" s="199">
        <v>1811</v>
      </c>
      <c r="AV59" s="199"/>
      <c r="AW59" s="199"/>
      <c r="AX59" s="199"/>
      <c r="AY59" s="199"/>
    </row>
    <row r="60" spans="4:51" ht="32.1" customHeight="1" x14ac:dyDescent="0.25">
      <c r="D60" s="175" t="s">
        <v>3257</v>
      </c>
      <c r="E60" s="182">
        <f>+Metas!H47</f>
        <v>41</v>
      </c>
      <c r="F60" s="183" t="str">
        <f>+Metas!K47</f>
        <v>Redes de maestros o comunidades de aprendizaje para el intercambio pedagógico implementadas (Centro de actualización del saber escolar)</v>
      </c>
      <c r="G60" s="184">
        <f>+Metas!J47</f>
        <v>3</v>
      </c>
      <c r="H60" s="1">
        <f t="shared" si="243"/>
        <v>3</v>
      </c>
      <c r="I60" s="198"/>
      <c r="J60" s="198">
        <v>1</v>
      </c>
      <c r="K60" s="198">
        <v>1</v>
      </c>
      <c r="L60" s="198">
        <v>1</v>
      </c>
      <c r="M60" s="186">
        <f t="shared" si="244"/>
        <v>120</v>
      </c>
      <c r="N60" s="186">
        <f t="shared" si="245"/>
        <v>120</v>
      </c>
      <c r="O60" s="186">
        <f t="shared" si="246"/>
        <v>0</v>
      </c>
      <c r="P60" s="186">
        <f t="shared" si="247"/>
        <v>0</v>
      </c>
      <c r="Q60" s="186">
        <f t="shared" si="248"/>
        <v>0</v>
      </c>
      <c r="R60" s="186">
        <f t="shared" si="249"/>
        <v>0</v>
      </c>
      <c r="S60" s="186">
        <f t="shared" si="250"/>
        <v>0</v>
      </c>
      <c r="T60" s="187">
        <f t="shared" si="251"/>
        <v>0</v>
      </c>
      <c r="U60" s="186">
        <f t="shared" si="252"/>
        <v>0</v>
      </c>
      <c r="V60" s="199"/>
      <c r="W60" s="199"/>
      <c r="X60" s="199"/>
      <c r="Y60" s="199"/>
      <c r="Z60" s="199"/>
      <c r="AA60" s="199"/>
      <c r="AB60" s="187">
        <f t="shared" si="253"/>
        <v>1</v>
      </c>
      <c r="AC60" s="186">
        <f t="shared" si="254"/>
        <v>40</v>
      </c>
      <c r="AD60" s="199">
        <v>40</v>
      </c>
      <c r="AE60" s="199"/>
      <c r="AF60" s="199"/>
      <c r="AG60" s="199"/>
      <c r="AH60" s="199"/>
      <c r="AI60" s="199"/>
      <c r="AJ60" s="187">
        <f t="shared" si="255"/>
        <v>1</v>
      </c>
      <c r="AK60" s="186">
        <f t="shared" si="256"/>
        <v>40</v>
      </c>
      <c r="AL60" s="199">
        <v>40</v>
      </c>
      <c r="AM60" s="199"/>
      <c r="AN60" s="199"/>
      <c r="AO60" s="199"/>
      <c r="AP60" s="199"/>
      <c r="AQ60" s="199"/>
      <c r="AR60" s="187">
        <f t="shared" si="257"/>
        <v>1</v>
      </c>
      <c r="AS60" s="186">
        <f t="shared" si="258"/>
        <v>40</v>
      </c>
      <c r="AT60" s="199">
        <v>40</v>
      </c>
      <c r="AU60" s="199"/>
      <c r="AV60" s="199"/>
      <c r="AW60" s="199"/>
      <c r="AX60" s="199"/>
      <c r="AY60" s="199"/>
    </row>
    <row r="61" spans="4:51" ht="32.1" customHeight="1" x14ac:dyDescent="0.25">
      <c r="D61" s="175" t="s">
        <v>3257</v>
      </c>
      <c r="E61" s="182">
        <f>+Metas!H48</f>
        <v>42</v>
      </c>
      <c r="F61" s="183" t="str">
        <f>+Metas!K48</f>
        <v>Establecimientos educativos implementando el Plan Nacional de Lectura y Escritura</v>
      </c>
      <c r="G61" s="184">
        <f>+Metas!J48</f>
        <v>150</v>
      </c>
      <c r="H61" s="1">
        <f t="shared" si="243"/>
        <v>150</v>
      </c>
      <c r="I61" s="198">
        <v>25</v>
      </c>
      <c r="J61" s="198">
        <v>25</v>
      </c>
      <c r="K61" s="198">
        <v>50</v>
      </c>
      <c r="L61" s="198">
        <v>50</v>
      </c>
      <c r="M61" s="186">
        <f t="shared" si="244"/>
        <v>250</v>
      </c>
      <c r="N61" s="186">
        <f t="shared" si="245"/>
        <v>250</v>
      </c>
      <c r="O61" s="186">
        <f t="shared" si="246"/>
        <v>0</v>
      </c>
      <c r="P61" s="186">
        <f t="shared" si="247"/>
        <v>0</v>
      </c>
      <c r="Q61" s="186">
        <f t="shared" si="248"/>
        <v>0</v>
      </c>
      <c r="R61" s="186">
        <f t="shared" si="249"/>
        <v>0</v>
      </c>
      <c r="S61" s="186">
        <f t="shared" si="250"/>
        <v>0</v>
      </c>
      <c r="T61" s="187">
        <f t="shared" si="251"/>
        <v>25</v>
      </c>
      <c r="U61" s="186">
        <f t="shared" si="252"/>
        <v>43</v>
      </c>
      <c r="V61" s="199">
        <v>43</v>
      </c>
      <c r="W61" s="199"/>
      <c r="X61" s="199"/>
      <c r="Y61" s="199"/>
      <c r="Z61" s="199"/>
      <c r="AA61" s="199"/>
      <c r="AB61" s="187">
        <f t="shared" si="253"/>
        <v>25</v>
      </c>
      <c r="AC61" s="186">
        <f t="shared" si="254"/>
        <v>43</v>
      </c>
      <c r="AD61" s="199">
        <v>43</v>
      </c>
      <c r="AE61" s="199"/>
      <c r="AF61" s="199"/>
      <c r="AG61" s="199"/>
      <c r="AH61" s="199"/>
      <c r="AI61" s="199"/>
      <c r="AJ61" s="187">
        <f t="shared" si="255"/>
        <v>50</v>
      </c>
      <c r="AK61" s="186">
        <f t="shared" si="256"/>
        <v>82</v>
      </c>
      <c r="AL61" s="199">
        <v>82</v>
      </c>
      <c r="AM61" s="199"/>
      <c r="AN61" s="199"/>
      <c r="AO61" s="199"/>
      <c r="AP61" s="199"/>
      <c r="AQ61" s="199"/>
      <c r="AR61" s="187">
        <f t="shared" si="257"/>
        <v>50</v>
      </c>
      <c r="AS61" s="186">
        <f t="shared" si="258"/>
        <v>82</v>
      </c>
      <c r="AT61" s="199">
        <v>82</v>
      </c>
      <c r="AU61" s="199"/>
      <c r="AV61" s="199"/>
      <c r="AW61" s="199"/>
      <c r="AX61" s="199"/>
      <c r="AY61" s="199"/>
    </row>
    <row r="62" spans="4:51" ht="32.1" customHeight="1" x14ac:dyDescent="0.25">
      <c r="D62" s="175" t="s">
        <v>3258</v>
      </c>
      <c r="E62" s="182">
        <f>+Metas!H49</f>
        <v>43</v>
      </c>
      <c r="F62" s="183" t="str">
        <f>+Metas!K49</f>
        <v xml:space="preserve">Establecimientos educativos implementando Programa departamental de bilingüismo </v>
      </c>
      <c r="G62" s="184">
        <f>+Metas!J49</f>
        <v>102</v>
      </c>
      <c r="H62" s="1">
        <f t="shared" si="243"/>
        <v>102</v>
      </c>
      <c r="I62" s="198"/>
      <c r="J62" s="198"/>
      <c r="K62" s="198">
        <v>51</v>
      </c>
      <c r="L62" s="198">
        <v>51</v>
      </c>
      <c r="M62" s="186">
        <f t="shared" si="244"/>
        <v>100</v>
      </c>
      <c r="N62" s="186">
        <f t="shared" si="245"/>
        <v>100</v>
      </c>
      <c r="O62" s="186">
        <f t="shared" si="246"/>
        <v>0</v>
      </c>
      <c r="P62" s="186">
        <f t="shared" si="247"/>
        <v>0</v>
      </c>
      <c r="Q62" s="186">
        <f t="shared" si="248"/>
        <v>0</v>
      </c>
      <c r="R62" s="186">
        <f t="shared" si="249"/>
        <v>0</v>
      </c>
      <c r="S62" s="186">
        <f t="shared" si="250"/>
        <v>0</v>
      </c>
      <c r="T62" s="187">
        <f t="shared" si="251"/>
        <v>0</v>
      </c>
      <c r="U62" s="186">
        <f t="shared" si="252"/>
        <v>0</v>
      </c>
      <c r="V62" s="199"/>
      <c r="W62" s="199"/>
      <c r="X62" s="199"/>
      <c r="Y62" s="199"/>
      <c r="Z62" s="199"/>
      <c r="AA62" s="199"/>
      <c r="AB62" s="187">
        <f t="shared" si="253"/>
        <v>0</v>
      </c>
      <c r="AC62" s="186">
        <f t="shared" si="254"/>
        <v>0</v>
      </c>
      <c r="AD62" s="199">
        <v>0</v>
      </c>
      <c r="AE62" s="199"/>
      <c r="AF62" s="199"/>
      <c r="AG62" s="199"/>
      <c r="AH62" s="199"/>
      <c r="AI62" s="199"/>
      <c r="AJ62" s="187">
        <f t="shared" si="255"/>
        <v>51</v>
      </c>
      <c r="AK62" s="186">
        <f t="shared" si="256"/>
        <v>50</v>
      </c>
      <c r="AL62" s="199">
        <v>50</v>
      </c>
      <c r="AM62" s="199"/>
      <c r="AN62" s="199"/>
      <c r="AO62" s="199"/>
      <c r="AP62" s="199"/>
      <c r="AQ62" s="199"/>
      <c r="AR62" s="187">
        <f t="shared" si="257"/>
        <v>51</v>
      </c>
      <c r="AS62" s="186">
        <f t="shared" si="258"/>
        <v>50</v>
      </c>
      <c r="AT62" s="199">
        <v>50</v>
      </c>
      <c r="AU62" s="199"/>
      <c r="AV62" s="199"/>
      <c r="AW62" s="199"/>
      <c r="AX62" s="199"/>
      <c r="AY62" s="199"/>
    </row>
    <row r="63" spans="4:51" ht="32.1" customHeight="1" x14ac:dyDescent="0.25">
      <c r="D63" s="175" t="s">
        <v>204</v>
      </c>
      <c r="E63" s="551" t="s">
        <v>205</v>
      </c>
      <c r="F63" s="552"/>
      <c r="G63" s="189"/>
      <c r="H63" s="177"/>
      <c r="I63" s="178"/>
      <c r="J63" s="178"/>
      <c r="K63" s="178"/>
      <c r="L63" s="178"/>
      <c r="M63" s="190">
        <f t="shared" ref="M63:S63" si="259">+U63+AC63+AK63+AS63</f>
        <v>1448</v>
      </c>
      <c r="N63" s="190">
        <f t="shared" si="259"/>
        <v>1050</v>
      </c>
      <c r="O63" s="190">
        <f t="shared" si="259"/>
        <v>398</v>
      </c>
      <c r="P63" s="190">
        <f t="shared" si="259"/>
        <v>0</v>
      </c>
      <c r="Q63" s="190">
        <f t="shared" si="259"/>
        <v>0</v>
      </c>
      <c r="R63" s="190">
        <f t="shared" si="259"/>
        <v>0</v>
      </c>
      <c r="S63" s="190">
        <f t="shared" si="259"/>
        <v>0</v>
      </c>
      <c r="T63" s="180"/>
      <c r="U63" s="181">
        <f t="shared" ref="U63:AA63" si="260">SUM(U64:U66)</f>
        <v>97</v>
      </c>
      <c r="V63" s="181">
        <f t="shared" si="260"/>
        <v>0</v>
      </c>
      <c r="W63" s="181">
        <f t="shared" si="260"/>
        <v>97</v>
      </c>
      <c r="X63" s="181">
        <f t="shared" si="260"/>
        <v>0</v>
      </c>
      <c r="Y63" s="181">
        <f t="shared" si="260"/>
        <v>0</v>
      </c>
      <c r="Z63" s="181">
        <f t="shared" si="260"/>
        <v>0</v>
      </c>
      <c r="AA63" s="181">
        <f t="shared" si="260"/>
        <v>0</v>
      </c>
      <c r="AB63" s="180"/>
      <c r="AC63" s="181">
        <f t="shared" ref="AC63:AI63" si="261">SUM(AC64:AC66)</f>
        <v>447</v>
      </c>
      <c r="AD63" s="181">
        <f t="shared" si="261"/>
        <v>350</v>
      </c>
      <c r="AE63" s="181">
        <f t="shared" si="261"/>
        <v>97</v>
      </c>
      <c r="AF63" s="181">
        <f t="shared" si="261"/>
        <v>0</v>
      </c>
      <c r="AG63" s="181">
        <f t="shared" si="261"/>
        <v>0</v>
      </c>
      <c r="AH63" s="181">
        <f t="shared" si="261"/>
        <v>0</v>
      </c>
      <c r="AI63" s="181">
        <f t="shared" si="261"/>
        <v>0</v>
      </c>
      <c r="AJ63" s="180"/>
      <c r="AK63" s="181">
        <f t="shared" ref="AK63:AQ63" si="262">SUM(AK64:AK66)</f>
        <v>452</v>
      </c>
      <c r="AL63" s="181">
        <f t="shared" si="262"/>
        <v>350</v>
      </c>
      <c r="AM63" s="181">
        <f t="shared" si="262"/>
        <v>102</v>
      </c>
      <c r="AN63" s="181">
        <f t="shared" si="262"/>
        <v>0</v>
      </c>
      <c r="AO63" s="181">
        <f t="shared" si="262"/>
        <v>0</v>
      </c>
      <c r="AP63" s="181">
        <f t="shared" si="262"/>
        <v>0</v>
      </c>
      <c r="AQ63" s="181">
        <f t="shared" si="262"/>
        <v>0</v>
      </c>
      <c r="AR63" s="180"/>
      <c r="AS63" s="181">
        <f t="shared" ref="AS63:AY63" si="263">SUM(AS64:AS66)</f>
        <v>452</v>
      </c>
      <c r="AT63" s="181">
        <f t="shared" si="263"/>
        <v>350</v>
      </c>
      <c r="AU63" s="181">
        <f t="shared" si="263"/>
        <v>102</v>
      </c>
      <c r="AV63" s="181">
        <f t="shared" si="263"/>
        <v>0</v>
      </c>
      <c r="AW63" s="181">
        <f t="shared" si="263"/>
        <v>0</v>
      </c>
      <c r="AX63" s="181">
        <f t="shared" si="263"/>
        <v>0</v>
      </c>
      <c r="AY63" s="181">
        <f t="shared" si="263"/>
        <v>0</v>
      </c>
    </row>
    <row r="64" spans="4:51" ht="32.1" customHeight="1" x14ac:dyDescent="0.25">
      <c r="D64" s="175"/>
      <c r="E64" s="182">
        <f>+Metas!H50</f>
        <v>44</v>
      </c>
      <c r="F64" s="183" t="str">
        <f>+Metas!K50</f>
        <v>Establecimientos educativos acompañados en los programas de "Todos a Aprender", y "Supérate con el Saber"</v>
      </c>
      <c r="G64" s="184">
        <f>+Metas!J50</f>
        <v>150</v>
      </c>
      <c r="H64" s="5">
        <f>SUM(I64:L64)/4</f>
        <v>150</v>
      </c>
      <c r="I64" s="185">
        <v>150</v>
      </c>
      <c r="J64" s="185">
        <v>150</v>
      </c>
      <c r="K64" s="185">
        <v>150</v>
      </c>
      <c r="L64" s="185">
        <v>150</v>
      </c>
      <c r="M64" s="186">
        <f t="shared" ref="M64:S64" si="264">+U64+AC64+AK64+AS64</f>
        <v>248</v>
      </c>
      <c r="N64" s="186">
        <f t="shared" si="264"/>
        <v>0</v>
      </c>
      <c r="O64" s="186">
        <f t="shared" si="264"/>
        <v>248</v>
      </c>
      <c r="P64" s="186">
        <f t="shared" si="264"/>
        <v>0</v>
      </c>
      <c r="Q64" s="186">
        <f t="shared" si="264"/>
        <v>0</v>
      </c>
      <c r="R64" s="186">
        <f t="shared" si="264"/>
        <v>0</v>
      </c>
      <c r="S64" s="186">
        <f t="shared" si="264"/>
        <v>0</v>
      </c>
      <c r="T64" s="187">
        <f>+I64</f>
        <v>150</v>
      </c>
      <c r="U64" s="186">
        <f>SUM(V64:AA64)</f>
        <v>62</v>
      </c>
      <c r="V64" s="199"/>
      <c r="W64" s="199">
        <v>62</v>
      </c>
      <c r="X64" s="199"/>
      <c r="Y64" s="199"/>
      <c r="Z64" s="199"/>
      <c r="AA64" s="199"/>
      <c r="AB64" s="187">
        <f>+J64</f>
        <v>150</v>
      </c>
      <c r="AC64" s="186">
        <f>SUM(AD64:AI64)</f>
        <v>62</v>
      </c>
      <c r="AD64" s="199"/>
      <c r="AE64" s="199">
        <v>62</v>
      </c>
      <c r="AF64" s="199"/>
      <c r="AG64" s="199"/>
      <c r="AH64" s="199"/>
      <c r="AI64" s="199"/>
      <c r="AJ64" s="187">
        <f>+K64</f>
        <v>150</v>
      </c>
      <c r="AK64" s="186">
        <f>SUM(AL64:AQ64)</f>
        <v>62</v>
      </c>
      <c r="AL64" s="199"/>
      <c r="AM64" s="199">
        <v>62</v>
      </c>
      <c r="AN64" s="199"/>
      <c r="AO64" s="199"/>
      <c r="AP64" s="199"/>
      <c r="AQ64" s="199"/>
      <c r="AR64" s="187">
        <f>+L64</f>
        <v>150</v>
      </c>
      <c r="AS64" s="186">
        <f>SUM(AT64:AY64)</f>
        <v>62</v>
      </c>
      <c r="AT64" s="199"/>
      <c r="AU64" s="199">
        <v>62</v>
      </c>
      <c r="AV64" s="199"/>
      <c r="AW64" s="199"/>
      <c r="AX64" s="199"/>
      <c r="AY64" s="199"/>
    </row>
    <row r="65" spans="4:51" ht="32.1" customHeight="1" x14ac:dyDescent="0.25">
      <c r="D65" s="175"/>
      <c r="E65" s="182">
        <f>+Metas!H51</f>
        <v>45</v>
      </c>
      <c r="F65" s="183" t="str">
        <f>+Metas!K51</f>
        <v>% de establecimientos educativos acompañados para mejorar los resultados de las pruebas Saber</v>
      </c>
      <c r="G65" s="184">
        <f>+Metas!J51</f>
        <v>100</v>
      </c>
      <c r="H65" s="5">
        <f>SUM(I65:L65)</f>
        <v>100</v>
      </c>
      <c r="I65" s="185"/>
      <c r="J65" s="185">
        <v>33</v>
      </c>
      <c r="K65" s="185">
        <v>33</v>
      </c>
      <c r="L65" s="185">
        <v>34</v>
      </c>
      <c r="M65" s="186">
        <f t="shared" ref="M65:M66" si="265">+U65+AC65+AK65+AS65</f>
        <v>1050</v>
      </c>
      <c r="N65" s="186">
        <f t="shared" ref="N65:N66" si="266">+V65+AD65+AL65+AT65</f>
        <v>1050</v>
      </c>
      <c r="O65" s="186">
        <f t="shared" ref="O65:O66" si="267">+W65+AE65+AM65+AU65</f>
        <v>0</v>
      </c>
      <c r="P65" s="186">
        <f t="shared" ref="P65:P66" si="268">+X65+AF65+AN65+AV65</f>
        <v>0</v>
      </c>
      <c r="Q65" s="186">
        <f t="shared" ref="Q65:Q66" si="269">+Y65+AG65+AO65+AW65</f>
        <v>0</v>
      </c>
      <c r="R65" s="186">
        <f t="shared" ref="R65:R66" si="270">+Z65+AH65+AP65+AX65</f>
        <v>0</v>
      </c>
      <c r="S65" s="186">
        <f t="shared" ref="S65:S66" si="271">+AA65+AI65+AQ65+AY65</f>
        <v>0</v>
      </c>
      <c r="T65" s="187">
        <f t="shared" ref="T65:T66" si="272">+I65</f>
        <v>0</v>
      </c>
      <c r="U65" s="186">
        <f t="shared" ref="U65:U66" si="273">SUM(V65:AA65)</f>
        <v>0</v>
      </c>
      <c r="V65" s="199"/>
      <c r="W65" s="199"/>
      <c r="X65" s="199"/>
      <c r="Y65" s="199"/>
      <c r="Z65" s="199"/>
      <c r="AA65" s="199"/>
      <c r="AB65" s="187">
        <f t="shared" ref="AB65:AB66" si="274">+J65</f>
        <v>33</v>
      </c>
      <c r="AC65" s="186">
        <f t="shared" ref="AC65:AC66" si="275">SUM(AD65:AI65)</f>
        <v>350</v>
      </c>
      <c r="AD65" s="199">
        <v>350</v>
      </c>
      <c r="AE65" s="199"/>
      <c r="AF65" s="199"/>
      <c r="AG65" s="199"/>
      <c r="AH65" s="199"/>
      <c r="AI65" s="199"/>
      <c r="AJ65" s="187">
        <f t="shared" ref="AJ65:AJ66" si="276">+K65</f>
        <v>33</v>
      </c>
      <c r="AK65" s="186">
        <f t="shared" ref="AK65:AK66" si="277">SUM(AL65:AQ65)</f>
        <v>350</v>
      </c>
      <c r="AL65" s="199">
        <v>350</v>
      </c>
      <c r="AM65" s="199"/>
      <c r="AN65" s="199"/>
      <c r="AO65" s="199"/>
      <c r="AP65" s="199"/>
      <c r="AQ65" s="199"/>
      <c r="AR65" s="187">
        <f t="shared" ref="AR65:AR66" si="278">+L65</f>
        <v>34</v>
      </c>
      <c r="AS65" s="186">
        <f t="shared" ref="AS65:AS66" si="279">SUM(AT65:AY65)</f>
        <v>350</v>
      </c>
      <c r="AT65" s="199">
        <v>350</v>
      </c>
      <c r="AU65" s="199"/>
      <c r="AV65" s="199"/>
      <c r="AW65" s="199"/>
      <c r="AX65" s="199"/>
      <c r="AY65" s="199"/>
    </row>
    <row r="66" spans="4:51" ht="32.1" customHeight="1" x14ac:dyDescent="0.25">
      <c r="D66" s="175"/>
      <c r="E66" s="182">
        <f>+Metas!H52</f>
        <v>46</v>
      </c>
      <c r="F66" s="183" t="str">
        <f>+Metas!K52</f>
        <v>% de establecimientos educativos implementando pautas, pruebas de suficiencia y nivelación de niños, niñas y adolescentes migrantes</v>
      </c>
      <c r="G66" s="184">
        <f>+Metas!J52</f>
        <v>100</v>
      </c>
      <c r="H66" s="5">
        <f>SUM(I66:L66)/4</f>
        <v>100</v>
      </c>
      <c r="I66" s="185">
        <v>100</v>
      </c>
      <c r="J66" s="185">
        <v>100</v>
      </c>
      <c r="K66" s="185">
        <v>100</v>
      </c>
      <c r="L66" s="185">
        <v>100</v>
      </c>
      <c r="M66" s="186">
        <f t="shared" si="265"/>
        <v>150</v>
      </c>
      <c r="N66" s="186">
        <f t="shared" si="266"/>
        <v>0</v>
      </c>
      <c r="O66" s="186">
        <f t="shared" si="267"/>
        <v>150</v>
      </c>
      <c r="P66" s="186">
        <f t="shared" si="268"/>
        <v>0</v>
      </c>
      <c r="Q66" s="186">
        <f t="shared" si="269"/>
        <v>0</v>
      </c>
      <c r="R66" s="186">
        <f t="shared" si="270"/>
        <v>0</v>
      </c>
      <c r="S66" s="186">
        <f t="shared" si="271"/>
        <v>0</v>
      </c>
      <c r="T66" s="187">
        <f t="shared" si="272"/>
        <v>100</v>
      </c>
      <c r="U66" s="186">
        <f t="shared" si="273"/>
        <v>35</v>
      </c>
      <c r="V66" s="199"/>
      <c r="W66" s="199">
        <v>35</v>
      </c>
      <c r="X66" s="199"/>
      <c r="Y66" s="199"/>
      <c r="Z66" s="199"/>
      <c r="AA66" s="199"/>
      <c r="AB66" s="187">
        <f t="shared" si="274"/>
        <v>100</v>
      </c>
      <c r="AC66" s="186">
        <f t="shared" si="275"/>
        <v>35</v>
      </c>
      <c r="AD66" s="199"/>
      <c r="AE66" s="199">
        <v>35</v>
      </c>
      <c r="AF66" s="199"/>
      <c r="AG66" s="199"/>
      <c r="AH66" s="199"/>
      <c r="AI66" s="199"/>
      <c r="AJ66" s="187">
        <f t="shared" si="276"/>
        <v>100</v>
      </c>
      <c r="AK66" s="186">
        <f t="shared" si="277"/>
        <v>40</v>
      </c>
      <c r="AL66" s="199"/>
      <c r="AM66" s="199">
        <v>40</v>
      </c>
      <c r="AN66" s="199"/>
      <c r="AO66" s="199"/>
      <c r="AP66" s="199"/>
      <c r="AQ66" s="199"/>
      <c r="AR66" s="187">
        <f t="shared" si="278"/>
        <v>100</v>
      </c>
      <c r="AS66" s="186">
        <f t="shared" si="279"/>
        <v>40</v>
      </c>
      <c r="AT66" s="199"/>
      <c r="AU66" s="199">
        <v>40</v>
      </c>
      <c r="AV66" s="199"/>
      <c r="AW66" s="199"/>
      <c r="AX66" s="199"/>
      <c r="AY66" s="199"/>
    </row>
    <row r="67" spans="4:51" ht="32.1" customHeight="1" x14ac:dyDescent="0.25">
      <c r="D67" s="175" t="s">
        <v>209</v>
      </c>
      <c r="E67" s="540" t="s">
        <v>210</v>
      </c>
      <c r="F67" s="541"/>
      <c r="G67" s="189"/>
      <c r="H67" s="177"/>
      <c r="I67" s="178"/>
      <c r="J67" s="178"/>
      <c r="K67" s="178"/>
      <c r="L67" s="178"/>
      <c r="M67" s="190">
        <f t="shared" ref="M67:S67" si="280">+U67+AC67+AK67+AS67</f>
        <v>1280</v>
      </c>
      <c r="N67" s="190">
        <f t="shared" si="280"/>
        <v>1280</v>
      </c>
      <c r="O67" s="190">
        <f t="shared" si="280"/>
        <v>0</v>
      </c>
      <c r="P67" s="190">
        <f t="shared" si="280"/>
        <v>0</v>
      </c>
      <c r="Q67" s="190">
        <f t="shared" si="280"/>
        <v>0</v>
      </c>
      <c r="R67" s="190">
        <f t="shared" si="280"/>
        <v>0</v>
      </c>
      <c r="S67" s="190">
        <f t="shared" si="280"/>
        <v>0</v>
      </c>
      <c r="T67" s="192"/>
      <c r="U67" s="181">
        <f>SUM(U68:U72)</f>
        <v>320</v>
      </c>
      <c r="V67" s="181">
        <f t="shared" ref="V67:AA67" si="281">SUM(V68:V72)</f>
        <v>320</v>
      </c>
      <c r="W67" s="181">
        <f t="shared" si="281"/>
        <v>0</v>
      </c>
      <c r="X67" s="181">
        <f t="shared" si="281"/>
        <v>0</v>
      </c>
      <c r="Y67" s="181">
        <f t="shared" si="281"/>
        <v>0</v>
      </c>
      <c r="Z67" s="181">
        <f t="shared" si="281"/>
        <v>0</v>
      </c>
      <c r="AA67" s="181">
        <f t="shared" si="281"/>
        <v>0</v>
      </c>
      <c r="AB67" s="192"/>
      <c r="AC67" s="181">
        <f t="shared" ref="AC67:AI67" si="282">SUM(AC68:AC72)</f>
        <v>320</v>
      </c>
      <c r="AD67" s="181">
        <f t="shared" si="282"/>
        <v>320</v>
      </c>
      <c r="AE67" s="181">
        <f t="shared" si="282"/>
        <v>0</v>
      </c>
      <c r="AF67" s="181">
        <f t="shared" si="282"/>
        <v>0</v>
      </c>
      <c r="AG67" s="181">
        <f t="shared" si="282"/>
        <v>0</v>
      </c>
      <c r="AH67" s="181">
        <f t="shared" si="282"/>
        <v>0</v>
      </c>
      <c r="AI67" s="181">
        <f t="shared" si="282"/>
        <v>0</v>
      </c>
      <c r="AJ67" s="192"/>
      <c r="AK67" s="181">
        <f t="shared" ref="AK67:AQ67" si="283">SUM(AK68:AK72)</f>
        <v>320</v>
      </c>
      <c r="AL67" s="181">
        <f t="shared" si="283"/>
        <v>320</v>
      </c>
      <c r="AM67" s="181">
        <f t="shared" si="283"/>
        <v>0</v>
      </c>
      <c r="AN67" s="181">
        <f t="shared" si="283"/>
        <v>0</v>
      </c>
      <c r="AO67" s="181">
        <f t="shared" si="283"/>
        <v>0</v>
      </c>
      <c r="AP67" s="181">
        <f t="shared" si="283"/>
        <v>0</v>
      </c>
      <c r="AQ67" s="181">
        <f t="shared" si="283"/>
        <v>0</v>
      </c>
      <c r="AR67" s="192"/>
      <c r="AS67" s="181">
        <f t="shared" ref="AS67:AY67" si="284">SUM(AS68:AS72)</f>
        <v>320</v>
      </c>
      <c r="AT67" s="181">
        <f t="shared" si="284"/>
        <v>320</v>
      </c>
      <c r="AU67" s="181">
        <f t="shared" si="284"/>
        <v>0</v>
      </c>
      <c r="AV67" s="181">
        <f t="shared" si="284"/>
        <v>0</v>
      </c>
      <c r="AW67" s="181">
        <f t="shared" si="284"/>
        <v>0</v>
      </c>
      <c r="AX67" s="181">
        <f t="shared" si="284"/>
        <v>0</v>
      </c>
      <c r="AY67" s="181">
        <f t="shared" si="284"/>
        <v>0</v>
      </c>
    </row>
    <row r="68" spans="4:51" ht="32.1" customHeight="1" x14ac:dyDescent="0.25">
      <c r="D68" s="201"/>
      <c r="E68" s="182">
        <f>+Metas!H53</f>
        <v>47</v>
      </c>
      <c r="F68" s="191" t="str">
        <f>+Metas!K53</f>
        <v>% de los comités de convivencia escolar fortalecidos</v>
      </c>
      <c r="G68" s="184">
        <f>+Metas!J53</f>
        <v>100</v>
      </c>
      <c r="H68" s="1">
        <f>SUM(I68:L68)</f>
        <v>100</v>
      </c>
      <c r="I68" s="198">
        <v>10</v>
      </c>
      <c r="J68" s="198">
        <v>20</v>
      </c>
      <c r="K68" s="198">
        <v>35</v>
      </c>
      <c r="L68" s="198">
        <v>35</v>
      </c>
      <c r="M68" s="186">
        <f t="shared" ref="M68:S68" si="285">+U68+AC68+AK68+AS68</f>
        <v>160</v>
      </c>
      <c r="N68" s="186">
        <f t="shared" si="285"/>
        <v>160</v>
      </c>
      <c r="O68" s="186">
        <f t="shared" si="285"/>
        <v>0</v>
      </c>
      <c r="P68" s="186">
        <f t="shared" si="285"/>
        <v>0</v>
      </c>
      <c r="Q68" s="186">
        <f t="shared" si="285"/>
        <v>0</v>
      </c>
      <c r="R68" s="186">
        <f t="shared" si="285"/>
        <v>0</v>
      </c>
      <c r="S68" s="186">
        <f t="shared" si="285"/>
        <v>0</v>
      </c>
      <c r="T68" s="187">
        <f>+I68</f>
        <v>10</v>
      </c>
      <c r="U68" s="186">
        <f>SUM(V68:AA68)</f>
        <v>40</v>
      </c>
      <c r="V68" s="188">
        <v>40</v>
      </c>
      <c r="W68" s="188"/>
      <c r="X68" s="188"/>
      <c r="Y68" s="188"/>
      <c r="Z68" s="188"/>
      <c r="AA68" s="188"/>
      <c r="AB68" s="187">
        <f>+J68</f>
        <v>20</v>
      </c>
      <c r="AC68" s="186">
        <f>SUM(AD68:AI68)</f>
        <v>40</v>
      </c>
      <c r="AD68" s="188">
        <v>40</v>
      </c>
      <c r="AE68" s="188"/>
      <c r="AF68" s="188"/>
      <c r="AG68" s="188"/>
      <c r="AH68" s="188"/>
      <c r="AI68" s="188"/>
      <c r="AJ68" s="187">
        <f>+K68</f>
        <v>35</v>
      </c>
      <c r="AK68" s="186">
        <f>SUM(AL68:AQ68)</f>
        <v>40</v>
      </c>
      <c r="AL68" s="188">
        <v>40</v>
      </c>
      <c r="AM68" s="188"/>
      <c r="AN68" s="188"/>
      <c r="AO68" s="188"/>
      <c r="AP68" s="188"/>
      <c r="AQ68" s="188"/>
      <c r="AR68" s="187">
        <f>+L68</f>
        <v>35</v>
      </c>
      <c r="AS68" s="186">
        <f>SUM(AT68:AY68)</f>
        <v>40</v>
      </c>
      <c r="AT68" s="188">
        <v>40</v>
      </c>
      <c r="AU68" s="188"/>
      <c r="AV68" s="188"/>
      <c r="AW68" s="188"/>
      <c r="AX68" s="188"/>
      <c r="AY68" s="188"/>
    </row>
    <row r="69" spans="4:51" ht="32.1" customHeight="1" x14ac:dyDescent="0.25">
      <c r="D69" s="201"/>
      <c r="E69" s="182">
        <f>+Metas!H54</f>
        <v>48</v>
      </c>
      <c r="F69" s="191" t="str">
        <f>+Metas!K54</f>
        <v>% de establecimientos educativos orientados en el Sistema de Información Unificado de Convivencia Escolar-SIUCE</v>
      </c>
      <c r="G69" s="184">
        <f>+Metas!J54</f>
        <v>100</v>
      </c>
      <c r="H69" s="1">
        <f t="shared" ref="H69:H72" si="286">SUM(I69:L69)</f>
        <v>100</v>
      </c>
      <c r="I69" s="198">
        <v>10</v>
      </c>
      <c r="J69" s="198">
        <v>20</v>
      </c>
      <c r="K69" s="198">
        <v>35</v>
      </c>
      <c r="L69" s="198">
        <v>35</v>
      </c>
      <c r="M69" s="186">
        <f t="shared" ref="M69:M72" si="287">+U69+AC69+AK69+AS69</f>
        <v>160</v>
      </c>
      <c r="N69" s="186">
        <f t="shared" ref="N69:N72" si="288">+V69+AD69+AL69+AT69</f>
        <v>160</v>
      </c>
      <c r="O69" s="186">
        <f t="shared" ref="O69:O72" si="289">+W69+AE69+AM69+AU69</f>
        <v>0</v>
      </c>
      <c r="P69" s="186">
        <f t="shared" ref="P69:P72" si="290">+X69+AF69+AN69+AV69</f>
        <v>0</v>
      </c>
      <c r="Q69" s="186">
        <f t="shared" ref="Q69:Q72" si="291">+Y69+AG69+AO69+AW69</f>
        <v>0</v>
      </c>
      <c r="R69" s="186">
        <f t="shared" ref="R69:R72" si="292">+Z69+AH69+AP69+AX69</f>
        <v>0</v>
      </c>
      <c r="S69" s="186">
        <f t="shared" ref="S69:S72" si="293">+AA69+AI69+AQ69+AY69</f>
        <v>0</v>
      </c>
      <c r="T69" s="187">
        <f t="shared" ref="T69:T72" si="294">+I69</f>
        <v>10</v>
      </c>
      <c r="U69" s="186">
        <f t="shared" ref="U69:U72" si="295">SUM(V69:AA69)</f>
        <v>40</v>
      </c>
      <c r="V69" s="188">
        <v>40</v>
      </c>
      <c r="W69" s="188"/>
      <c r="X69" s="188"/>
      <c r="Y69" s="188"/>
      <c r="Z69" s="188"/>
      <c r="AA69" s="188"/>
      <c r="AB69" s="187">
        <f t="shared" ref="AB69:AB72" si="296">+J69</f>
        <v>20</v>
      </c>
      <c r="AC69" s="186">
        <f t="shared" ref="AC69:AC72" si="297">SUM(AD69:AI69)</f>
        <v>40</v>
      </c>
      <c r="AD69" s="188">
        <v>40</v>
      </c>
      <c r="AE69" s="188"/>
      <c r="AF69" s="188"/>
      <c r="AG69" s="188"/>
      <c r="AH69" s="188"/>
      <c r="AI69" s="188"/>
      <c r="AJ69" s="187">
        <f t="shared" ref="AJ69:AJ72" si="298">+K69</f>
        <v>35</v>
      </c>
      <c r="AK69" s="186">
        <f t="shared" ref="AK69:AK72" si="299">SUM(AL69:AQ69)</f>
        <v>40</v>
      </c>
      <c r="AL69" s="188">
        <v>40</v>
      </c>
      <c r="AM69" s="188"/>
      <c r="AN69" s="188"/>
      <c r="AO69" s="188"/>
      <c r="AP69" s="188"/>
      <c r="AQ69" s="188"/>
      <c r="AR69" s="187">
        <f t="shared" ref="AR69:AR72" si="300">+L69</f>
        <v>35</v>
      </c>
      <c r="AS69" s="186">
        <f t="shared" ref="AS69:AS72" si="301">SUM(AT69:AY69)</f>
        <v>40</v>
      </c>
      <c r="AT69" s="188">
        <v>40</v>
      </c>
      <c r="AU69" s="188"/>
      <c r="AV69" s="188"/>
      <c r="AW69" s="188"/>
      <c r="AX69" s="188"/>
      <c r="AY69" s="188"/>
    </row>
    <row r="70" spans="4:51" ht="32.1" customHeight="1" x14ac:dyDescent="0.25">
      <c r="D70" s="201"/>
      <c r="E70" s="182">
        <f>+Metas!H55</f>
        <v>49</v>
      </c>
      <c r="F70" s="191" t="str">
        <f>+Metas!K55</f>
        <v>% de establecimientos educativos implementando los proyectos pedagógicos transversales (Con énfasis en el cuidado del agua, el cambio climático y la reforestación)</v>
      </c>
      <c r="G70" s="184">
        <f>+Metas!J55</f>
        <v>100</v>
      </c>
      <c r="H70" s="1">
        <f t="shared" si="286"/>
        <v>100</v>
      </c>
      <c r="I70" s="198">
        <v>10</v>
      </c>
      <c r="J70" s="198">
        <v>20</v>
      </c>
      <c r="K70" s="198">
        <v>35</v>
      </c>
      <c r="L70" s="198">
        <v>35</v>
      </c>
      <c r="M70" s="186">
        <f t="shared" si="287"/>
        <v>160</v>
      </c>
      <c r="N70" s="186">
        <f t="shared" si="288"/>
        <v>160</v>
      </c>
      <c r="O70" s="186">
        <f t="shared" si="289"/>
        <v>0</v>
      </c>
      <c r="P70" s="186">
        <f t="shared" si="290"/>
        <v>0</v>
      </c>
      <c r="Q70" s="186">
        <f t="shared" si="291"/>
        <v>0</v>
      </c>
      <c r="R70" s="186">
        <f t="shared" si="292"/>
        <v>0</v>
      </c>
      <c r="S70" s="186">
        <f t="shared" si="293"/>
        <v>0</v>
      </c>
      <c r="T70" s="187">
        <f t="shared" si="294"/>
        <v>10</v>
      </c>
      <c r="U70" s="186">
        <f t="shared" si="295"/>
        <v>40</v>
      </c>
      <c r="V70" s="188">
        <v>40</v>
      </c>
      <c r="W70" s="188"/>
      <c r="X70" s="188"/>
      <c r="Y70" s="188"/>
      <c r="Z70" s="188"/>
      <c r="AA70" s="188"/>
      <c r="AB70" s="187">
        <f t="shared" si="296"/>
        <v>20</v>
      </c>
      <c r="AC70" s="186">
        <f t="shared" si="297"/>
        <v>40</v>
      </c>
      <c r="AD70" s="188">
        <v>40</v>
      </c>
      <c r="AE70" s="188"/>
      <c r="AF70" s="188"/>
      <c r="AG70" s="188"/>
      <c r="AH70" s="188"/>
      <c r="AI70" s="188"/>
      <c r="AJ70" s="187">
        <f t="shared" si="298"/>
        <v>35</v>
      </c>
      <c r="AK70" s="186">
        <f t="shared" si="299"/>
        <v>40</v>
      </c>
      <c r="AL70" s="188">
        <v>40</v>
      </c>
      <c r="AM70" s="188"/>
      <c r="AN70" s="188"/>
      <c r="AO70" s="188"/>
      <c r="AP70" s="188"/>
      <c r="AQ70" s="188"/>
      <c r="AR70" s="187">
        <f t="shared" si="300"/>
        <v>35</v>
      </c>
      <c r="AS70" s="186">
        <f t="shared" si="301"/>
        <v>40</v>
      </c>
      <c r="AT70" s="188">
        <v>40</v>
      </c>
      <c r="AU70" s="188"/>
      <c r="AV70" s="188"/>
      <c r="AW70" s="188"/>
      <c r="AX70" s="188"/>
      <c r="AY70" s="188"/>
    </row>
    <row r="71" spans="4:51" ht="32.1" customHeight="1" x14ac:dyDescent="0.25">
      <c r="D71" s="201"/>
      <c r="E71" s="182">
        <f>+Metas!H56</f>
        <v>50</v>
      </c>
      <c r="F71" s="191" t="str">
        <f>+Metas!K56</f>
        <v>% de establecimientos educativos apoyando iniciativas de participación de niñas, niños y adolescentes (encuentros de personeros y contralores estudiantiles)</v>
      </c>
      <c r="G71" s="184">
        <f>+Metas!J56</f>
        <v>90</v>
      </c>
      <c r="H71" s="1">
        <f>SUM(I71:L71)/4</f>
        <v>90</v>
      </c>
      <c r="I71" s="198">
        <v>90</v>
      </c>
      <c r="J71" s="198">
        <v>90</v>
      </c>
      <c r="K71" s="198">
        <v>90</v>
      </c>
      <c r="L71" s="198">
        <v>90</v>
      </c>
      <c r="M71" s="186">
        <f t="shared" si="287"/>
        <v>600</v>
      </c>
      <c r="N71" s="186">
        <f t="shared" si="288"/>
        <v>600</v>
      </c>
      <c r="O71" s="186">
        <f t="shared" si="289"/>
        <v>0</v>
      </c>
      <c r="P71" s="186">
        <f t="shared" si="290"/>
        <v>0</v>
      </c>
      <c r="Q71" s="186">
        <f t="shared" si="291"/>
        <v>0</v>
      </c>
      <c r="R71" s="186">
        <f t="shared" si="292"/>
        <v>0</v>
      </c>
      <c r="S71" s="186">
        <f t="shared" si="293"/>
        <v>0</v>
      </c>
      <c r="T71" s="187">
        <f t="shared" si="294"/>
        <v>90</v>
      </c>
      <c r="U71" s="186">
        <f t="shared" si="295"/>
        <v>150</v>
      </c>
      <c r="V71" s="188">
        <v>150</v>
      </c>
      <c r="W71" s="188"/>
      <c r="X71" s="188"/>
      <c r="Y71" s="188"/>
      <c r="Z71" s="188"/>
      <c r="AA71" s="188"/>
      <c r="AB71" s="187">
        <f t="shared" si="296"/>
        <v>90</v>
      </c>
      <c r="AC71" s="186">
        <f t="shared" si="297"/>
        <v>150</v>
      </c>
      <c r="AD71" s="188">
        <v>150</v>
      </c>
      <c r="AE71" s="188"/>
      <c r="AF71" s="188"/>
      <c r="AG71" s="188"/>
      <c r="AH71" s="188"/>
      <c r="AI71" s="188"/>
      <c r="AJ71" s="187">
        <f t="shared" si="298"/>
        <v>90</v>
      </c>
      <c r="AK71" s="186">
        <f t="shared" si="299"/>
        <v>150</v>
      </c>
      <c r="AL71" s="188">
        <v>150</v>
      </c>
      <c r="AM71" s="188"/>
      <c r="AN71" s="188"/>
      <c r="AO71" s="188"/>
      <c r="AP71" s="188"/>
      <c r="AQ71" s="188"/>
      <c r="AR71" s="187">
        <f t="shared" si="300"/>
        <v>90</v>
      </c>
      <c r="AS71" s="186">
        <f t="shared" si="301"/>
        <v>150</v>
      </c>
      <c r="AT71" s="188">
        <v>150</v>
      </c>
      <c r="AU71" s="188"/>
      <c r="AV71" s="188"/>
      <c r="AW71" s="188"/>
      <c r="AX71" s="188"/>
      <c r="AY71" s="188"/>
    </row>
    <row r="72" spans="4:51" ht="32.1" customHeight="1" x14ac:dyDescent="0.25">
      <c r="D72" s="201"/>
      <c r="E72" s="182">
        <f>+Metas!H57</f>
        <v>51</v>
      </c>
      <c r="F72" s="191" t="str">
        <f>+Metas!K57</f>
        <v>% de los establecimientos educativos con escuelas de padres fortalecidas mediante el acompañamiento de la Secretaría de Educación</v>
      </c>
      <c r="G72" s="184">
        <f>+Metas!J57</f>
        <v>50</v>
      </c>
      <c r="H72" s="1">
        <f t="shared" si="286"/>
        <v>50</v>
      </c>
      <c r="I72" s="198">
        <v>5</v>
      </c>
      <c r="J72" s="198">
        <v>10</v>
      </c>
      <c r="K72" s="198">
        <v>15</v>
      </c>
      <c r="L72" s="198">
        <v>20</v>
      </c>
      <c r="M72" s="186">
        <f t="shared" si="287"/>
        <v>200</v>
      </c>
      <c r="N72" s="186">
        <f t="shared" si="288"/>
        <v>200</v>
      </c>
      <c r="O72" s="186">
        <f t="shared" si="289"/>
        <v>0</v>
      </c>
      <c r="P72" s="186">
        <f t="shared" si="290"/>
        <v>0</v>
      </c>
      <c r="Q72" s="186">
        <f t="shared" si="291"/>
        <v>0</v>
      </c>
      <c r="R72" s="186">
        <f t="shared" si="292"/>
        <v>0</v>
      </c>
      <c r="S72" s="186">
        <f t="shared" si="293"/>
        <v>0</v>
      </c>
      <c r="T72" s="187">
        <f t="shared" si="294"/>
        <v>5</v>
      </c>
      <c r="U72" s="186">
        <f t="shared" si="295"/>
        <v>50</v>
      </c>
      <c r="V72" s="188">
        <v>50</v>
      </c>
      <c r="W72" s="188"/>
      <c r="X72" s="188"/>
      <c r="Y72" s="188"/>
      <c r="Z72" s="188"/>
      <c r="AA72" s="188"/>
      <c r="AB72" s="187">
        <f t="shared" si="296"/>
        <v>10</v>
      </c>
      <c r="AC72" s="186">
        <f t="shared" si="297"/>
        <v>50</v>
      </c>
      <c r="AD72" s="188">
        <v>50</v>
      </c>
      <c r="AE72" s="188"/>
      <c r="AF72" s="188"/>
      <c r="AG72" s="188"/>
      <c r="AH72" s="188"/>
      <c r="AI72" s="188"/>
      <c r="AJ72" s="187">
        <f t="shared" si="298"/>
        <v>15</v>
      </c>
      <c r="AK72" s="186">
        <f t="shared" si="299"/>
        <v>50</v>
      </c>
      <c r="AL72" s="188">
        <v>50</v>
      </c>
      <c r="AM72" s="188"/>
      <c r="AN72" s="188"/>
      <c r="AO72" s="188"/>
      <c r="AP72" s="188"/>
      <c r="AQ72" s="188"/>
      <c r="AR72" s="187">
        <f t="shared" si="300"/>
        <v>20</v>
      </c>
      <c r="AS72" s="186">
        <f t="shared" si="301"/>
        <v>50</v>
      </c>
      <c r="AT72" s="188">
        <v>50</v>
      </c>
      <c r="AU72" s="188"/>
      <c r="AV72" s="188"/>
      <c r="AW72" s="188"/>
      <c r="AX72" s="188"/>
      <c r="AY72" s="188"/>
    </row>
    <row r="73" spans="4:51" ht="32.1" customHeight="1" x14ac:dyDescent="0.25">
      <c r="D73" s="175" t="s">
        <v>216</v>
      </c>
      <c r="E73" s="540" t="s">
        <v>215</v>
      </c>
      <c r="F73" s="541"/>
      <c r="G73" s="189"/>
      <c r="H73" s="177"/>
      <c r="I73" s="178"/>
      <c r="J73" s="178"/>
      <c r="K73" s="178"/>
      <c r="L73" s="178"/>
      <c r="M73" s="190">
        <f t="shared" ref="M73:S73" si="302">+U73+AC73+AK73+AS73</f>
        <v>380</v>
      </c>
      <c r="N73" s="190">
        <f t="shared" si="302"/>
        <v>280</v>
      </c>
      <c r="O73" s="190">
        <f t="shared" si="302"/>
        <v>0</v>
      </c>
      <c r="P73" s="190">
        <f t="shared" si="302"/>
        <v>0</v>
      </c>
      <c r="Q73" s="190">
        <f t="shared" si="302"/>
        <v>0</v>
      </c>
      <c r="R73" s="190">
        <f t="shared" si="302"/>
        <v>0</v>
      </c>
      <c r="S73" s="190">
        <f t="shared" si="302"/>
        <v>100</v>
      </c>
      <c r="T73" s="180"/>
      <c r="U73" s="181">
        <f t="shared" ref="U73:AA73" si="303">SUM(U74:U76)</f>
        <v>75</v>
      </c>
      <c r="V73" s="181">
        <f t="shared" si="303"/>
        <v>50</v>
      </c>
      <c r="W73" s="181">
        <f t="shared" si="303"/>
        <v>0</v>
      </c>
      <c r="X73" s="181">
        <f t="shared" si="303"/>
        <v>0</v>
      </c>
      <c r="Y73" s="181">
        <f t="shared" si="303"/>
        <v>0</v>
      </c>
      <c r="Z73" s="181">
        <f t="shared" si="303"/>
        <v>0</v>
      </c>
      <c r="AA73" s="181">
        <f t="shared" si="303"/>
        <v>25</v>
      </c>
      <c r="AB73" s="180"/>
      <c r="AC73" s="181">
        <f t="shared" ref="AC73:AI73" si="304">SUM(AC74:AC76)</f>
        <v>100</v>
      </c>
      <c r="AD73" s="181">
        <f t="shared" si="304"/>
        <v>75</v>
      </c>
      <c r="AE73" s="181">
        <f t="shared" si="304"/>
        <v>0</v>
      </c>
      <c r="AF73" s="181">
        <f t="shared" si="304"/>
        <v>0</v>
      </c>
      <c r="AG73" s="181">
        <f t="shared" si="304"/>
        <v>0</v>
      </c>
      <c r="AH73" s="181">
        <f t="shared" si="304"/>
        <v>0</v>
      </c>
      <c r="AI73" s="181">
        <f t="shared" si="304"/>
        <v>25</v>
      </c>
      <c r="AJ73" s="180"/>
      <c r="AK73" s="181">
        <f t="shared" ref="AK73:AQ73" si="305">SUM(AK74:AK76)</f>
        <v>102</v>
      </c>
      <c r="AL73" s="181">
        <f t="shared" si="305"/>
        <v>77</v>
      </c>
      <c r="AM73" s="181">
        <f t="shared" si="305"/>
        <v>0</v>
      </c>
      <c r="AN73" s="181">
        <f t="shared" si="305"/>
        <v>0</v>
      </c>
      <c r="AO73" s="181">
        <f t="shared" si="305"/>
        <v>0</v>
      </c>
      <c r="AP73" s="181">
        <f t="shared" si="305"/>
        <v>0</v>
      </c>
      <c r="AQ73" s="181">
        <f t="shared" si="305"/>
        <v>25</v>
      </c>
      <c r="AR73" s="180"/>
      <c r="AS73" s="181">
        <f t="shared" ref="AS73:AY73" si="306">SUM(AS74:AS76)</f>
        <v>103</v>
      </c>
      <c r="AT73" s="181">
        <f t="shared" si="306"/>
        <v>78</v>
      </c>
      <c r="AU73" s="181">
        <f t="shared" si="306"/>
        <v>0</v>
      </c>
      <c r="AV73" s="181">
        <f t="shared" si="306"/>
        <v>0</v>
      </c>
      <c r="AW73" s="181">
        <f t="shared" si="306"/>
        <v>0</v>
      </c>
      <c r="AX73" s="181">
        <f t="shared" si="306"/>
        <v>0</v>
      </c>
      <c r="AY73" s="181">
        <f t="shared" si="306"/>
        <v>25</v>
      </c>
    </row>
    <row r="74" spans="4:51" ht="32.1" customHeight="1" x14ac:dyDescent="0.25">
      <c r="D74" s="201"/>
      <c r="E74" s="182">
        <f>+Metas!H58</f>
        <v>52</v>
      </c>
      <c r="F74" s="191" t="str">
        <f>+Metas!K58</f>
        <v>% de establecimientos educativos con directivos docentes formados en Gestión escolar y liderazgo educativo</v>
      </c>
      <c r="G74" s="184">
        <f>+Metas!J58</f>
        <v>100</v>
      </c>
      <c r="H74" s="1">
        <f>SUM(I74:L74)/4</f>
        <v>100</v>
      </c>
      <c r="I74" s="198">
        <v>100</v>
      </c>
      <c r="J74" s="198">
        <v>100</v>
      </c>
      <c r="K74" s="198">
        <v>100</v>
      </c>
      <c r="L74" s="198">
        <v>100</v>
      </c>
      <c r="M74" s="186">
        <f t="shared" ref="M74:S74" si="307">+U74+AC74+AK74+AS74</f>
        <v>100</v>
      </c>
      <c r="N74" s="186">
        <f t="shared" si="307"/>
        <v>100</v>
      </c>
      <c r="O74" s="186">
        <f t="shared" si="307"/>
        <v>0</v>
      </c>
      <c r="P74" s="186">
        <f t="shared" si="307"/>
        <v>0</v>
      </c>
      <c r="Q74" s="186">
        <f t="shared" si="307"/>
        <v>0</v>
      </c>
      <c r="R74" s="186">
        <f t="shared" si="307"/>
        <v>0</v>
      </c>
      <c r="S74" s="186">
        <f t="shared" si="307"/>
        <v>0</v>
      </c>
      <c r="T74" s="187">
        <f>+I74</f>
        <v>100</v>
      </c>
      <c r="U74" s="186">
        <f>SUM(V74:AA74)</f>
        <v>25</v>
      </c>
      <c r="V74" s="188">
        <v>25</v>
      </c>
      <c r="W74" s="188"/>
      <c r="X74" s="188"/>
      <c r="Y74" s="188"/>
      <c r="Z74" s="188"/>
      <c r="AA74" s="188"/>
      <c r="AB74" s="187">
        <f>+J74</f>
        <v>100</v>
      </c>
      <c r="AC74" s="186">
        <f>SUM(AD74:AI74)</f>
        <v>25</v>
      </c>
      <c r="AD74" s="188">
        <v>25</v>
      </c>
      <c r="AE74" s="188"/>
      <c r="AF74" s="188"/>
      <c r="AG74" s="188"/>
      <c r="AH74" s="188"/>
      <c r="AI74" s="188"/>
      <c r="AJ74" s="187">
        <f>+K74</f>
        <v>100</v>
      </c>
      <c r="AK74" s="186">
        <f>SUM(AL74:AQ74)</f>
        <v>25</v>
      </c>
      <c r="AL74" s="188">
        <v>25</v>
      </c>
      <c r="AM74" s="188"/>
      <c r="AN74" s="188"/>
      <c r="AO74" s="188"/>
      <c r="AP74" s="188"/>
      <c r="AQ74" s="188"/>
      <c r="AR74" s="187">
        <f>+L74</f>
        <v>100</v>
      </c>
      <c r="AS74" s="186">
        <f>SUM(AT74:AY74)</f>
        <v>25</v>
      </c>
      <c r="AT74" s="188">
        <v>25</v>
      </c>
      <c r="AU74" s="188"/>
      <c r="AV74" s="188"/>
      <c r="AW74" s="188"/>
      <c r="AX74" s="188"/>
      <c r="AY74" s="188"/>
    </row>
    <row r="75" spans="4:51" ht="32.1" customHeight="1" x14ac:dyDescent="0.25">
      <c r="D75" s="201"/>
      <c r="E75" s="182">
        <f>+Metas!H59</f>
        <v>53</v>
      </c>
      <c r="F75" s="191" t="str">
        <f>+Metas!K59</f>
        <v>% de los consejos directivos de los establecimientos educativos fortalecidos</v>
      </c>
      <c r="G75" s="184">
        <f>+Metas!J59</f>
        <v>100</v>
      </c>
      <c r="H75" s="1">
        <f>SUM(I75:L75)/4</f>
        <v>100</v>
      </c>
      <c r="I75" s="198">
        <v>100</v>
      </c>
      <c r="J75" s="198">
        <v>100</v>
      </c>
      <c r="K75" s="198">
        <v>100</v>
      </c>
      <c r="L75" s="198">
        <v>100</v>
      </c>
      <c r="M75" s="186">
        <f t="shared" ref="M75:M76" si="308">+U75+AC75+AK75+AS75</f>
        <v>200</v>
      </c>
      <c r="N75" s="186">
        <f t="shared" ref="N75:N76" si="309">+V75+AD75+AL75+AT75</f>
        <v>100</v>
      </c>
      <c r="O75" s="186">
        <f t="shared" ref="O75:O76" si="310">+W75+AE75+AM75+AU75</f>
        <v>0</v>
      </c>
      <c r="P75" s="186">
        <f t="shared" ref="P75:P76" si="311">+X75+AF75+AN75+AV75</f>
        <v>0</v>
      </c>
      <c r="Q75" s="186">
        <f t="shared" ref="Q75:Q76" si="312">+Y75+AG75+AO75+AW75</f>
        <v>0</v>
      </c>
      <c r="R75" s="186">
        <f t="shared" ref="R75:R76" si="313">+Z75+AH75+AP75+AX75</f>
        <v>0</v>
      </c>
      <c r="S75" s="186">
        <f t="shared" ref="S75:S76" si="314">+AA75+AI75+AQ75+AY75</f>
        <v>100</v>
      </c>
      <c r="T75" s="187">
        <f t="shared" ref="T75:T76" si="315">+I75</f>
        <v>100</v>
      </c>
      <c r="U75" s="186">
        <f t="shared" ref="U75:U76" si="316">SUM(V75:AA75)</f>
        <v>50</v>
      </c>
      <c r="V75" s="188">
        <v>25</v>
      </c>
      <c r="W75" s="188"/>
      <c r="X75" s="188"/>
      <c r="Y75" s="188"/>
      <c r="Z75" s="188"/>
      <c r="AA75" s="188">
        <v>25</v>
      </c>
      <c r="AB75" s="187">
        <f t="shared" ref="AB75:AB76" si="317">+J75</f>
        <v>100</v>
      </c>
      <c r="AC75" s="186">
        <f t="shared" ref="AC75:AC76" si="318">SUM(AD75:AI75)</f>
        <v>50</v>
      </c>
      <c r="AD75" s="188">
        <v>25</v>
      </c>
      <c r="AE75" s="188"/>
      <c r="AF75" s="188"/>
      <c r="AG75" s="188"/>
      <c r="AH75" s="188"/>
      <c r="AI75" s="188">
        <v>25</v>
      </c>
      <c r="AJ75" s="187">
        <f t="shared" ref="AJ75:AJ76" si="319">+K75</f>
        <v>100</v>
      </c>
      <c r="AK75" s="186">
        <f t="shared" ref="AK75:AK76" si="320">SUM(AL75:AQ75)</f>
        <v>50</v>
      </c>
      <c r="AL75" s="188">
        <v>25</v>
      </c>
      <c r="AM75" s="188"/>
      <c r="AN75" s="188"/>
      <c r="AO75" s="188"/>
      <c r="AP75" s="188"/>
      <c r="AQ75" s="188">
        <v>25</v>
      </c>
      <c r="AR75" s="187">
        <f t="shared" ref="AR75:AR76" si="321">+L75</f>
        <v>100</v>
      </c>
      <c r="AS75" s="186">
        <f t="shared" ref="AS75:AS76" si="322">SUM(AT75:AY75)</f>
        <v>50</v>
      </c>
      <c r="AT75" s="188">
        <v>25</v>
      </c>
      <c r="AU75" s="188"/>
      <c r="AV75" s="188"/>
      <c r="AW75" s="188"/>
      <c r="AX75" s="188"/>
      <c r="AY75" s="188">
        <v>25</v>
      </c>
    </row>
    <row r="76" spans="4:51" ht="32.1" customHeight="1" x14ac:dyDescent="0.25">
      <c r="D76" s="201"/>
      <c r="E76" s="182">
        <f>+Metas!H60</f>
        <v>54</v>
      </c>
      <c r="F76" s="191" t="str">
        <f>+Metas!K60</f>
        <v>Establecimientos educativos implementando el sistema de seguimiento a egresados</v>
      </c>
      <c r="G76" s="184">
        <f>+Metas!J60</f>
        <v>117</v>
      </c>
      <c r="H76" s="1">
        <f t="shared" ref="H76" si="323">SUM(I76:L76)</f>
        <v>117</v>
      </c>
      <c r="I76" s="198">
        <v>0</v>
      </c>
      <c r="J76" s="198">
        <v>30</v>
      </c>
      <c r="K76" s="198">
        <v>40</v>
      </c>
      <c r="L76" s="198">
        <v>47</v>
      </c>
      <c r="M76" s="186">
        <f t="shared" si="308"/>
        <v>80</v>
      </c>
      <c r="N76" s="186">
        <f t="shared" si="309"/>
        <v>80</v>
      </c>
      <c r="O76" s="186">
        <f t="shared" si="310"/>
        <v>0</v>
      </c>
      <c r="P76" s="186">
        <f t="shared" si="311"/>
        <v>0</v>
      </c>
      <c r="Q76" s="186">
        <f t="shared" si="312"/>
        <v>0</v>
      </c>
      <c r="R76" s="186">
        <f t="shared" si="313"/>
        <v>0</v>
      </c>
      <c r="S76" s="186">
        <f t="shared" si="314"/>
        <v>0</v>
      </c>
      <c r="T76" s="187">
        <f t="shared" si="315"/>
        <v>0</v>
      </c>
      <c r="U76" s="186">
        <f t="shared" si="316"/>
        <v>0</v>
      </c>
      <c r="V76" s="188"/>
      <c r="W76" s="188"/>
      <c r="X76" s="188"/>
      <c r="Y76" s="188"/>
      <c r="Z76" s="188"/>
      <c r="AA76" s="188"/>
      <c r="AB76" s="187">
        <f t="shared" si="317"/>
        <v>30</v>
      </c>
      <c r="AC76" s="186">
        <f t="shared" si="318"/>
        <v>25</v>
      </c>
      <c r="AD76" s="188">
        <v>25</v>
      </c>
      <c r="AE76" s="188"/>
      <c r="AF76" s="188"/>
      <c r="AG76" s="188"/>
      <c r="AH76" s="188"/>
      <c r="AI76" s="188"/>
      <c r="AJ76" s="187">
        <f t="shared" si="319"/>
        <v>40</v>
      </c>
      <c r="AK76" s="186">
        <f t="shared" si="320"/>
        <v>27</v>
      </c>
      <c r="AL76" s="188">
        <v>27</v>
      </c>
      <c r="AM76" s="188"/>
      <c r="AN76" s="188"/>
      <c r="AO76" s="188"/>
      <c r="AP76" s="188"/>
      <c r="AQ76" s="188"/>
      <c r="AR76" s="187">
        <f t="shared" si="321"/>
        <v>47</v>
      </c>
      <c r="AS76" s="186">
        <f t="shared" si="322"/>
        <v>28</v>
      </c>
      <c r="AT76" s="188">
        <v>28</v>
      </c>
      <c r="AU76" s="188"/>
      <c r="AV76" s="188"/>
      <c r="AW76" s="188"/>
      <c r="AX76" s="188"/>
      <c r="AY76" s="188"/>
    </row>
    <row r="77" spans="4:51" ht="32.1" customHeight="1" x14ac:dyDescent="0.25">
      <c r="D77" s="175" t="s">
        <v>220</v>
      </c>
      <c r="E77" s="540" t="s">
        <v>51</v>
      </c>
      <c r="F77" s="541"/>
      <c r="G77" s="189"/>
      <c r="H77" s="177"/>
      <c r="I77" s="178"/>
      <c r="J77" s="178"/>
      <c r="K77" s="178"/>
      <c r="L77" s="178"/>
      <c r="M77" s="190">
        <f t="shared" ref="M77:S77" si="324">+U77+AC77+AK77+AS77</f>
        <v>29000</v>
      </c>
      <c r="N77" s="190">
        <f t="shared" si="324"/>
        <v>0</v>
      </c>
      <c r="O77" s="190">
        <f t="shared" si="324"/>
        <v>29000</v>
      </c>
      <c r="P77" s="190">
        <f t="shared" si="324"/>
        <v>0</v>
      </c>
      <c r="Q77" s="190">
        <f t="shared" si="324"/>
        <v>0</v>
      </c>
      <c r="R77" s="190">
        <f t="shared" si="324"/>
        <v>0</v>
      </c>
      <c r="S77" s="190">
        <f t="shared" si="324"/>
        <v>0</v>
      </c>
      <c r="T77" s="192"/>
      <c r="U77" s="181">
        <f>SUM(U78)</f>
        <v>0</v>
      </c>
      <c r="V77" s="181">
        <f t="shared" ref="V77:AA77" si="325">SUM(V78)</f>
        <v>0</v>
      </c>
      <c r="W77" s="181">
        <f t="shared" si="325"/>
        <v>0</v>
      </c>
      <c r="X77" s="181">
        <f t="shared" si="325"/>
        <v>0</v>
      </c>
      <c r="Y77" s="181">
        <f t="shared" si="325"/>
        <v>0</v>
      </c>
      <c r="Z77" s="181">
        <f t="shared" si="325"/>
        <v>0</v>
      </c>
      <c r="AA77" s="181">
        <f t="shared" si="325"/>
        <v>0</v>
      </c>
      <c r="AB77" s="192"/>
      <c r="AC77" s="181">
        <f t="shared" ref="AC77:AI77" si="326">SUM(AC78)</f>
        <v>13500</v>
      </c>
      <c r="AD77" s="181">
        <f t="shared" si="326"/>
        <v>0</v>
      </c>
      <c r="AE77" s="181">
        <f t="shared" si="326"/>
        <v>13500</v>
      </c>
      <c r="AF77" s="181">
        <f t="shared" si="326"/>
        <v>0</v>
      </c>
      <c r="AG77" s="181">
        <f t="shared" si="326"/>
        <v>0</v>
      </c>
      <c r="AH77" s="181">
        <f t="shared" si="326"/>
        <v>0</v>
      </c>
      <c r="AI77" s="181">
        <f t="shared" si="326"/>
        <v>0</v>
      </c>
      <c r="AJ77" s="192"/>
      <c r="AK77" s="181">
        <f t="shared" ref="AK77:AQ77" si="327">SUM(AK78)</f>
        <v>7500</v>
      </c>
      <c r="AL77" s="181">
        <f t="shared" si="327"/>
        <v>0</v>
      </c>
      <c r="AM77" s="181">
        <f t="shared" si="327"/>
        <v>7500</v>
      </c>
      <c r="AN77" s="181">
        <f t="shared" si="327"/>
        <v>0</v>
      </c>
      <c r="AO77" s="181">
        <f t="shared" si="327"/>
        <v>0</v>
      </c>
      <c r="AP77" s="181">
        <f t="shared" si="327"/>
        <v>0</v>
      </c>
      <c r="AQ77" s="181">
        <f t="shared" si="327"/>
        <v>0</v>
      </c>
      <c r="AR77" s="192"/>
      <c r="AS77" s="181">
        <f t="shared" ref="AS77:AY77" si="328">SUM(AS78)</f>
        <v>8000</v>
      </c>
      <c r="AT77" s="181">
        <f t="shared" si="328"/>
        <v>0</v>
      </c>
      <c r="AU77" s="181">
        <f t="shared" si="328"/>
        <v>8000</v>
      </c>
      <c r="AV77" s="181">
        <f t="shared" si="328"/>
        <v>0</v>
      </c>
      <c r="AW77" s="181">
        <f t="shared" si="328"/>
        <v>0</v>
      </c>
      <c r="AX77" s="181">
        <f t="shared" si="328"/>
        <v>0</v>
      </c>
      <c r="AY77" s="181">
        <f t="shared" si="328"/>
        <v>0</v>
      </c>
    </row>
    <row r="78" spans="4:51" ht="32.1" customHeight="1" x14ac:dyDescent="0.25">
      <c r="D78" s="201"/>
      <c r="E78" s="182">
        <f>+Metas!H61</f>
        <v>55</v>
      </c>
      <c r="F78" s="191" t="str">
        <f>+Metas!K61</f>
        <v>Programa de jornada única implementado</v>
      </c>
      <c r="G78" s="184">
        <f>+Metas!J61</f>
        <v>1</v>
      </c>
      <c r="H78" s="1">
        <f>SUM(I78:L78)</f>
        <v>1</v>
      </c>
      <c r="I78" s="198">
        <v>0</v>
      </c>
      <c r="J78" s="198">
        <v>0.5</v>
      </c>
      <c r="K78" s="198">
        <v>0.25</v>
      </c>
      <c r="L78" s="198">
        <v>0.25</v>
      </c>
      <c r="M78" s="186">
        <f>+U78+AC78+AK78+AS78</f>
        <v>29000</v>
      </c>
      <c r="N78" s="186">
        <f t="shared" ref="N78:S79" si="329">+V78+AD78+AL78+AT78</f>
        <v>0</v>
      </c>
      <c r="O78" s="186">
        <f t="shared" si="329"/>
        <v>29000</v>
      </c>
      <c r="P78" s="186">
        <f t="shared" si="329"/>
        <v>0</v>
      </c>
      <c r="Q78" s="186">
        <f t="shared" si="329"/>
        <v>0</v>
      </c>
      <c r="R78" s="186">
        <f t="shared" si="329"/>
        <v>0</v>
      </c>
      <c r="S78" s="186">
        <f t="shared" si="329"/>
        <v>0</v>
      </c>
      <c r="T78" s="187">
        <f>+I78</f>
        <v>0</v>
      </c>
      <c r="U78" s="186">
        <f>SUM(V78:AA78)</f>
        <v>0</v>
      </c>
      <c r="V78" s="188"/>
      <c r="W78" s="188">
        <v>0</v>
      </c>
      <c r="X78" s="188"/>
      <c r="Y78" s="188"/>
      <c r="Z78" s="188"/>
      <c r="AA78" s="188"/>
      <c r="AB78" s="187">
        <f>+J78</f>
        <v>0.5</v>
      </c>
      <c r="AC78" s="186">
        <f>SUM(AD78:AI78)</f>
        <v>13500</v>
      </c>
      <c r="AD78" s="188"/>
      <c r="AE78" s="188">
        <v>13500</v>
      </c>
      <c r="AF78" s="188"/>
      <c r="AG78" s="188"/>
      <c r="AH78" s="188"/>
      <c r="AI78" s="188"/>
      <c r="AJ78" s="187">
        <f>+K78</f>
        <v>0.25</v>
      </c>
      <c r="AK78" s="186">
        <f>SUM(AL78:AQ78)</f>
        <v>7500</v>
      </c>
      <c r="AL78" s="188"/>
      <c r="AM78" s="188">
        <v>7500</v>
      </c>
      <c r="AN78" s="188"/>
      <c r="AO78" s="188"/>
      <c r="AP78" s="188"/>
      <c r="AQ78" s="188"/>
      <c r="AR78" s="187">
        <f>+L78</f>
        <v>0.25</v>
      </c>
      <c r="AS78" s="186">
        <f>SUM(AT78:AY78)</f>
        <v>8000</v>
      </c>
      <c r="AT78" s="188"/>
      <c r="AU78" s="188">
        <v>8000</v>
      </c>
      <c r="AV78" s="188"/>
      <c r="AW78" s="188"/>
      <c r="AX78" s="188"/>
      <c r="AY78" s="188"/>
    </row>
    <row r="79" spans="4:51" ht="32.1" customHeight="1" x14ac:dyDescent="0.25">
      <c r="D79" s="175" t="s">
        <v>222</v>
      </c>
      <c r="E79" s="540" t="s">
        <v>223</v>
      </c>
      <c r="F79" s="541"/>
      <c r="G79" s="189"/>
      <c r="H79" s="177"/>
      <c r="I79" s="178"/>
      <c r="J79" s="178"/>
      <c r="K79" s="178"/>
      <c r="L79" s="178"/>
      <c r="M79" s="190">
        <f>+U79+AC79+AK79+AS79</f>
        <v>600</v>
      </c>
      <c r="N79" s="190">
        <f t="shared" si="329"/>
        <v>300</v>
      </c>
      <c r="O79" s="190">
        <f t="shared" si="329"/>
        <v>0</v>
      </c>
      <c r="P79" s="190">
        <f t="shared" si="329"/>
        <v>0</v>
      </c>
      <c r="Q79" s="190">
        <f t="shared" si="329"/>
        <v>0</v>
      </c>
      <c r="R79" s="190">
        <f t="shared" si="329"/>
        <v>0</v>
      </c>
      <c r="S79" s="190">
        <f t="shared" si="329"/>
        <v>300</v>
      </c>
      <c r="T79" s="180"/>
      <c r="U79" s="181">
        <f t="shared" ref="U79:AA79" si="330">SUM(U80:U81)</f>
        <v>25</v>
      </c>
      <c r="V79" s="181">
        <f t="shared" si="330"/>
        <v>25</v>
      </c>
      <c r="W79" s="181">
        <f t="shared" si="330"/>
        <v>0</v>
      </c>
      <c r="X79" s="181">
        <f t="shared" si="330"/>
        <v>0</v>
      </c>
      <c r="Y79" s="181">
        <f t="shared" si="330"/>
        <v>0</v>
      </c>
      <c r="Z79" s="181">
        <f t="shared" si="330"/>
        <v>0</v>
      </c>
      <c r="AA79" s="181">
        <f t="shared" si="330"/>
        <v>0</v>
      </c>
      <c r="AB79" s="180"/>
      <c r="AC79" s="181">
        <f t="shared" ref="AC79:AI79" si="331">SUM(AC80:AC81)</f>
        <v>25</v>
      </c>
      <c r="AD79" s="181">
        <f t="shared" si="331"/>
        <v>25</v>
      </c>
      <c r="AE79" s="181">
        <f t="shared" si="331"/>
        <v>0</v>
      </c>
      <c r="AF79" s="181">
        <f t="shared" si="331"/>
        <v>0</v>
      </c>
      <c r="AG79" s="181">
        <f t="shared" si="331"/>
        <v>0</v>
      </c>
      <c r="AH79" s="181">
        <f t="shared" si="331"/>
        <v>0</v>
      </c>
      <c r="AI79" s="181">
        <f t="shared" si="331"/>
        <v>0</v>
      </c>
      <c r="AJ79" s="180"/>
      <c r="AK79" s="181">
        <f t="shared" ref="AK79:AQ79" si="332">SUM(AK80:AK81)</f>
        <v>275</v>
      </c>
      <c r="AL79" s="181">
        <f t="shared" si="332"/>
        <v>125</v>
      </c>
      <c r="AM79" s="181">
        <f t="shared" si="332"/>
        <v>0</v>
      </c>
      <c r="AN79" s="181">
        <f t="shared" si="332"/>
        <v>0</v>
      </c>
      <c r="AO79" s="181">
        <f t="shared" si="332"/>
        <v>0</v>
      </c>
      <c r="AP79" s="181">
        <f t="shared" si="332"/>
        <v>0</v>
      </c>
      <c r="AQ79" s="181">
        <f t="shared" si="332"/>
        <v>150</v>
      </c>
      <c r="AR79" s="180"/>
      <c r="AS79" s="181">
        <f t="shared" ref="AS79:AY79" si="333">SUM(AS80:AS81)</f>
        <v>275</v>
      </c>
      <c r="AT79" s="181">
        <f t="shared" si="333"/>
        <v>125</v>
      </c>
      <c r="AU79" s="181">
        <f t="shared" si="333"/>
        <v>0</v>
      </c>
      <c r="AV79" s="181">
        <f t="shared" si="333"/>
        <v>0</v>
      </c>
      <c r="AW79" s="181">
        <f t="shared" si="333"/>
        <v>0</v>
      </c>
      <c r="AX79" s="181">
        <f t="shared" si="333"/>
        <v>0</v>
      </c>
      <c r="AY79" s="181">
        <f t="shared" si="333"/>
        <v>150</v>
      </c>
    </row>
    <row r="80" spans="4:51" ht="32.1" customHeight="1" x14ac:dyDescent="0.25">
      <c r="D80" s="201"/>
      <c r="E80" s="182">
        <f>+Metas!H62</f>
        <v>56</v>
      </c>
      <c r="F80" s="191" t="str">
        <f>+Metas!K62</f>
        <v>Establecimientos educativos acompañados en el fortalecimiento de los modelos educativos pertinentes a la educación rural</v>
      </c>
      <c r="G80" s="184">
        <f>+Metas!J62</f>
        <v>100</v>
      </c>
      <c r="H80" s="1">
        <f>SUM(I80:L80)</f>
        <v>100</v>
      </c>
      <c r="I80" s="198">
        <v>25</v>
      </c>
      <c r="J80" s="198">
        <v>25</v>
      </c>
      <c r="K80" s="198">
        <v>25</v>
      </c>
      <c r="L80" s="198">
        <v>25</v>
      </c>
      <c r="M80" s="186">
        <f>+U80+AC80+AK80+AS80</f>
        <v>100</v>
      </c>
      <c r="N80" s="186">
        <f t="shared" ref="N80:S80" si="334">+V80+AD80+AL80+AT80</f>
        <v>100</v>
      </c>
      <c r="O80" s="186">
        <f t="shared" si="334"/>
        <v>0</v>
      </c>
      <c r="P80" s="186">
        <f t="shared" si="334"/>
        <v>0</v>
      </c>
      <c r="Q80" s="186">
        <f t="shared" si="334"/>
        <v>0</v>
      </c>
      <c r="R80" s="186">
        <f t="shared" si="334"/>
        <v>0</v>
      </c>
      <c r="S80" s="186">
        <f t="shared" si="334"/>
        <v>0</v>
      </c>
      <c r="T80" s="187">
        <f>+I80</f>
        <v>25</v>
      </c>
      <c r="U80" s="186">
        <f>SUM(V80:AA80)</f>
        <v>25</v>
      </c>
      <c r="V80" s="188">
        <v>25</v>
      </c>
      <c r="W80" s="188"/>
      <c r="X80" s="188"/>
      <c r="Y80" s="188"/>
      <c r="Z80" s="188"/>
      <c r="AA80" s="188"/>
      <c r="AB80" s="187">
        <f>+J80</f>
        <v>25</v>
      </c>
      <c r="AC80" s="186">
        <f>SUM(AD80:AI80)</f>
        <v>25</v>
      </c>
      <c r="AD80" s="188">
        <v>25</v>
      </c>
      <c r="AE80" s="188"/>
      <c r="AF80" s="188"/>
      <c r="AG80" s="188"/>
      <c r="AH80" s="188"/>
      <c r="AI80" s="188"/>
      <c r="AJ80" s="187">
        <f>+K80</f>
        <v>25</v>
      </c>
      <c r="AK80" s="186">
        <f>SUM(AL80:AQ80)</f>
        <v>25</v>
      </c>
      <c r="AL80" s="188">
        <v>25</v>
      </c>
      <c r="AM80" s="188"/>
      <c r="AN80" s="188"/>
      <c r="AO80" s="188"/>
      <c r="AP80" s="188"/>
      <c r="AQ80" s="188"/>
      <c r="AR80" s="187">
        <f>+L80</f>
        <v>25</v>
      </c>
      <c r="AS80" s="186">
        <f>SUM(AT80:AY80)</f>
        <v>25</v>
      </c>
      <c r="AT80" s="188">
        <v>25</v>
      </c>
      <c r="AU80" s="188"/>
      <c r="AV80" s="188"/>
      <c r="AW80" s="188"/>
      <c r="AX80" s="188"/>
      <c r="AY80" s="188"/>
    </row>
    <row r="81" spans="3:51" ht="32.1" customHeight="1" x14ac:dyDescent="0.25">
      <c r="D81" s="201"/>
      <c r="E81" s="182">
        <f>+Metas!H63</f>
        <v>57</v>
      </c>
      <c r="F81" s="191" t="str">
        <f>+Metas!K63</f>
        <v>Establecimientos educativos implementando proyectos Pedagógicos productivos (tales como las huertas escolares)</v>
      </c>
      <c r="G81" s="184">
        <f>+Metas!J63</f>
        <v>100</v>
      </c>
      <c r="H81" s="1">
        <f>SUM(I81:L81)</f>
        <v>100</v>
      </c>
      <c r="I81" s="198"/>
      <c r="J81" s="198"/>
      <c r="K81" s="198">
        <v>50</v>
      </c>
      <c r="L81" s="198">
        <v>50</v>
      </c>
      <c r="M81" s="186">
        <f>+U81+AC81+AK81+AS81</f>
        <v>500</v>
      </c>
      <c r="N81" s="186">
        <f t="shared" ref="N81" si="335">+V81+AD81+AL81+AT81</f>
        <v>200</v>
      </c>
      <c r="O81" s="186">
        <f t="shared" ref="O81" si="336">+W81+AE81+AM81+AU81</f>
        <v>0</v>
      </c>
      <c r="P81" s="186">
        <f t="shared" ref="P81" si="337">+X81+AF81+AN81+AV81</f>
        <v>0</v>
      </c>
      <c r="Q81" s="186">
        <f t="shared" ref="Q81" si="338">+Y81+AG81+AO81+AW81</f>
        <v>0</v>
      </c>
      <c r="R81" s="186">
        <f t="shared" ref="R81" si="339">+Z81+AH81+AP81+AX81</f>
        <v>0</v>
      </c>
      <c r="S81" s="186">
        <f t="shared" ref="S81" si="340">+AA81+AI81+AQ81+AY81</f>
        <v>300</v>
      </c>
      <c r="T81" s="187">
        <f>+I81</f>
        <v>0</v>
      </c>
      <c r="U81" s="186">
        <f>SUM(V81:AA81)</f>
        <v>0</v>
      </c>
      <c r="V81" s="188"/>
      <c r="W81" s="188"/>
      <c r="X81" s="188"/>
      <c r="Y81" s="188"/>
      <c r="Z81" s="188"/>
      <c r="AA81" s="188"/>
      <c r="AB81" s="187">
        <f>+J81</f>
        <v>0</v>
      </c>
      <c r="AC81" s="186">
        <f>SUM(AD81:AI81)</f>
        <v>0</v>
      </c>
      <c r="AD81" s="188"/>
      <c r="AE81" s="188"/>
      <c r="AF81" s="188"/>
      <c r="AG81" s="188"/>
      <c r="AH81" s="188"/>
      <c r="AI81" s="188"/>
      <c r="AJ81" s="187">
        <f>+K81</f>
        <v>50</v>
      </c>
      <c r="AK81" s="186">
        <f>SUM(AL81:AQ81)</f>
        <v>250</v>
      </c>
      <c r="AL81" s="188">
        <v>100</v>
      </c>
      <c r="AM81" s="188"/>
      <c r="AN81" s="188"/>
      <c r="AO81" s="188"/>
      <c r="AP81" s="188"/>
      <c r="AQ81" s="188">
        <v>150</v>
      </c>
      <c r="AR81" s="187">
        <f>+L81</f>
        <v>50</v>
      </c>
      <c r="AS81" s="186">
        <f>SUM(AT81:AY81)</f>
        <v>250</v>
      </c>
      <c r="AT81" s="188">
        <v>100</v>
      </c>
      <c r="AU81" s="188"/>
      <c r="AV81" s="188"/>
      <c r="AW81" s="188"/>
      <c r="AX81" s="188"/>
      <c r="AY81" s="188">
        <v>150</v>
      </c>
    </row>
    <row r="82" spans="3:51" ht="32.1" customHeight="1" x14ac:dyDescent="0.25">
      <c r="D82" s="175" t="s">
        <v>225</v>
      </c>
      <c r="E82" s="540" t="s">
        <v>226</v>
      </c>
      <c r="F82" s="541"/>
      <c r="G82" s="189"/>
      <c r="H82" s="177"/>
      <c r="I82" s="178"/>
      <c r="J82" s="178"/>
      <c r="K82" s="178"/>
      <c r="L82" s="178"/>
      <c r="M82" s="190">
        <f t="shared" ref="M82:S82" si="341">+U82+AC82+AK82+AS82</f>
        <v>5010</v>
      </c>
      <c r="N82" s="190">
        <f t="shared" si="341"/>
        <v>300</v>
      </c>
      <c r="O82" s="190">
        <f t="shared" si="341"/>
        <v>150</v>
      </c>
      <c r="P82" s="190">
        <f t="shared" si="341"/>
        <v>160</v>
      </c>
      <c r="Q82" s="190">
        <f t="shared" si="341"/>
        <v>0</v>
      </c>
      <c r="R82" s="190">
        <f t="shared" si="341"/>
        <v>3000</v>
      </c>
      <c r="S82" s="190">
        <f t="shared" si="341"/>
        <v>1400</v>
      </c>
      <c r="T82" s="192"/>
      <c r="U82" s="181">
        <f>SUM(U83:U86)</f>
        <v>0</v>
      </c>
      <c r="V82" s="181">
        <f t="shared" ref="V82:AA82" si="342">SUM(V83:V86)</f>
        <v>0</v>
      </c>
      <c r="W82" s="181">
        <f t="shared" si="342"/>
        <v>0</v>
      </c>
      <c r="X82" s="181">
        <f t="shared" si="342"/>
        <v>0</v>
      </c>
      <c r="Y82" s="181">
        <f t="shared" si="342"/>
        <v>0</v>
      </c>
      <c r="Z82" s="181">
        <f t="shared" si="342"/>
        <v>0</v>
      </c>
      <c r="AA82" s="181">
        <f t="shared" si="342"/>
        <v>0</v>
      </c>
      <c r="AB82" s="192"/>
      <c r="AC82" s="181">
        <f t="shared" ref="AC82:AI82" si="343">SUM(AC83:AC86)</f>
        <v>150</v>
      </c>
      <c r="AD82" s="181">
        <f t="shared" si="343"/>
        <v>100</v>
      </c>
      <c r="AE82" s="181">
        <f t="shared" si="343"/>
        <v>50</v>
      </c>
      <c r="AF82" s="181">
        <f t="shared" si="343"/>
        <v>0</v>
      </c>
      <c r="AG82" s="181">
        <f t="shared" si="343"/>
        <v>0</v>
      </c>
      <c r="AH82" s="181">
        <f t="shared" si="343"/>
        <v>0</v>
      </c>
      <c r="AI82" s="181">
        <f t="shared" si="343"/>
        <v>0</v>
      </c>
      <c r="AJ82" s="192"/>
      <c r="AK82" s="181">
        <f t="shared" ref="AK82:AQ82" si="344">SUM(AK83:AK86)</f>
        <v>2280</v>
      </c>
      <c r="AL82" s="181">
        <f t="shared" si="344"/>
        <v>100</v>
      </c>
      <c r="AM82" s="181">
        <f t="shared" si="344"/>
        <v>50</v>
      </c>
      <c r="AN82" s="181">
        <f t="shared" si="344"/>
        <v>80</v>
      </c>
      <c r="AO82" s="181">
        <f t="shared" si="344"/>
        <v>0</v>
      </c>
      <c r="AP82" s="181">
        <f t="shared" si="344"/>
        <v>1300</v>
      </c>
      <c r="AQ82" s="181">
        <f t="shared" si="344"/>
        <v>750</v>
      </c>
      <c r="AR82" s="192"/>
      <c r="AS82" s="181">
        <f t="shared" ref="AS82:AY82" si="345">SUM(AS83:AS86)</f>
        <v>2580</v>
      </c>
      <c r="AT82" s="181">
        <f t="shared" si="345"/>
        <v>100</v>
      </c>
      <c r="AU82" s="181">
        <f t="shared" si="345"/>
        <v>50</v>
      </c>
      <c r="AV82" s="181">
        <f t="shared" si="345"/>
        <v>80</v>
      </c>
      <c r="AW82" s="181">
        <f t="shared" si="345"/>
        <v>0</v>
      </c>
      <c r="AX82" s="181">
        <f t="shared" si="345"/>
        <v>1700</v>
      </c>
      <c r="AY82" s="181">
        <f t="shared" si="345"/>
        <v>650</v>
      </c>
    </row>
    <row r="83" spans="3:51" ht="32.1" customHeight="1" x14ac:dyDescent="0.25">
      <c r="D83" s="201"/>
      <c r="E83" s="182">
        <f>+Metas!H64</f>
        <v>58</v>
      </c>
      <c r="F83" s="191" t="str">
        <f>+Metas!K64</f>
        <v>Establecimientos educativos implementando Ciclos propedéuticos y orientación socio ocupacional.</v>
      </c>
      <c r="G83" s="184">
        <f>+Metas!J64</f>
        <v>20</v>
      </c>
      <c r="H83" s="1">
        <f>SUM(I83:L83)</f>
        <v>20</v>
      </c>
      <c r="I83" s="198"/>
      <c r="J83" s="198">
        <v>7</v>
      </c>
      <c r="K83" s="198">
        <v>7</v>
      </c>
      <c r="L83" s="198">
        <v>6</v>
      </c>
      <c r="M83" s="186">
        <f t="shared" ref="M83:S83" si="346">+U83+AC83+AK83+AS83</f>
        <v>150</v>
      </c>
      <c r="N83" s="186">
        <f t="shared" si="346"/>
        <v>0</v>
      </c>
      <c r="O83" s="186">
        <f t="shared" si="346"/>
        <v>150</v>
      </c>
      <c r="P83" s="186">
        <f t="shared" si="346"/>
        <v>0</v>
      </c>
      <c r="Q83" s="186">
        <f t="shared" si="346"/>
        <v>0</v>
      </c>
      <c r="R83" s="186">
        <f t="shared" si="346"/>
        <v>0</v>
      </c>
      <c r="S83" s="186">
        <f t="shared" si="346"/>
        <v>0</v>
      </c>
      <c r="T83" s="187">
        <f>+I83</f>
        <v>0</v>
      </c>
      <c r="U83" s="186">
        <f>SUM(V83:AA83)</f>
        <v>0</v>
      </c>
      <c r="V83" s="188"/>
      <c r="W83" s="188"/>
      <c r="X83" s="188"/>
      <c r="Y83" s="188"/>
      <c r="Z83" s="188"/>
      <c r="AA83" s="188"/>
      <c r="AB83" s="187">
        <f>+J83</f>
        <v>7</v>
      </c>
      <c r="AC83" s="186">
        <f>SUM(AD83:AI83)</f>
        <v>50</v>
      </c>
      <c r="AD83" s="188"/>
      <c r="AE83" s="188">
        <v>50</v>
      </c>
      <c r="AF83" s="188"/>
      <c r="AG83" s="188"/>
      <c r="AH83" s="188"/>
      <c r="AI83" s="188"/>
      <c r="AJ83" s="187">
        <f>+K83</f>
        <v>7</v>
      </c>
      <c r="AK83" s="186">
        <f>SUM(AL83:AQ83)</f>
        <v>50</v>
      </c>
      <c r="AL83" s="188"/>
      <c r="AM83" s="188">
        <v>50</v>
      </c>
      <c r="AN83" s="188"/>
      <c r="AO83" s="188"/>
      <c r="AP83" s="188"/>
      <c r="AQ83" s="188"/>
      <c r="AR83" s="187">
        <f>+L83</f>
        <v>6</v>
      </c>
      <c r="AS83" s="186">
        <f>SUM(AT83:AY83)</f>
        <v>50</v>
      </c>
      <c r="AT83" s="188"/>
      <c r="AU83" s="188">
        <v>50</v>
      </c>
      <c r="AV83" s="188"/>
      <c r="AW83" s="188"/>
      <c r="AX83" s="188"/>
      <c r="AY83" s="188"/>
    </row>
    <row r="84" spans="3:51" ht="32.1" customHeight="1" x14ac:dyDescent="0.25">
      <c r="D84" s="201"/>
      <c r="E84" s="182">
        <f>+Metas!H65</f>
        <v>59</v>
      </c>
      <c r="F84" s="191" t="str">
        <f>+Metas!K65</f>
        <v>Estrategia de orientación socioemocional y sociocupacional implementada</v>
      </c>
      <c r="G84" s="184">
        <f>+Metas!J65</f>
        <v>1</v>
      </c>
      <c r="H84" s="1">
        <f t="shared" ref="H84:H86" si="347">SUM(I84:L84)</f>
        <v>1</v>
      </c>
      <c r="I84" s="198"/>
      <c r="J84" s="198">
        <v>0.5</v>
      </c>
      <c r="K84" s="198">
        <v>0.25</v>
      </c>
      <c r="L84" s="198">
        <v>0.25</v>
      </c>
      <c r="M84" s="186">
        <f t="shared" ref="M84:M86" si="348">+U84+AC84+AK84+AS84</f>
        <v>200</v>
      </c>
      <c r="N84" s="186">
        <f t="shared" ref="N84:N86" si="349">+V84+AD84+AL84+AT84</f>
        <v>200</v>
      </c>
      <c r="O84" s="186">
        <f t="shared" ref="O84:O86" si="350">+W84+AE84+AM84+AU84</f>
        <v>0</v>
      </c>
      <c r="P84" s="186">
        <f t="shared" ref="P84:P86" si="351">+X84+AF84+AN84+AV84</f>
        <v>0</v>
      </c>
      <c r="Q84" s="186">
        <f t="shared" ref="Q84:Q86" si="352">+Y84+AG84+AO84+AW84</f>
        <v>0</v>
      </c>
      <c r="R84" s="186">
        <f t="shared" ref="R84:R86" si="353">+Z84+AH84+AP84+AX84</f>
        <v>0</v>
      </c>
      <c r="S84" s="186">
        <f t="shared" ref="S84:S86" si="354">+AA84+AI84+AQ84+AY84</f>
        <v>0</v>
      </c>
      <c r="T84" s="187">
        <f t="shared" ref="T84:T86" si="355">+I84</f>
        <v>0</v>
      </c>
      <c r="U84" s="186">
        <f t="shared" ref="U84:U86" si="356">SUM(V84:AA84)</f>
        <v>0</v>
      </c>
      <c r="V84" s="188"/>
      <c r="W84" s="188"/>
      <c r="X84" s="188"/>
      <c r="Y84" s="188"/>
      <c r="Z84" s="188"/>
      <c r="AA84" s="188"/>
      <c r="AB84" s="187">
        <f t="shared" ref="AB84:AB86" si="357">+J84</f>
        <v>0.5</v>
      </c>
      <c r="AC84" s="186">
        <f t="shared" ref="AC84:AC86" si="358">SUM(AD84:AI84)</f>
        <v>100</v>
      </c>
      <c r="AD84" s="188">
        <v>100</v>
      </c>
      <c r="AE84" s="188"/>
      <c r="AF84" s="188"/>
      <c r="AG84" s="188"/>
      <c r="AH84" s="188"/>
      <c r="AI84" s="188"/>
      <c r="AJ84" s="187">
        <f t="shared" ref="AJ84:AJ86" si="359">+K84</f>
        <v>0.25</v>
      </c>
      <c r="AK84" s="186">
        <f t="shared" ref="AK84:AK86" si="360">SUM(AL84:AQ84)</f>
        <v>50</v>
      </c>
      <c r="AL84" s="188">
        <v>50</v>
      </c>
      <c r="AM84" s="188"/>
      <c r="AN84" s="188"/>
      <c r="AO84" s="188"/>
      <c r="AP84" s="188"/>
      <c r="AQ84" s="188"/>
      <c r="AR84" s="187">
        <f t="shared" ref="AR84:AR86" si="361">+L84</f>
        <v>0.25</v>
      </c>
      <c r="AS84" s="186">
        <f t="shared" ref="AS84:AS86" si="362">SUM(AT84:AY84)</f>
        <v>50</v>
      </c>
      <c r="AT84" s="188">
        <v>50</v>
      </c>
      <c r="AU84" s="188"/>
      <c r="AV84" s="188"/>
      <c r="AW84" s="188"/>
      <c r="AX84" s="188"/>
      <c r="AY84" s="188"/>
    </row>
    <row r="85" spans="3:51" ht="32.1" customHeight="1" x14ac:dyDescent="0.25">
      <c r="D85" s="201"/>
      <c r="E85" s="182">
        <f>+Metas!H66</f>
        <v>60</v>
      </c>
      <c r="F85" s="191" t="str">
        <f>+Metas!K66</f>
        <v>Establecimientos educativos implementando la estrategia Universidad en el aula para el fortalecimiento de la oferta de la educación media técnica a bachilleres</v>
      </c>
      <c r="G85" s="184">
        <f>+Metas!J66</f>
        <v>20</v>
      </c>
      <c r="H85" s="1">
        <f t="shared" si="347"/>
        <v>20</v>
      </c>
      <c r="I85" s="198"/>
      <c r="J85" s="198"/>
      <c r="K85" s="198">
        <v>10</v>
      </c>
      <c r="L85" s="198">
        <v>10</v>
      </c>
      <c r="M85" s="186">
        <f t="shared" si="348"/>
        <v>4400</v>
      </c>
      <c r="N85" s="186">
        <f t="shared" si="349"/>
        <v>0</v>
      </c>
      <c r="O85" s="186">
        <f t="shared" si="350"/>
        <v>0</v>
      </c>
      <c r="P85" s="186">
        <f t="shared" si="351"/>
        <v>0</v>
      </c>
      <c r="Q85" s="186">
        <f t="shared" si="352"/>
        <v>0</v>
      </c>
      <c r="R85" s="186">
        <f t="shared" si="353"/>
        <v>3000</v>
      </c>
      <c r="S85" s="186">
        <f t="shared" si="354"/>
        <v>1400</v>
      </c>
      <c r="T85" s="187">
        <f t="shared" si="355"/>
        <v>0</v>
      </c>
      <c r="U85" s="186">
        <f t="shared" si="356"/>
        <v>0</v>
      </c>
      <c r="V85" s="188"/>
      <c r="W85" s="188"/>
      <c r="X85" s="188"/>
      <c r="Y85" s="188"/>
      <c r="Z85" s="188"/>
      <c r="AA85" s="188"/>
      <c r="AB85" s="187">
        <f t="shared" si="357"/>
        <v>0</v>
      </c>
      <c r="AC85" s="186">
        <f t="shared" si="358"/>
        <v>0</v>
      </c>
      <c r="AD85" s="188"/>
      <c r="AE85" s="188"/>
      <c r="AF85" s="188"/>
      <c r="AG85" s="188"/>
      <c r="AH85" s="188"/>
      <c r="AI85" s="188"/>
      <c r="AJ85" s="187">
        <f t="shared" si="359"/>
        <v>10</v>
      </c>
      <c r="AK85" s="186">
        <f t="shared" si="360"/>
        <v>2050</v>
      </c>
      <c r="AL85" s="188"/>
      <c r="AM85" s="188"/>
      <c r="AN85" s="188"/>
      <c r="AO85" s="188"/>
      <c r="AP85" s="188">
        <v>1300</v>
      </c>
      <c r="AQ85" s="188">
        <v>750</v>
      </c>
      <c r="AR85" s="187">
        <f t="shared" si="361"/>
        <v>10</v>
      </c>
      <c r="AS85" s="186">
        <f t="shared" si="362"/>
        <v>2350</v>
      </c>
      <c r="AT85" s="188"/>
      <c r="AU85" s="188"/>
      <c r="AV85" s="188"/>
      <c r="AW85" s="188"/>
      <c r="AX85" s="188">
        <v>1700</v>
      </c>
      <c r="AY85" s="188">
        <v>650</v>
      </c>
    </row>
    <row r="86" spans="3:51" ht="32.1" customHeight="1" x14ac:dyDescent="0.25">
      <c r="D86" s="201"/>
      <c r="E86" s="182">
        <f>+Metas!H67</f>
        <v>61</v>
      </c>
      <c r="F86" s="191" t="str">
        <f>+Metas!K67</f>
        <v>Establecimientos educativos apoyados con procesos fortalecimiento de la media y tránsito a la educación terciaria</v>
      </c>
      <c r="G86" s="184">
        <f>+Metas!J67</f>
        <v>100</v>
      </c>
      <c r="H86" s="1">
        <f t="shared" si="347"/>
        <v>100</v>
      </c>
      <c r="I86" s="198"/>
      <c r="J86" s="198"/>
      <c r="K86" s="198">
        <v>50</v>
      </c>
      <c r="L86" s="198">
        <v>50</v>
      </c>
      <c r="M86" s="186">
        <f t="shared" si="348"/>
        <v>260</v>
      </c>
      <c r="N86" s="186">
        <f t="shared" si="349"/>
        <v>100</v>
      </c>
      <c r="O86" s="186">
        <f t="shared" si="350"/>
        <v>0</v>
      </c>
      <c r="P86" s="186">
        <f t="shared" si="351"/>
        <v>160</v>
      </c>
      <c r="Q86" s="186">
        <f t="shared" si="352"/>
        <v>0</v>
      </c>
      <c r="R86" s="186">
        <f t="shared" si="353"/>
        <v>0</v>
      </c>
      <c r="S86" s="186">
        <f t="shared" si="354"/>
        <v>0</v>
      </c>
      <c r="T86" s="187">
        <f t="shared" si="355"/>
        <v>0</v>
      </c>
      <c r="U86" s="186">
        <f t="shared" si="356"/>
        <v>0</v>
      </c>
      <c r="V86" s="188"/>
      <c r="W86" s="188"/>
      <c r="X86" s="188"/>
      <c r="Y86" s="188"/>
      <c r="Z86" s="188"/>
      <c r="AA86" s="188"/>
      <c r="AB86" s="187">
        <f t="shared" si="357"/>
        <v>0</v>
      </c>
      <c r="AC86" s="186">
        <f t="shared" si="358"/>
        <v>0</v>
      </c>
      <c r="AD86" s="188"/>
      <c r="AE86" s="188"/>
      <c r="AF86" s="188"/>
      <c r="AG86" s="188"/>
      <c r="AH86" s="188"/>
      <c r="AI86" s="188"/>
      <c r="AJ86" s="187">
        <f t="shared" si="359"/>
        <v>50</v>
      </c>
      <c r="AK86" s="186">
        <f t="shared" si="360"/>
        <v>130</v>
      </c>
      <c r="AL86" s="188">
        <v>50</v>
      </c>
      <c r="AM86" s="188"/>
      <c r="AN86" s="188">
        <v>80</v>
      </c>
      <c r="AO86" s="188"/>
      <c r="AP86" s="188"/>
      <c r="AQ86" s="188"/>
      <c r="AR86" s="187">
        <f t="shared" si="361"/>
        <v>50</v>
      </c>
      <c r="AS86" s="186">
        <f t="shared" si="362"/>
        <v>130</v>
      </c>
      <c r="AT86" s="188">
        <v>50</v>
      </c>
      <c r="AU86" s="188"/>
      <c r="AV86" s="188">
        <v>80</v>
      </c>
      <c r="AW86" s="188"/>
      <c r="AX86" s="188"/>
      <c r="AY86" s="188"/>
    </row>
    <row r="87" spans="3:51" ht="32.1" customHeight="1" x14ac:dyDescent="0.25">
      <c r="C87" s="203" t="s">
        <v>231</v>
      </c>
      <c r="D87" s="165" t="s">
        <v>232</v>
      </c>
      <c r="E87" s="168"/>
      <c r="F87" s="168"/>
      <c r="G87" s="194"/>
      <c r="H87" s="170"/>
      <c r="I87" s="171"/>
      <c r="J87" s="171"/>
      <c r="K87" s="171"/>
      <c r="L87" s="171"/>
      <c r="M87" s="195">
        <f t="shared" ref="M87:S87" si="363">SUM(M88:M101)/2</f>
        <v>104500</v>
      </c>
      <c r="N87" s="195">
        <f t="shared" si="363"/>
        <v>15500</v>
      </c>
      <c r="O87" s="195">
        <f t="shared" si="363"/>
        <v>0</v>
      </c>
      <c r="P87" s="195">
        <f t="shared" si="363"/>
        <v>69600</v>
      </c>
      <c r="Q87" s="195">
        <f t="shared" si="363"/>
        <v>0</v>
      </c>
      <c r="R87" s="195">
        <f t="shared" si="363"/>
        <v>7400</v>
      </c>
      <c r="S87" s="195">
        <f t="shared" si="363"/>
        <v>12000</v>
      </c>
      <c r="T87" s="204"/>
      <c r="U87" s="205">
        <f>SUM(U88:U101)/2</f>
        <v>8235</v>
      </c>
      <c r="V87" s="205">
        <f t="shared" ref="V87:AA87" si="364">SUM(V88:V101)/2</f>
        <v>2635</v>
      </c>
      <c r="W87" s="205">
        <f t="shared" si="364"/>
        <v>0</v>
      </c>
      <c r="X87" s="205">
        <f t="shared" si="364"/>
        <v>5500</v>
      </c>
      <c r="Y87" s="205">
        <f t="shared" si="364"/>
        <v>0</v>
      </c>
      <c r="Z87" s="205">
        <f t="shared" si="364"/>
        <v>0</v>
      </c>
      <c r="AA87" s="205">
        <f t="shared" si="364"/>
        <v>100</v>
      </c>
      <c r="AB87" s="204"/>
      <c r="AC87" s="205">
        <f t="shared" ref="AC87:AI87" si="365">SUM(AC88:AC101)/2</f>
        <v>21035</v>
      </c>
      <c r="AD87" s="205">
        <f t="shared" si="365"/>
        <v>3935</v>
      </c>
      <c r="AE87" s="205">
        <f t="shared" si="365"/>
        <v>0</v>
      </c>
      <c r="AF87" s="205">
        <f t="shared" si="365"/>
        <v>9500</v>
      </c>
      <c r="AG87" s="205">
        <f t="shared" si="365"/>
        <v>0</v>
      </c>
      <c r="AH87" s="205">
        <f t="shared" si="365"/>
        <v>2000</v>
      </c>
      <c r="AI87" s="205">
        <f t="shared" si="365"/>
        <v>5600</v>
      </c>
      <c r="AJ87" s="204"/>
      <c r="AK87" s="205">
        <f t="shared" ref="AK87:AQ87" si="366">SUM(AK88:AK101)/2</f>
        <v>40865</v>
      </c>
      <c r="AL87" s="205">
        <f t="shared" si="366"/>
        <v>4065</v>
      </c>
      <c r="AM87" s="205">
        <f t="shared" si="366"/>
        <v>0</v>
      </c>
      <c r="AN87" s="205">
        <f t="shared" si="366"/>
        <v>33400</v>
      </c>
      <c r="AO87" s="205">
        <f t="shared" si="366"/>
        <v>0</v>
      </c>
      <c r="AP87" s="205">
        <f t="shared" si="366"/>
        <v>2700</v>
      </c>
      <c r="AQ87" s="205">
        <f t="shared" si="366"/>
        <v>700</v>
      </c>
      <c r="AR87" s="204"/>
      <c r="AS87" s="205">
        <f t="shared" ref="AS87:AY87" si="367">SUM(AS88:AS101)/2</f>
        <v>34365</v>
      </c>
      <c r="AT87" s="205">
        <f t="shared" si="367"/>
        <v>4865</v>
      </c>
      <c r="AU87" s="205">
        <f t="shared" si="367"/>
        <v>0</v>
      </c>
      <c r="AV87" s="205">
        <f t="shared" si="367"/>
        <v>21200</v>
      </c>
      <c r="AW87" s="205">
        <f t="shared" si="367"/>
        <v>0</v>
      </c>
      <c r="AX87" s="205">
        <f t="shared" si="367"/>
        <v>2700</v>
      </c>
      <c r="AY87" s="205">
        <f t="shared" si="367"/>
        <v>5600</v>
      </c>
    </row>
    <row r="88" spans="3:51" ht="32.1" customHeight="1" x14ac:dyDescent="0.25">
      <c r="D88" s="175" t="s">
        <v>233</v>
      </c>
      <c r="E88" s="540" t="s">
        <v>234</v>
      </c>
      <c r="F88" s="541"/>
      <c r="G88" s="189"/>
      <c r="H88" s="177"/>
      <c r="I88" s="178"/>
      <c r="J88" s="178"/>
      <c r="K88" s="178"/>
      <c r="L88" s="178"/>
      <c r="M88" s="190">
        <f t="shared" ref="M88:S88" si="368">+U88+AC88+AK88+AS88</f>
        <v>78700</v>
      </c>
      <c r="N88" s="190">
        <f t="shared" si="368"/>
        <v>15100</v>
      </c>
      <c r="O88" s="190">
        <f t="shared" si="368"/>
        <v>0</v>
      </c>
      <c r="P88" s="190">
        <f t="shared" si="368"/>
        <v>53600</v>
      </c>
      <c r="Q88" s="190">
        <f t="shared" si="368"/>
        <v>0</v>
      </c>
      <c r="R88" s="190">
        <f t="shared" si="368"/>
        <v>0</v>
      </c>
      <c r="S88" s="190">
        <f t="shared" si="368"/>
        <v>10000</v>
      </c>
      <c r="T88" s="192"/>
      <c r="U88" s="181">
        <f>SUM(U89:U94)</f>
        <v>7645</v>
      </c>
      <c r="V88" s="181">
        <f t="shared" ref="V88:AA88" si="369">SUM(V89:V94)</f>
        <v>2545</v>
      </c>
      <c r="W88" s="181">
        <f t="shared" si="369"/>
        <v>0</v>
      </c>
      <c r="X88" s="181">
        <f t="shared" si="369"/>
        <v>5000</v>
      </c>
      <c r="Y88" s="181">
        <f t="shared" si="369"/>
        <v>0</v>
      </c>
      <c r="Z88" s="181">
        <f t="shared" si="369"/>
        <v>0</v>
      </c>
      <c r="AA88" s="181">
        <f t="shared" si="369"/>
        <v>100</v>
      </c>
      <c r="AB88" s="192"/>
      <c r="AC88" s="181">
        <f t="shared" ref="AC88:AI88" si="370">SUM(AC89:AC94)</f>
        <v>15425</v>
      </c>
      <c r="AD88" s="181">
        <f t="shared" si="370"/>
        <v>3825</v>
      </c>
      <c r="AE88" s="181">
        <f t="shared" si="370"/>
        <v>0</v>
      </c>
      <c r="AF88" s="181">
        <f t="shared" si="370"/>
        <v>6700</v>
      </c>
      <c r="AG88" s="181">
        <f t="shared" si="370"/>
        <v>0</v>
      </c>
      <c r="AH88" s="181">
        <f t="shared" si="370"/>
        <v>0</v>
      </c>
      <c r="AI88" s="181">
        <f t="shared" si="370"/>
        <v>4900</v>
      </c>
      <c r="AJ88" s="192"/>
      <c r="AK88" s="181">
        <f t="shared" ref="AK88:AQ88" si="371">SUM(AK89:AK94)</f>
        <v>30625</v>
      </c>
      <c r="AL88" s="181">
        <f t="shared" si="371"/>
        <v>3925</v>
      </c>
      <c r="AM88" s="181">
        <f t="shared" si="371"/>
        <v>0</v>
      </c>
      <c r="AN88" s="181">
        <f t="shared" si="371"/>
        <v>26700</v>
      </c>
      <c r="AO88" s="181">
        <f t="shared" si="371"/>
        <v>0</v>
      </c>
      <c r="AP88" s="181">
        <f t="shared" si="371"/>
        <v>0</v>
      </c>
      <c r="AQ88" s="181">
        <f t="shared" si="371"/>
        <v>0</v>
      </c>
      <c r="AR88" s="192"/>
      <c r="AS88" s="181">
        <f t="shared" ref="AS88:AY88" si="372">SUM(AS89:AS94)</f>
        <v>25005</v>
      </c>
      <c r="AT88" s="181">
        <f t="shared" si="372"/>
        <v>4805</v>
      </c>
      <c r="AU88" s="181">
        <f t="shared" si="372"/>
        <v>0</v>
      </c>
      <c r="AV88" s="181">
        <f t="shared" si="372"/>
        <v>15200</v>
      </c>
      <c r="AW88" s="181">
        <f t="shared" si="372"/>
        <v>0</v>
      </c>
      <c r="AX88" s="181">
        <f t="shared" si="372"/>
        <v>0</v>
      </c>
      <c r="AY88" s="181">
        <f t="shared" si="372"/>
        <v>5000</v>
      </c>
    </row>
    <row r="89" spans="3:51" ht="32.1" customHeight="1" x14ac:dyDescent="0.25">
      <c r="D89" s="175"/>
      <c r="E89" s="182">
        <f>+Metas!H69</f>
        <v>62</v>
      </c>
      <c r="F89" s="191" t="str">
        <f>+Metas!K69</f>
        <v>Estudiantes beneficiados con becas y/o subsidios universitarios para carreras técnicas, tecnológicas y profesionales para los estratos uno, dos y tres (1, 2 y 3)</v>
      </c>
      <c r="G89" s="184">
        <f>+Metas!J69</f>
        <v>10000</v>
      </c>
      <c r="H89" s="1">
        <f t="shared" ref="H89" si="373">SUM(I89:L89)</f>
        <v>10000</v>
      </c>
      <c r="I89" s="198">
        <v>2500</v>
      </c>
      <c r="J89" s="198">
        <v>2500</v>
      </c>
      <c r="K89" s="198">
        <v>2500</v>
      </c>
      <c r="L89" s="198">
        <v>2500</v>
      </c>
      <c r="M89" s="186">
        <f t="shared" ref="M89" si="374">+U89+AC89+AK89+AS89</f>
        <v>11400</v>
      </c>
      <c r="N89" s="186">
        <f t="shared" ref="N89" si="375">+V89+AD89+AL89+AT89</f>
        <v>11400</v>
      </c>
      <c r="O89" s="186">
        <f t="shared" ref="O89" si="376">+W89+AE89+AM89+AU89</f>
        <v>0</v>
      </c>
      <c r="P89" s="186">
        <f t="shared" ref="P89" si="377">+X89+AF89+AN89+AV89</f>
        <v>0</v>
      </c>
      <c r="Q89" s="186">
        <f t="shared" ref="Q89" si="378">+Y89+AG89+AO89+AW89</f>
        <v>0</v>
      </c>
      <c r="R89" s="186">
        <f t="shared" ref="R89" si="379">+Z89+AH89+AP89+AX89</f>
        <v>0</v>
      </c>
      <c r="S89" s="186">
        <f t="shared" ref="S89" si="380">+AA89+AI89+AQ89+AY89</f>
        <v>0</v>
      </c>
      <c r="T89" s="187">
        <f t="shared" ref="T89" si="381">+I89</f>
        <v>2500</v>
      </c>
      <c r="U89" s="186">
        <f t="shared" ref="U89" si="382">SUM(V89:AA89)</f>
        <v>2400</v>
      </c>
      <c r="V89" s="199">
        <v>2400</v>
      </c>
      <c r="W89" s="199"/>
      <c r="X89" s="199"/>
      <c r="Y89" s="199"/>
      <c r="Z89" s="199"/>
      <c r="AA89" s="199"/>
      <c r="AB89" s="187">
        <f t="shared" ref="AB89" si="383">+J89</f>
        <v>2500</v>
      </c>
      <c r="AC89" s="186">
        <f t="shared" ref="AC89" si="384">SUM(AD89:AI89)</f>
        <v>3000</v>
      </c>
      <c r="AD89" s="199">
        <v>3000</v>
      </c>
      <c r="AE89" s="199"/>
      <c r="AF89" s="199"/>
      <c r="AG89" s="199"/>
      <c r="AH89" s="199"/>
      <c r="AI89" s="199"/>
      <c r="AJ89" s="187">
        <f t="shared" ref="AJ89" si="385">+K89</f>
        <v>2500</v>
      </c>
      <c r="AK89" s="186">
        <f t="shared" ref="AK89" si="386">SUM(AL89:AQ89)</f>
        <v>3000</v>
      </c>
      <c r="AL89" s="199">
        <v>3000</v>
      </c>
      <c r="AM89" s="199"/>
      <c r="AN89" s="199"/>
      <c r="AO89" s="199"/>
      <c r="AP89" s="199"/>
      <c r="AQ89" s="199"/>
      <c r="AR89" s="187">
        <f t="shared" ref="AR89" si="387">+L89</f>
        <v>2500</v>
      </c>
      <c r="AS89" s="186">
        <f t="shared" ref="AS89" si="388">SUM(AT89:AY89)</f>
        <v>3000</v>
      </c>
      <c r="AT89" s="199">
        <v>3000</v>
      </c>
      <c r="AU89" s="199"/>
      <c r="AV89" s="199"/>
      <c r="AW89" s="199"/>
      <c r="AX89" s="199"/>
      <c r="AY89" s="199"/>
    </row>
    <row r="90" spans="3:51" ht="32.1" customHeight="1" x14ac:dyDescent="0.25">
      <c r="D90" s="175"/>
      <c r="E90" s="182">
        <f>+Metas!H70</f>
        <v>63</v>
      </c>
      <c r="F90" s="191" t="str">
        <f>+Metas!K70</f>
        <v>Estrategia de facilidad de acceso (para los estudiantes nortesantandereanos) a las instituciones de educación superior oficiales de la región implementada</v>
      </c>
      <c r="G90" s="184">
        <f>+Metas!J70</f>
        <v>1</v>
      </c>
      <c r="H90" s="1">
        <f t="shared" ref="H90:H94" si="389">SUM(I90:L90)</f>
        <v>1</v>
      </c>
      <c r="I90" s="198">
        <v>0.1</v>
      </c>
      <c r="J90" s="198">
        <v>0.25</v>
      </c>
      <c r="K90" s="198">
        <v>0.25</v>
      </c>
      <c r="L90" s="198">
        <v>0.4</v>
      </c>
      <c r="M90" s="186">
        <f t="shared" ref="M90:M94" si="390">+U90+AC90+AK90+AS90</f>
        <v>3600</v>
      </c>
      <c r="N90" s="186">
        <f t="shared" ref="N90:N94" si="391">+V90+AD90+AL90+AT90</f>
        <v>3600</v>
      </c>
      <c r="O90" s="186">
        <f t="shared" ref="O90:O94" si="392">+W90+AE90+AM90+AU90</f>
        <v>0</v>
      </c>
      <c r="P90" s="186">
        <f t="shared" ref="P90:P94" si="393">+X90+AF90+AN90+AV90</f>
        <v>0</v>
      </c>
      <c r="Q90" s="186">
        <f t="shared" ref="Q90:Q94" si="394">+Y90+AG90+AO90+AW90</f>
        <v>0</v>
      </c>
      <c r="R90" s="186">
        <f t="shared" ref="R90:R94" si="395">+Z90+AH90+AP90+AX90</f>
        <v>0</v>
      </c>
      <c r="S90" s="186">
        <f t="shared" ref="S90:S94" si="396">+AA90+AI90+AQ90+AY90</f>
        <v>0</v>
      </c>
      <c r="T90" s="187">
        <f t="shared" ref="T90:T94" si="397">+I90</f>
        <v>0.1</v>
      </c>
      <c r="U90" s="186">
        <f t="shared" ref="U90:U94" si="398">SUM(V90:AA90)</f>
        <v>120</v>
      </c>
      <c r="V90" s="199">
        <v>120</v>
      </c>
      <c r="W90" s="199"/>
      <c r="X90" s="199"/>
      <c r="Y90" s="199"/>
      <c r="Z90" s="199"/>
      <c r="AA90" s="199"/>
      <c r="AB90" s="187">
        <f t="shared" ref="AB90:AB94" si="399">+J90</f>
        <v>0.25</v>
      </c>
      <c r="AC90" s="186">
        <f t="shared" ref="AC90:AC94" si="400">SUM(AD90:AI90)</f>
        <v>800</v>
      </c>
      <c r="AD90" s="199">
        <v>800</v>
      </c>
      <c r="AE90" s="199"/>
      <c r="AF90" s="199"/>
      <c r="AG90" s="199"/>
      <c r="AH90" s="199"/>
      <c r="AI90" s="199"/>
      <c r="AJ90" s="187">
        <f t="shared" ref="AJ90:AJ94" si="401">+K90</f>
        <v>0.25</v>
      </c>
      <c r="AK90" s="186">
        <f t="shared" ref="AK90:AK94" si="402">SUM(AL90:AQ90)</f>
        <v>900</v>
      </c>
      <c r="AL90" s="199">
        <v>900</v>
      </c>
      <c r="AM90" s="199"/>
      <c r="AN90" s="199"/>
      <c r="AO90" s="199"/>
      <c r="AP90" s="199"/>
      <c r="AQ90" s="199"/>
      <c r="AR90" s="187">
        <f t="shared" ref="AR90:AR94" si="403">+L90</f>
        <v>0.4</v>
      </c>
      <c r="AS90" s="186">
        <f t="shared" ref="AS90:AS94" si="404">SUM(AT90:AY90)</f>
        <v>1780</v>
      </c>
      <c r="AT90" s="199">
        <v>1780</v>
      </c>
      <c r="AU90" s="199"/>
      <c r="AV90" s="199"/>
      <c r="AW90" s="199"/>
      <c r="AX90" s="199"/>
      <c r="AY90" s="199"/>
    </row>
    <row r="91" spans="3:51" ht="32.1" customHeight="1" x14ac:dyDescent="0.25">
      <c r="D91" s="175"/>
      <c r="E91" s="182">
        <f>+Metas!H71</f>
        <v>64</v>
      </c>
      <c r="F91" s="191" t="str">
        <f>+Metas!K71</f>
        <v>Estrategia de Universidad del Catatumbo implementada</v>
      </c>
      <c r="G91" s="184">
        <f>+Metas!J71</f>
        <v>1</v>
      </c>
      <c r="H91" s="1">
        <f t="shared" si="389"/>
        <v>1</v>
      </c>
      <c r="I91" s="198">
        <v>0.1</v>
      </c>
      <c r="J91" s="198">
        <v>0.25</v>
      </c>
      <c r="K91" s="198">
        <v>0.25</v>
      </c>
      <c r="L91" s="198">
        <v>0.4</v>
      </c>
      <c r="M91" s="186">
        <f t="shared" si="390"/>
        <v>20000</v>
      </c>
      <c r="N91" s="186">
        <f t="shared" si="391"/>
        <v>0</v>
      </c>
      <c r="O91" s="186">
        <f t="shared" si="392"/>
        <v>0</v>
      </c>
      <c r="P91" s="186">
        <f t="shared" si="393"/>
        <v>20000</v>
      </c>
      <c r="Q91" s="186">
        <f t="shared" si="394"/>
        <v>0</v>
      </c>
      <c r="R91" s="186">
        <f t="shared" si="395"/>
        <v>0</v>
      </c>
      <c r="S91" s="186">
        <f t="shared" si="396"/>
        <v>0</v>
      </c>
      <c r="T91" s="187">
        <f t="shared" si="397"/>
        <v>0.1</v>
      </c>
      <c r="U91" s="186">
        <f t="shared" si="398"/>
        <v>5000</v>
      </c>
      <c r="V91" s="199"/>
      <c r="W91" s="199"/>
      <c r="X91" s="199">
        <v>5000</v>
      </c>
      <c r="Y91" s="199"/>
      <c r="Z91" s="199"/>
      <c r="AA91" s="199"/>
      <c r="AB91" s="187">
        <f t="shared" si="399"/>
        <v>0.25</v>
      </c>
      <c r="AC91" s="186">
        <f t="shared" si="400"/>
        <v>5000</v>
      </c>
      <c r="AD91" s="199"/>
      <c r="AE91" s="199"/>
      <c r="AF91" s="199">
        <v>5000</v>
      </c>
      <c r="AG91" s="199"/>
      <c r="AH91" s="199"/>
      <c r="AI91" s="199"/>
      <c r="AJ91" s="187">
        <f t="shared" si="401"/>
        <v>0.25</v>
      </c>
      <c r="AK91" s="186">
        <f t="shared" si="402"/>
        <v>5000</v>
      </c>
      <c r="AL91" s="199"/>
      <c r="AM91" s="199"/>
      <c r="AN91" s="199">
        <v>5000</v>
      </c>
      <c r="AO91" s="199"/>
      <c r="AP91" s="199"/>
      <c r="AQ91" s="199"/>
      <c r="AR91" s="187">
        <f t="shared" si="403"/>
        <v>0.4</v>
      </c>
      <c r="AS91" s="186">
        <f t="shared" si="404"/>
        <v>5000</v>
      </c>
      <c r="AT91" s="199">
        <v>0</v>
      </c>
      <c r="AU91" s="199"/>
      <c r="AV91" s="199">
        <v>5000</v>
      </c>
      <c r="AW91" s="199"/>
      <c r="AX91" s="199"/>
      <c r="AY91" s="199"/>
    </row>
    <row r="92" spans="3:51" ht="32.1" customHeight="1" x14ac:dyDescent="0.25">
      <c r="D92" s="175"/>
      <c r="E92" s="182">
        <f>+Metas!H72</f>
        <v>65</v>
      </c>
      <c r="F92" s="191" t="str">
        <f>+Metas!K72</f>
        <v>Ciudadela universitaria de Atalaya creada</v>
      </c>
      <c r="G92" s="184">
        <f>+Metas!J72</f>
        <v>1</v>
      </c>
      <c r="H92" s="1">
        <f t="shared" si="389"/>
        <v>1</v>
      </c>
      <c r="I92" s="198">
        <v>0.01</v>
      </c>
      <c r="J92" s="198">
        <v>0.14000000000000001</v>
      </c>
      <c r="K92" s="198">
        <v>0.51</v>
      </c>
      <c r="L92" s="198">
        <v>0.34</v>
      </c>
      <c r="M92" s="186">
        <f t="shared" si="390"/>
        <v>40000</v>
      </c>
      <c r="N92" s="186">
        <f t="shared" si="391"/>
        <v>0</v>
      </c>
      <c r="O92" s="186">
        <f t="shared" si="392"/>
        <v>0</v>
      </c>
      <c r="P92" s="186">
        <f t="shared" si="393"/>
        <v>30000</v>
      </c>
      <c r="Q92" s="186">
        <f t="shared" si="394"/>
        <v>0</v>
      </c>
      <c r="R92" s="186">
        <f t="shared" si="395"/>
        <v>0</v>
      </c>
      <c r="S92" s="186">
        <f t="shared" si="396"/>
        <v>10000</v>
      </c>
      <c r="T92" s="187">
        <f t="shared" si="397"/>
        <v>0.01</v>
      </c>
      <c r="U92" s="186">
        <f t="shared" si="398"/>
        <v>100</v>
      </c>
      <c r="V92" s="199"/>
      <c r="W92" s="199"/>
      <c r="X92" s="199"/>
      <c r="Y92" s="199"/>
      <c r="Z92" s="199"/>
      <c r="AA92" s="199">
        <v>100</v>
      </c>
      <c r="AB92" s="187">
        <f t="shared" si="399"/>
        <v>0.14000000000000001</v>
      </c>
      <c r="AC92" s="186">
        <f t="shared" si="400"/>
        <v>4900</v>
      </c>
      <c r="AD92" s="199"/>
      <c r="AE92" s="199"/>
      <c r="AF92" s="199"/>
      <c r="AG92" s="199"/>
      <c r="AH92" s="199"/>
      <c r="AI92" s="199">
        <v>4900</v>
      </c>
      <c r="AJ92" s="187">
        <f t="shared" si="401"/>
        <v>0.51</v>
      </c>
      <c r="AK92" s="186">
        <f t="shared" si="402"/>
        <v>20000</v>
      </c>
      <c r="AL92" s="199"/>
      <c r="AM92" s="199"/>
      <c r="AN92" s="199">
        <v>20000</v>
      </c>
      <c r="AO92" s="199"/>
      <c r="AP92" s="199"/>
      <c r="AQ92" s="199"/>
      <c r="AR92" s="187">
        <f t="shared" si="403"/>
        <v>0.34</v>
      </c>
      <c r="AS92" s="186">
        <f t="shared" si="404"/>
        <v>15000</v>
      </c>
      <c r="AT92" s="199"/>
      <c r="AU92" s="199"/>
      <c r="AV92" s="199">
        <v>10000</v>
      </c>
      <c r="AW92" s="199"/>
      <c r="AX92" s="199"/>
      <c r="AY92" s="199">
        <v>5000</v>
      </c>
    </row>
    <row r="93" spans="3:51" ht="32.1" customHeight="1" x14ac:dyDescent="0.25">
      <c r="D93" s="175"/>
      <c r="E93" s="182">
        <f>+Metas!H73</f>
        <v>66</v>
      </c>
      <c r="F93" s="191" t="str">
        <f>+Metas!K73</f>
        <v>Municipios con nuevas sedes universitarias implementadas</v>
      </c>
      <c r="G93" s="184">
        <f>+Metas!J73</f>
        <v>5</v>
      </c>
      <c r="H93" s="1">
        <f t="shared" si="389"/>
        <v>5</v>
      </c>
      <c r="I93" s="198"/>
      <c r="J93" s="198">
        <v>2</v>
      </c>
      <c r="K93" s="198">
        <v>2</v>
      </c>
      <c r="L93" s="198">
        <v>1</v>
      </c>
      <c r="M93" s="186">
        <f t="shared" si="390"/>
        <v>3600</v>
      </c>
      <c r="N93" s="186">
        <f t="shared" si="391"/>
        <v>0</v>
      </c>
      <c r="O93" s="186">
        <f t="shared" si="392"/>
        <v>0</v>
      </c>
      <c r="P93" s="186">
        <f t="shared" si="393"/>
        <v>3600</v>
      </c>
      <c r="Q93" s="186">
        <f t="shared" si="394"/>
        <v>0</v>
      </c>
      <c r="R93" s="186">
        <f t="shared" si="395"/>
        <v>0</v>
      </c>
      <c r="S93" s="186">
        <f t="shared" si="396"/>
        <v>0</v>
      </c>
      <c r="T93" s="187">
        <f t="shared" si="397"/>
        <v>0</v>
      </c>
      <c r="U93" s="186">
        <f t="shared" si="398"/>
        <v>0</v>
      </c>
      <c r="V93" s="199"/>
      <c r="W93" s="199"/>
      <c r="X93" s="199"/>
      <c r="Y93" s="199"/>
      <c r="Z93" s="199"/>
      <c r="AA93" s="199"/>
      <c r="AB93" s="187">
        <f t="shared" si="399"/>
        <v>2</v>
      </c>
      <c r="AC93" s="186">
        <f t="shared" si="400"/>
        <v>1700</v>
      </c>
      <c r="AD93" s="199"/>
      <c r="AE93" s="199"/>
      <c r="AF93" s="199">
        <v>1700</v>
      </c>
      <c r="AG93" s="199"/>
      <c r="AH93" s="199"/>
      <c r="AI93" s="199"/>
      <c r="AJ93" s="187">
        <f t="shared" si="401"/>
        <v>2</v>
      </c>
      <c r="AK93" s="186">
        <f t="shared" si="402"/>
        <v>1700</v>
      </c>
      <c r="AL93" s="199"/>
      <c r="AM93" s="199"/>
      <c r="AN93" s="199">
        <v>1700</v>
      </c>
      <c r="AO93" s="199"/>
      <c r="AP93" s="199"/>
      <c r="AQ93" s="199"/>
      <c r="AR93" s="187">
        <f t="shared" si="403"/>
        <v>1</v>
      </c>
      <c r="AS93" s="186">
        <f t="shared" si="404"/>
        <v>200</v>
      </c>
      <c r="AT93" s="199"/>
      <c r="AU93" s="199"/>
      <c r="AV93" s="199">
        <v>200</v>
      </c>
      <c r="AW93" s="199"/>
      <c r="AX93" s="199"/>
      <c r="AY93" s="199"/>
    </row>
    <row r="94" spans="3:51" ht="32.1" customHeight="1" x14ac:dyDescent="0.25">
      <c r="D94" s="175"/>
      <c r="E94" s="182">
        <f>+Metas!H74</f>
        <v>67</v>
      </c>
      <c r="F94" s="191" t="str">
        <f>+Metas!K74</f>
        <v>Estrategia de acompañamiento en la gestión de la creación de instituciones de educación superior para las comunidades étnicas</v>
      </c>
      <c r="G94" s="184">
        <f>+Metas!J74</f>
        <v>1</v>
      </c>
      <c r="H94" s="1">
        <f t="shared" si="389"/>
        <v>1</v>
      </c>
      <c r="I94" s="198">
        <v>0.1</v>
      </c>
      <c r="J94" s="198">
        <v>0.23</v>
      </c>
      <c r="K94" s="198">
        <v>0.33</v>
      </c>
      <c r="L94" s="198">
        <v>0.34</v>
      </c>
      <c r="M94" s="186">
        <f t="shared" si="390"/>
        <v>100</v>
      </c>
      <c r="N94" s="186">
        <f t="shared" si="391"/>
        <v>100</v>
      </c>
      <c r="O94" s="186">
        <f t="shared" si="392"/>
        <v>0</v>
      </c>
      <c r="P94" s="186">
        <f t="shared" si="393"/>
        <v>0</v>
      </c>
      <c r="Q94" s="186">
        <f t="shared" si="394"/>
        <v>0</v>
      </c>
      <c r="R94" s="186">
        <f t="shared" si="395"/>
        <v>0</v>
      </c>
      <c r="S94" s="186">
        <f t="shared" si="396"/>
        <v>0</v>
      </c>
      <c r="T94" s="187">
        <f t="shared" si="397"/>
        <v>0.1</v>
      </c>
      <c r="U94" s="186">
        <f t="shared" si="398"/>
        <v>25</v>
      </c>
      <c r="V94" s="199">
        <v>25</v>
      </c>
      <c r="W94" s="199"/>
      <c r="X94" s="199"/>
      <c r="Y94" s="199"/>
      <c r="Z94" s="199"/>
      <c r="AA94" s="199"/>
      <c r="AB94" s="187">
        <f t="shared" si="399"/>
        <v>0.23</v>
      </c>
      <c r="AC94" s="186">
        <f t="shared" si="400"/>
        <v>25</v>
      </c>
      <c r="AD94" s="199">
        <v>25</v>
      </c>
      <c r="AE94" s="199"/>
      <c r="AF94" s="199"/>
      <c r="AG94" s="199"/>
      <c r="AH94" s="199"/>
      <c r="AI94" s="199"/>
      <c r="AJ94" s="187">
        <f t="shared" si="401"/>
        <v>0.33</v>
      </c>
      <c r="AK94" s="186">
        <f t="shared" si="402"/>
        <v>25</v>
      </c>
      <c r="AL94" s="199">
        <v>25</v>
      </c>
      <c r="AM94" s="199"/>
      <c r="AN94" s="199"/>
      <c r="AO94" s="199"/>
      <c r="AP94" s="199"/>
      <c r="AQ94" s="199"/>
      <c r="AR94" s="187">
        <f t="shared" si="403"/>
        <v>0.34</v>
      </c>
      <c r="AS94" s="186">
        <f t="shared" si="404"/>
        <v>25</v>
      </c>
      <c r="AT94" s="199">
        <v>25</v>
      </c>
      <c r="AU94" s="199"/>
      <c r="AV94" s="199"/>
      <c r="AW94" s="199"/>
      <c r="AX94" s="199"/>
      <c r="AY94" s="199"/>
    </row>
    <row r="95" spans="3:51" ht="32.1" customHeight="1" x14ac:dyDescent="0.25">
      <c r="D95" s="175" t="s">
        <v>242</v>
      </c>
      <c r="E95" s="540" t="s">
        <v>240</v>
      </c>
      <c r="F95" s="541"/>
      <c r="G95" s="189"/>
      <c r="H95" s="177"/>
      <c r="I95" s="178"/>
      <c r="J95" s="178"/>
      <c r="K95" s="178"/>
      <c r="L95" s="178"/>
      <c r="M95" s="190">
        <f t="shared" ref="M95:S95" si="405">+U95+AC95+AK95+AS95</f>
        <v>5400</v>
      </c>
      <c r="N95" s="190">
        <f t="shared" si="405"/>
        <v>0</v>
      </c>
      <c r="O95" s="190">
        <f t="shared" si="405"/>
        <v>0</v>
      </c>
      <c r="P95" s="190">
        <f t="shared" si="405"/>
        <v>0</v>
      </c>
      <c r="Q95" s="190">
        <f t="shared" si="405"/>
        <v>0</v>
      </c>
      <c r="R95" s="190">
        <f t="shared" si="405"/>
        <v>3400</v>
      </c>
      <c r="S95" s="190">
        <f t="shared" si="405"/>
        <v>2000</v>
      </c>
      <c r="T95" s="180"/>
      <c r="U95" s="181">
        <f t="shared" ref="U95:AA95" si="406">SUM(U96:U97)</f>
        <v>0</v>
      </c>
      <c r="V95" s="181">
        <f t="shared" si="406"/>
        <v>0</v>
      </c>
      <c r="W95" s="181">
        <f t="shared" si="406"/>
        <v>0</v>
      </c>
      <c r="X95" s="181">
        <f t="shared" si="406"/>
        <v>0</v>
      </c>
      <c r="Y95" s="181">
        <f t="shared" si="406"/>
        <v>0</v>
      </c>
      <c r="Z95" s="181">
        <f t="shared" si="406"/>
        <v>0</v>
      </c>
      <c r="AA95" s="181">
        <f t="shared" si="406"/>
        <v>0</v>
      </c>
      <c r="AB95" s="180"/>
      <c r="AC95" s="181">
        <f t="shared" ref="AC95:AI95" si="407">SUM(AC96:AC97)</f>
        <v>1800</v>
      </c>
      <c r="AD95" s="181">
        <f t="shared" si="407"/>
        <v>0</v>
      </c>
      <c r="AE95" s="181">
        <f t="shared" si="407"/>
        <v>0</v>
      </c>
      <c r="AF95" s="181">
        <f t="shared" si="407"/>
        <v>0</v>
      </c>
      <c r="AG95" s="181">
        <f t="shared" si="407"/>
        <v>0</v>
      </c>
      <c r="AH95" s="181">
        <f t="shared" si="407"/>
        <v>1100</v>
      </c>
      <c r="AI95" s="181">
        <f t="shared" si="407"/>
        <v>700</v>
      </c>
      <c r="AJ95" s="180"/>
      <c r="AK95" s="181">
        <f t="shared" ref="AK95:AQ95" si="408">SUM(AK96:AK97)</f>
        <v>1800</v>
      </c>
      <c r="AL95" s="181">
        <f t="shared" si="408"/>
        <v>0</v>
      </c>
      <c r="AM95" s="181">
        <f t="shared" si="408"/>
        <v>0</v>
      </c>
      <c r="AN95" s="181">
        <f t="shared" si="408"/>
        <v>0</v>
      </c>
      <c r="AO95" s="181">
        <f t="shared" si="408"/>
        <v>0</v>
      </c>
      <c r="AP95" s="181">
        <f t="shared" si="408"/>
        <v>1100</v>
      </c>
      <c r="AQ95" s="181">
        <f t="shared" si="408"/>
        <v>700</v>
      </c>
      <c r="AR95" s="180"/>
      <c r="AS95" s="181">
        <f t="shared" ref="AS95:AY95" si="409">SUM(AS96:AS97)</f>
        <v>1800</v>
      </c>
      <c r="AT95" s="181">
        <f t="shared" si="409"/>
        <v>0</v>
      </c>
      <c r="AU95" s="181">
        <f t="shared" si="409"/>
        <v>0</v>
      </c>
      <c r="AV95" s="181">
        <f t="shared" si="409"/>
        <v>0</v>
      </c>
      <c r="AW95" s="181">
        <f t="shared" si="409"/>
        <v>0</v>
      </c>
      <c r="AX95" s="181">
        <f t="shared" si="409"/>
        <v>1200</v>
      </c>
      <c r="AY95" s="181">
        <f t="shared" si="409"/>
        <v>600</v>
      </c>
    </row>
    <row r="96" spans="3:51" ht="32.1" customHeight="1" x14ac:dyDescent="0.25">
      <c r="D96" s="175"/>
      <c r="E96" s="182">
        <f>+Metas!H75</f>
        <v>68</v>
      </c>
      <c r="F96" s="191" t="str">
        <f>+Metas!K75</f>
        <v>Municipios beneficiados con oferta de formación técnica y tecnológica en articulación con el Servicio Nacional de Aprendizaje (SENA), e Instituciones de Educación Superior</v>
      </c>
      <c r="G96" s="184">
        <f>+Metas!J75</f>
        <v>20</v>
      </c>
      <c r="H96" s="1">
        <f>SUM(I96:L96)</f>
        <v>20</v>
      </c>
      <c r="I96" s="198"/>
      <c r="J96" s="198">
        <v>5</v>
      </c>
      <c r="K96" s="198">
        <v>5</v>
      </c>
      <c r="L96" s="198">
        <v>10</v>
      </c>
      <c r="M96" s="186">
        <f t="shared" ref="M96:S96" si="410">+U96+AC96+AK96+AS96</f>
        <v>3600</v>
      </c>
      <c r="N96" s="186">
        <f t="shared" si="410"/>
        <v>0</v>
      </c>
      <c r="O96" s="186">
        <f t="shared" si="410"/>
        <v>0</v>
      </c>
      <c r="P96" s="186">
        <f t="shared" si="410"/>
        <v>0</v>
      </c>
      <c r="Q96" s="186">
        <f t="shared" si="410"/>
        <v>0</v>
      </c>
      <c r="R96" s="186">
        <f t="shared" si="410"/>
        <v>1600</v>
      </c>
      <c r="S96" s="186">
        <f t="shared" si="410"/>
        <v>2000</v>
      </c>
      <c r="T96" s="187">
        <f>+I96</f>
        <v>0</v>
      </c>
      <c r="U96" s="186">
        <f>SUM(V96:AA96)</f>
        <v>0</v>
      </c>
      <c r="V96" s="188"/>
      <c r="W96" s="188"/>
      <c r="X96" s="188"/>
      <c r="Y96" s="188"/>
      <c r="Z96" s="188"/>
      <c r="AA96" s="188"/>
      <c r="AB96" s="187">
        <f>+J96</f>
        <v>5</v>
      </c>
      <c r="AC96" s="186">
        <f>SUM(AD96:AI96)</f>
        <v>1200</v>
      </c>
      <c r="AD96" s="188"/>
      <c r="AE96" s="188"/>
      <c r="AF96" s="188"/>
      <c r="AG96" s="188"/>
      <c r="AH96" s="188">
        <v>500</v>
      </c>
      <c r="AI96" s="188">
        <v>700</v>
      </c>
      <c r="AJ96" s="187">
        <f>+K96</f>
        <v>5</v>
      </c>
      <c r="AK96" s="186">
        <f>SUM(AL96:AQ96)</f>
        <v>1200</v>
      </c>
      <c r="AL96" s="188"/>
      <c r="AM96" s="188"/>
      <c r="AN96" s="188"/>
      <c r="AO96" s="188"/>
      <c r="AP96" s="188">
        <v>500</v>
      </c>
      <c r="AQ96" s="188">
        <v>700</v>
      </c>
      <c r="AR96" s="187">
        <f>+L96</f>
        <v>10</v>
      </c>
      <c r="AS96" s="186">
        <f>SUM(AT96:AY96)</f>
        <v>1200</v>
      </c>
      <c r="AT96" s="188"/>
      <c r="AU96" s="188"/>
      <c r="AV96" s="188"/>
      <c r="AW96" s="188"/>
      <c r="AX96" s="188">
        <v>600</v>
      </c>
      <c r="AY96" s="188">
        <v>600</v>
      </c>
    </row>
    <row r="97" spans="3:51" ht="32.1" customHeight="1" x14ac:dyDescent="0.25">
      <c r="D97" s="175"/>
      <c r="E97" s="182">
        <f>+Metas!H76</f>
        <v>69</v>
      </c>
      <c r="F97" s="191" t="str">
        <f>+Metas!K76</f>
        <v>Municipios desarrollando programas de asistencia y formación técnica y tecnológica en articulación con el Instituto Superior de Educación Rural (ISER)</v>
      </c>
      <c r="G97" s="184">
        <f>+Metas!J76</f>
        <v>10</v>
      </c>
      <c r="H97" s="1">
        <f>SUM(I97:L97)</f>
        <v>10</v>
      </c>
      <c r="I97" s="198"/>
      <c r="J97" s="198">
        <v>3</v>
      </c>
      <c r="K97" s="198">
        <v>3</v>
      </c>
      <c r="L97" s="198">
        <v>4</v>
      </c>
      <c r="M97" s="186">
        <f t="shared" ref="M97" si="411">+U97+AC97+AK97+AS97</f>
        <v>1800</v>
      </c>
      <c r="N97" s="186">
        <f t="shared" ref="N97" si="412">+V97+AD97+AL97+AT97</f>
        <v>0</v>
      </c>
      <c r="O97" s="186">
        <f t="shared" ref="O97" si="413">+W97+AE97+AM97+AU97</f>
        <v>0</v>
      </c>
      <c r="P97" s="186">
        <f t="shared" ref="P97" si="414">+X97+AF97+AN97+AV97</f>
        <v>0</v>
      </c>
      <c r="Q97" s="186">
        <f t="shared" ref="Q97" si="415">+Y97+AG97+AO97+AW97</f>
        <v>0</v>
      </c>
      <c r="R97" s="186">
        <f t="shared" ref="R97" si="416">+Z97+AH97+AP97+AX97</f>
        <v>1800</v>
      </c>
      <c r="S97" s="186">
        <f t="shared" ref="S97" si="417">+AA97+AI97+AQ97+AY97</f>
        <v>0</v>
      </c>
      <c r="T97" s="187">
        <f>+I97</f>
        <v>0</v>
      </c>
      <c r="U97" s="186">
        <f>SUM(V97:AA97)</f>
        <v>0</v>
      </c>
      <c r="V97" s="188"/>
      <c r="W97" s="188"/>
      <c r="X97" s="188"/>
      <c r="Y97" s="188"/>
      <c r="Z97" s="188"/>
      <c r="AA97" s="188"/>
      <c r="AB97" s="187">
        <f>+J97</f>
        <v>3</v>
      </c>
      <c r="AC97" s="186">
        <f>SUM(AD97:AI97)</f>
        <v>600</v>
      </c>
      <c r="AD97" s="188"/>
      <c r="AE97" s="188"/>
      <c r="AF97" s="188"/>
      <c r="AG97" s="188"/>
      <c r="AH97" s="188">
        <v>600</v>
      </c>
      <c r="AI97" s="188"/>
      <c r="AJ97" s="187">
        <f>+K97</f>
        <v>3</v>
      </c>
      <c r="AK97" s="186">
        <f>SUM(AL97:AQ97)</f>
        <v>600</v>
      </c>
      <c r="AL97" s="188"/>
      <c r="AM97" s="188"/>
      <c r="AN97" s="188"/>
      <c r="AO97" s="188"/>
      <c r="AP97" s="188">
        <v>600</v>
      </c>
      <c r="AQ97" s="188"/>
      <c r="AR97" s="187">
        <f>+L97</f>
        <v>4</v>
      </c>
      <c r="AS97" s="186">
        <f>SUM(AT97:AY97)</f>
        <v>600</v>
      </c>
      <c r="AT97" s="188"/>
      <c r="AU97" s="188"/>
      <c r="AV97" s="188"/>
      <c r="AW97" s="188"/>
      <c r="AX97" s="188">
        <v>600</v>
      </c>
      <c r="AY97" s="188"/>
    </row>
    <row r="98" spans="3:51" ht="32.1" customHeight="1" x14ac:dyDescent="0.25">
      <c r="D98" s="175" t="s">
        <v>243</v>
      </c>
      <c r="E98" s="540" t="s">
        <v>244</v>
      </c>
      <c r="F98" s="541"/>
      <c r="G98" s="177"/>
      <c r="H98" s="177"/>
      <c r="I98" s="178"/>
      <c r="J98" s="178"/>
      <c r="K98" s="178"/>
      <c r="L98" s="178"/>
      <c r="M98" s="190">
        <f t="shared" ref="M98:S98" si="418">+U98+AC98+AK98+AS98</f>
        <v>20400</v>
      </c>
      <c r="N98" s="190">
        <f t="shared" si="418"/>
        <v>400</v>
      </c>
      <c r="O98" s="190">
        <f t="shared" si="418"/>
        <v>0</v>
      </c>
      <c r="P98" s="190">
        <f t="shared" si="418"/>
        <v>16000</v>
      </c>
      <c r="Q98" s="190">
        <f t="shared" si="418"/>
        <v>0</v>
      </c>
      <c r="R98" s="190">
        <f t="shared" si="418"/>
        <v>4000</v>
      </c>
      <c r="S98" s="190">
        <f t="shared" si="418"/>
        <v>0</v>
      </c>
      <c r="T98" s="180"/>
      <c r="U98" s="181">
        <f t="shared" ref="U98:AA98" si="419">SUM(U99:U101)</f>
        <v>590</v>
      </c>
      <c r="V98" s="181">
        <f t="shared" si="419"/>
        <v>90</v>
      </c>
      <c r="W98" s="181">
        <f t="shared" si="419"/>
        <v>0</v>
      </c>
      <c r="X98" s="181">
        <f t="shared" si="419"/>
        <v>500</v>
      </c>
      <c r="Y98" s="181">
        <f t="shared" si="419"/>
        <v>0</v>
      </c>
      <c r="Z98" s="181">
        <f t="shared" si="419"/>
        <v>0</v>
      </c>
      <c r="AA98" s="181">
        <f t="shared" si="419"/>
        <v>0</v>
      </c>
      <c r="AB98" s="180"/>
      <c r="AC98" s="181">
        <f t="shared" ref="AC98:AI98" si="420">SUM(AC99:AC101)</f>
        <v>3810</v>
      </c>
      <c r="AD98" s="181">
        <f t="shared" si="420"/>
        <v>110</v>
      </c>
      <c r="AE98" s="181">
        <f t="shared" si="420"/>
        <v>0</v>
      </c>
      <c r="AF98" s="181">
        <f t="shared" si="420"/>
        <v>2800</v>
      </c>
      <c r="AG98" s="181">
        <f t="shared" si="420"/>
        <v>0</v>
      </c>
      <c r="AH98" s="181">
        <f t="shared" si="420"/>
        <v>900</v>
      </c>
      <c r="AI98" s="181">
        <f t="shared" si="420"/>
        <v>0</v>
      </c>
      <c r="AJ98" s="180"/>
      <c r="AK98" s="181">
        <f t="shared" ref="AK98:AQ98" si="421">SUM(AK99:AK101)</f>
        <v>8440</v>
      </c>
      <c r="AL98" s="181">
        <f t="shared" si="421"/>
        <v>140</v>
      </c>
      <c r="AM98" s="181">
        <f t="shared" si="421"/>
        <v>0</v>
      </c>
      <c r="AN98" s="181">
        <f t="shared" si="421"/>
        <v>6700</v>
      </c>
      <c r="AO98" s="181">
        <f t="shared" si="421"/>
        <v>0</v>
      </c>
      <c r="AP98" s="181">
        <f t="shared" si="421"/>
        <v>1600</v>
      </c>
      <c r="AQ98" s="181">
        <f t="shared" si="421"/>
        <v>0</v>
      </c>
      <c r="AR98" s="180"/>
      <c r="AS98" s="181">
        <f t="shared" ref="AS98:AY98" si="422">SUM(AS99:AS101)</f>
        <v>7560</v>
      </c>
      <c r="AT98" s="181">
        <f t="shared" si="422"/>
        <v>60</v>
      </c>
      <c r="AU98" s="181">
        <f t="shared" si="422"/>
        <v>0</v>
      </c>
      <c r="AV98" s="181">
        <f t="shared" si="422"/>
        <v>6000</v>
      </c>
      <c r="AW98" s="181">
        <f t="shared" si="422"/>
        <v>0</v>
      </c>
      <c r="AX98" s="181">
        <f t="shared" si="422"/>
        <v>1500</v>
      </c>
      <c r="AY98" s="181">
        <f t="shared" si="422"/>
        <v>0</v>
      </c>
    </row>
    <row r="99" spans="3:51" ht="32.1" customHeight="1" x14ac:dyDescent="0.25">
      <c r="D99" s="175"/>
      <c r="E99" s="182">
        <f>+Metas!H77</f>
        <v>70</v>
      </c>
      <c r="F99" s="191" t="str">
        <f>+Metas!K77</f>
        <v>Procesos de investigación científica en Instituciones de Educación Superior</v>
      </c>
      <c r="G99" s="184">
        <f>+Metas!J77</f>
        <v>15</v>
      </c>
      <c r="H99" s="1">
        <f>SUM(I99:L99)</f>
        <v>15</v>
      </c>
      <c r="I99" s="198">
        <v>2</v>
      </c>
      <c r="J99" s="198">
        <v>2</v>
      </c>
      <c r="K99" s="198">
        <v>7</v>
      </c>
      <c r="L99" s="198">
        <v>4</v>
      </c>
      <c r="M99" s="186">
        <f t="shared" ref="M99:S99" si="423">+U99+AC99+AK99+AS99</f>
        <v>9800</v>
      </c>
      <c r="N99" s="186">
        <f t="shared" si="423"/>
        <v>0</v>
      </c>
      <c r="O99" s="186">
        <f t="shared" si="423"/>
        <v>0</v>
      </c>
      <c r="P99" s="186">
        <f t="shared" si="423"/>
        <v>8000</v>
      </c>
      <c r="Q99" s="186">
        <f t="shared" si="423"/>
        <v>0</v>
      </c>
      <c r="R99" s="186">
        <f t="shared" si="423"/>
        <v>1800</v>
      </c>
      <c r="S99" s="186">
        <f t="shared" si="423"/>
        <v>0</v>
      </c>
      <c r="T99" s="187">
        <f>+I99</f>
        <v>2</v>
      </c>
      <c r="U99" s="186">
        <f>SUM(V99:AA99)</f>
        <v>500</v>
      </c>
      <c r="V99" s="188"/>
      <c r="W99" s="188"/>
      <c r="X99" s="188">
        <v>500</v>
      </c>
      <c r="Y99" s="188"/>
      <c r="Z99" s="188"/>
      <c r="AA99" s="188"/>
      <c r="AB99" s="187">
        <f>+J99</f>
        <v>2</v>
      </c>
      <c r="AC99" s="186">
        <f>SUM(AD99:AI99)</f>
        <v>600</v>
      </c>
      <c r="AD99" s="188"/>
      <c r="AE99" s="188"/>
      <c r="AF99" s="188">
        <v>500</v>
      </c>
      <c r="AG99" s="188"/>
      <c r="AH99" s="188">
        <v>100</v>
      </c>
      <c r="AI99" s="188"/>
      <c r="AJ99" s="187">
        <f>+K99</f>
        <v>7</v>
      </c>
      <c r="AK99" s="186">
        <f>SUM(AL99:AQ99)</f>
        <v>4300</v>
      </c>
      <c r="AL99" s="188"/>
      <c r="AM99" s="188"/>
      <c r="AN99" s="188">
        <v>3500</v>
      </c>
      <c r="AO99" s="188"/>
      <c r="AP99" s="188">
        <v>800</v>
      </c>
      <c r="AQ99" s="188"/>
      <c r="AR99" s="187">
        <f>+L99</f>
        <v>4</v>
      </c>
      <c r="AS99" s="186">
        <f>SUM(AT99:AY99)</f>
        <v>4400</v>
      </c>
      <c r="AT99" s="188"/>
      <c r="AU99" s="188"/>
      <c r="AV99" s="188">
        <v>3500</v>
      </c>
      <c r="AW99" s="188"/>
      <c r="AX99" s="188">
        <v>900</v>
      </c>
      <c r="AY99" s="188"/>
    </row>
    <row r="100" spans="3:51" ht="32.1" customHeight="1" x14ac:dyDescent="0.25">
      <c r="D100" s="175"/>
      <c r="E100" s="182">
        <f>+Metas!H78</f>
        <v>71</v>
      </c>
      <c r="F100" s="191" t="str">
        <f>+Metas!K78</f>
        <v>Procesos de investigación científica en la ruralidad en articulación con las instituciones técnicas y tecnológicas</v>
      </c>
      <c r="G100" s="184">
        <f>+Metas!J78</f>
        <v>20</v>
      </c>
      <c r="H100" s="1">
        <f t="shared" ref="H100:H101" si="424">SUM(I100:L100)</f>
        <v>20</v>
      </c>
      <c r="I100" s="198"/>
      <c r="J100" s="198">
        <v>6</v>
      </c>
      <c r="K100" s="198">
        <v>8</v>
      </c>
      <c r="L100" s="198">
        <v>6</v>
      </c>
      <c r="M100" s="186">
        <f t="shared" ref="M100:M101" si="425">+U100+AC100+AK100+AS100</f>
        <v>10200</v>
      </c>
      <c r="N100" s="186">
        <f t="shared" ref="N100:N101" si="426">+V100+AD100+AL100+AT100</f>
        <v>0</v>
      </c>
      <c r="O100" s="186">
        <f t="shared" ref="O100:O101" si="427">+W100+AE100+AM100+AU100</f>
        <v>0</v>
      </c>
      <c r="P100" s="186">
        <f t="shared" ref="P100:P101" si="428">+X100+AF100+AN100+AV100</f>
        <v>8000</v>
      </c>
      <c r="Q100" s="186">
        <f t="shared" ref="Q100:Q101" si="429">+Y100+AG100+AO100+AW100</f>
        <v>0</v>
      </c>
      <c r="R100" s="186">
        <f t="shared" ref="R100:R101" si="430">+Z100+AH100+AP100+AX100</f>
        <v>2200</v>
      </c>
      <c r="S100" s="186">
        <f t="shared" ref="S100:S101" si="431">+AA100+AI100+AQ100+AY100</f>
        <v>0</v>
      </c>
      <c r="T100" s="187">
        <f t="shared" ref="T100:T101" si="432">+I100</f>
        <v>0</v>
      </c>
      <c r="U100" s="186">
        <f t="shared" ref="U100:U101" si="433">SUM(V100:AA100)</f>
        <v>0</v>
      </c>
      <c r="V100" s="188"/>
      <c r="W100" s="188"/>
      <c r="X100" s="188"/>
      <c r="Y100" s="188"/>
      <c r="Z100" s="188"/>
      <c r="AA100" s="188"/>
      <c r="AB100" s="187">
        <f t="shared" ref="AB100:AB101" si="434">+J100</f>
        <v>6</v>
      </c>
      <c r="AC100" s="186">
        <f t="shared" ref="AC100:AC101" si="435">SUM(AD100:AI100)</f>
        <v>3100</v>
      </c>
      <c r="AD100" s="188"/>
      <c r="AE100" s="188"/>
      <c r="AF100" s="188">
        <v>2300</v>
      </c>
      <c r="AG100" s="188"/>
      <c r="AH100" s="188">
        <v>800</v>
      </c>
      <c r="AI100" s="188"/>
      <c r="AJ100" s="187">
        <f t="shared" ref="AJ100:AJ101" si="436">+K100</f>
        <v>8</v>
      </c>
      <c r="AK100" s="186">
        <f t="shared" ref="AK100:AK101" si="437">SUM(AL100:AQ100)</f>
        <v>4000</v>
      </c>
      <c r="AL100" s="188"/>
      <c r="AM100" s="188"/>
      <c r="AN100" s="188">
        <v>3200</v>
      </c>
      <c r="AO100" s="188"/>
      <c r="AP100" s="188">
        <v>800</v>
      </c>
      <c r="AQ100" s="188"/>
      <c r="AR100" s="187">
        <f t="shared" ref="AR100:AR101" si="438">+L100</f>
        <v>6</v>
      </c>
      <c r="AS100" s="186">
        <f t="shared" ref="AS100:AS101" si="439">SUM(AT100:AY100)</f>
        <v>3100</v>
      </c>
      <c r="AT100" s="188"/>
      <c r="AU100" s="188"/>
      <c r="AV100" s="188">
        <v>2500</v>
      </c>
      <c r="AW100" s="188"/>
      <c r="AX100" s="188">
        <v>600</v>
      </c>
      <c r="AY100" s="188"/>
    </row>
    <row r="101" spans="3:51" ht="32.1" customHeight="1" x14ac:dyDescent="0.25">
      <c r="D101" s="175"/>
      <c r="E101" s="182">
        <f>+Metas!H79</f>
        <v>72</v>
      </c>
      <c r="F101" s="191" t="str">
        <f>+Metas!K79</f>
        <v>% de instituciones de educación superior acompañadas por el Departamento para optar a acreditación de calidad</v>
      </c>
      <c r="G101" s="184">
        <f>+Metas!J79</f>
        <v>100</v>
      </c>
      <c r="H101" s="1">
        <f t="shared" si="424"/>
        <v>100</v>
      </c>
      <c r="I101" s="198">
        <v>10</v>
      </c>
      <c r="J101" s="198">
        <v>23</v>
      </c>
      <c r="K101" s="198">
        <v>34</v>
      </c>
      <c r="L101" s="198">
        <v>33</v>
      </c>
      <c r="M101" s="186">
        <f t="shared" si="425"/>
        <v>400</v>
      </c>
      <c r="N101" s="186">
        <f t="shared" si="426"/>
        <v>400</v>
      </c>
      <c r="O101" s="186">
        <f t="shared" si="427"/>
        <v>0</v>
      </c>
      <c r="P101" s="186">
        <f t="shared" si="428"/>
        <v>0</v>
      </c>
      <c r="Q101" s="186">
        <f t="shared" si="429"/>
        <v>0</v>
      </c>
      <c r="R101" s="186">
        <f t="shared" si="430"/>
        <v>0</v>
      </c>
      <c r="S101" s="186">
        <f t="shared" si="431"/>
        <v>0</v>
      </c>
      <c r="T101" s="187">
        <f t="shared" si="432"/>
        <v>10</v>
      </c>
      <c r="U101" s="186">
        <f t="shared" si="433"/>
        <v>90</v>
      </c>
      <c r="V101" s="188">
        <v>90</v>
      </c>
      <c r="W101" s="188"/>
      <c r="X101" s="188"/>
      <c r="Y101" s="188"/>
      <c r="Z101" s="188"/>
      <c r="AA101" s="188"/>
      <c r="AB101" s="187">
        <f t="shared" si="434"/>
        <v>23</v>
      </c>
      <c r="AC101" s="186">
        <f t="shared" si="435"/>
        <v>110</v>
      </c>
      <c r="AD101" s="188">
        <v>110</v>
      </c>
      <c r="AE101" s="188"/>
      <c r="AF101" s="188"/>
      <c r="AG101" s="188"/>
      <c r="AH101" s="188"/>
      <c r="AI101" s="188"/>
      <c r="AJ101" s="187">
        <f t="shared" si="436"/>
        <v>34</v>
      </c>
      <c r="AK101" s="186">
        <f t="shared" si="437"/>
        <v>140</v>
      </c>
      <c r="AL101" s="188">
        <v>140</v>
      </c>
      <c r="AM101" s="188"/>
      <c r="AN101" s="188"/>
      <c r="AO101" s="188"/>
      <c r="AP101" s="188"/>
      <c r="AQ101" s="188"/>
      <c r="AR101" s="187">
        <f t="shared" si="438"/>
        <v>33</v>
      </c>
      <c r="AS101" s="186">
        <f t="shared" si="439"/>
        <v>60</v>
      </c>
      <c r="AT101" s="188">
        <v>60</v>
      </c>
      <c r="AU101" s="188"/>
      <c r="AV101" s="188"/>
      <c r="AW101" s="188"/>
      <c r="AX101" s="188"/>
      <c r="AY101" s="188"/>
    </row>
    <row r="102" spans="3:51" ht="32.1" customHeight="1" x14ac:dyDescent="0.25">
      <c r="C102" s="203" t="s">
        <v>247</v>
      </c>
      <c r="D102" s="165" t="s">
        <v>248</v>
      </c>
      <c r="E102" s="168"/>
      <c r="F102" s="168"/>
      <c r="G102" s="194"/>
      <c r="H102" s="170"/>
      <c r="I102" s="171"/>
      <c r="J102" s="171"/>
      <c r="K102" s="171"/>
      <c r="L102" s="171"/>
      <c r="M102" s="195">
        <f t="shared" ref="M102:S102" si="440">SUM(M103:M116)/2</f>
        <v>1898808</v>
      </c>
      <c r="N102" s="195">
        <f t="shared" si="440"/>
        <v>3140</v>
      </c>
      <c r="O102" s="195">
        <f t="shared" si="440"/>
        <v>1894838</v>
      </c>
      <c r="P102" s="195">
        <f t="shared" si="440"/>
        <v>0</v>
      </c>
      <c r="Q102" s="195">
        <f t="shared" si="440"/>
        <v>0</v>
      </c>
      <c r="R102" s="195">
        <f t="shared" si="440"/>
        <v>0</v>
      </c>
      <c r="S102" s="195">
        <f t="shared" si="440"/>
        <v>830</v>
      </c>
      <c r="T102" s="196"/>
      <c r="U102" s="197">
        <f>SUM(U103:U116)/2</f>
        <v>469830</v>
      </c>
      <c r="V102" s="197">
        <f t="shared" ref="V102:AA102" si="441">SUM(V103:V116)/2</f>
        <v>160</v>
      </c>
      <c r="W102" s="197">
        <f t="shared" si="441"/>
        <v>469630</v>
      </c>
      <c r="X102" s="197">
        <f t="shared" si="441"/>
        <v>0</v>
      </c>
      <c r="Y102" s="197">
        <f t="shared" si="441"/>
        <v>0</v>
      </c>
      <c r="Z102" s="197">
        <f t="shared" si="441"/>
        <v>0</v>
      </c>
      <c r="AA102" s="197">
        <f t="shared" si="441"/>
        <v>40</v>
      </c>
      <c r="AB102" s="196"/>
      <c r="AC102" s="197">
        <f t="shared" ref="AC102:AI102" si="442">SUM(AC103:AC116)/2</f>
        <v>470968</v>
      </c>
      <c r="AD102" s="197">
        <f t="shared" si="442"/>
        <v>160</v>
      </c>
      <c r="AE102" s="197">
        <f t="shared" si="442"/>
        <v>470568</v>
      </c>
      <c r="AF102" s="197">
        <f t="shared" si="442"/>
        <v>0</v>
      </c>
      <c r="AG102" s="197">
        <f t="shared" si="442"/>
        <v>0</v>
      </c>
      <c r="AH102" s="197">
        <f t="shared" si="442"/>
        <v>0</v>
      </c>
      <c r="AI102" s="197">
        <f t="shared" si="442"/>
        <v>240</v>
      </c>
      <c r="AJ102" s="196"/>
      <c r="AK102" s="197">
        <f t="shared" ref="AK102:AQ102" si="443">SUM(AK103:AK116)/2</f>
        <v>474270</v>
      </c>
      <c r="AL102" s="197">
        <f t="shared" si="443"/>
        <v>160</v>
      </c>
      <c r="AM102" s="197">
        <f t="shared" si="443"/>
        <v>473840</v>
      </c>
      <c r="AN102" s="197">
        <f t="shared" si="443"/>
        <v>0</v>
      </c>
      <c r="AO102" s="197">
        <f t="shared" si="443"/>
        <v>0</v>
      </c>
      <c r="AP102" s="197">
        <f t="shared" si="443"/>
        <v>0</v>
      </c>
      <c r="AQ102" s="197">
        <f t="shared" si="443"/>
        <v>270</v>
      </c>
      <c r="AR102" s="196"/>
      <c r="AS102" s="197">
        <f t="shared" ref="AS102:AY102" si="444">SUM(AS103:AS116)/2</f>
        <v>483740</v>
      </c>
      <c r="AT102" s="197">
        <f t="shared" si="444"/>
        <v>2660</v>
      </c>
      <c r="AU102" s="197">
        <f t="shared" si="444"/>
        <v>480800</v>
      </c>
      <c r="AV102" s="197">
        <f t="shared" si="444"/>
        <v>0</v>
      </c>
      <c r="AW102" s="197">
        <f t="shared" si="444"/>
        <v>0</v>
      </c>
      <c r="AX102" s="197">
        <f t="shared" si="444"/>
        <v>0</v>
      </c>
      <c r="AY102" s="197">
        <f t="shared" si="444"/>
        <v>280</v>
      </c>
    </row>
    <row r="103" spans="3:51" ht="32.1" customHeight="1" x14ac:dyDescent="0.25">
      <c r="D103" s="175" t="s">
        <v>249</v>
      </c>
      <c r="E103" s="206" t="s">
        <v>250</v>
      </c>
      <c r="F103" s="207"/>
      <c r="G103" s="189"/>
      <c r="H103" s="177"/>
      <c r="I103" s="178"/>
      <c r="J103" s="178"/>
      <c r="K103" s="178"/>
      <c r="L103" s="178"/>
      <c r="M103" s="190">
        <f t="shared" ref="M103:S103" si="445">+U103+AC103+AK103+AS103</f>
        <v>3590</v>
      </c>
      <c r="N103" s="190">
        <f t="shared" si="445"/>
        <v>3140</v>
      </c>
      <c r="O103" s="190">
        <f t="shared" si="445"/>
        <v>450</v>
      </c>
      <c r="P103" s="190">
        <f t="shared" si="445"/>
        <v>0</v>
      </c>
      <c r="Q103" s="190">
        <f t="shared" si="445"/>
        <v>0</v>
      </c>
      <c r="R103" s="190">
        <f t="shared" si="445"/>
        <v>0</v>
      </c>
      <c r="S103" s="190">
        <f t="shared" si="445"/>
        <v>0</v>
      </c>
      <c r="T103" s="192"/>
      <c r="U103" s="181">
        <f>SUM(U104:U108)</f>
        <v>265</v>
      </c>
      <c r="V103" s="181">
        <f t="shared" ref="V103:AA103" si="446">SUM(V104:V108)</f>
        <v>160</v>
      </c>
      <c r="W103" s="181">
        <f t="shared" si="446"/>
        <v>105</v>
      </c>
      <c r="X103" s="181">
        <f t="shared" si="446"/>
        <v>0</v>
      </c>
      <c r="Y103" s="181">
        <f t="shared" si="446"/>
        <v>0</v>
      </c>
      <c r="Z103" s="181">
        <f t="shared" si="446"/>
        <v>0</v>
      </c>
      <c r="AA103" s="181">
        <f t="shared" si="446"/>
        <v>0</v>
      </c>
      <c r="AB103" s="192"/>
      <c r="AC103" s="181">
        <f t="shared" ref="AC103:AI103" si="447">SUM(AC104:AC108)</f>
        <v>275</v>
      </c>
      <c r="AD103" s="181">
        <f t="shared" si="447"/>
        <v>160</v>
      </c>
      <c r="AE103" s="181">
        <f t="shared" si="447"/>
        <v>115</v>
      </c>
      <c r="AF103" s="181">
        <f t="shared" si="447"/>
        <v>0</v>
      </c>
      <c r="AG103" s="181">
        <f t="shared" si="447"/>
        <v>0</v>
      </c>
      <c r="AH103" s="181">
        <f t="shared" si="447"/>
        <v>0</v>
      </c>
      <c r="AI103" s="181">
        <f t="shared" si="447"/>
        <v>0</v>
      </c>
      <c r="AJ103" s="192"/>
      <c r="AK103" s="181">
        <f t="shared" ref="AK103:AQ103" si="448">SUM(AK104:AK108)</f>
        <v>280</v>
      </c>
      <c r="AL103" s="181">
        <f t="shared" si="448"/>
        <v>160</v>
      </c>
      <c r="AM103" s="181">
        <f t="shared" si="448"/>
        <v>120</v>
      </c>
      <c r="AN103" s="181">
        <f t="shared" si="448"/>
        <v>0</v>
      </c>
      <c r="AO103" s="181">
        <f t="shared" si="448"/>
        <v>0</v>
      </c>
      <c r="AP103" s="181">
        <f t="shared" si="448"/>
        <v>0</v>
      </c>
      <c r="AQ103" s="181">
        <f t="shared" si="448"/>
        <v>0</v>
      </c>
      <c r="AR103" s="192"/>
      <c r="AS103" s="181">
        <f t="shared" ref="AS103:AY103" si="449">SUM(AS104:AS108)</f>
        <v>2770</v>
      </c>
      <c r="AT103" s="181">
        <f t="shared" si="449"/>
        <v>2660</v>
      </c>
      <c r="AU103" s="181">
        <f t="shared" si="449"/>
        <v>110</v>
      </c>
      <c r="AV103" s="181">
        <f t="shared" si="449"/>
        <v>0</v>
      </c>
      <c r="AW103" s="181">
        <f t="shared" si="449"/>
        <v>0</v>
      </c>
      <c r="AX103" s="181">
        <f t="shared" si="449"/>
        <v>0</v>
      </c>
      <c r="AY103" s="181">
        <f t="shared" si="449"/>
        <v>0</v>
      </c>
    </row>
    <row r="104" spans="3:51" ht="32.1" customHeight="1" x14ac:dyDescent="0.25">
      <c r="D104" s="175"/>
      <c r="E104" s="182">
        <f>+Metas!H81</f>
        <v>73</v>
      </c>
      <c r="F104" s="183" t="str">
        <f>+Metas!K81</f>
        <v>% de funcionarios comprometidos con el uso y apropiación de los Sistemas de Información</v>
      </c>
      <c r="G104" s="184">
        <f>+Metas!J81</f>
        <v>100</v>
      </c>
      <c r="H104" s="5">
        <f>SUM(I104:L104)/4</f>
        <v>100</v>
      </c>
      <c r="I104" s="185">
        <v>100</v>
      </c>
      <c r="J104" s="185">
        <v>100</v>
      </c>
      <c r="K104" s="185">
        <v>100</v>
      </c>
      <c r="L104" s="185">
        <v>100</v>
      </c>
      <c r="M104" s="186">
        <f t="shared" ref="M104:S104" si="450">+U104+AC104+AK104+AS104</f>
        <v>50</v>
      </c>
      <c r="N104" s="186">
        <f t="shared" si="450"/>
        <v>0</v>
      </c>
      <c r="O104" s="186">
        <f t="shared" si="450"/>
        <v>50</v>
      </c>
      <c r="P104" s="186">
        <f t="shared" si="450"/>
        <v>0</v>
      </c>
      <c r="Q104" s="186">
        <f t="shared" si="450"/>
        <v>0</v>
      </c>
      <c r="R104" s="186">
        <f t="shared" si="450"/>
        <v>0</v>
      </c>
      <c r="S104" s="186">
        <f t="shared" si="450"/>
        <v>0</v>
      </c>
      <c r="T104" s="187">
        <f>+I104</f>
        <v>100</v>
      </c>
      <c r="U104" s="186">
        <f>SUM(V104:AA104)</f>
        <v>5</v>
      </c>
      <c r="V104" s="199"/>
      <c r="W104" s="199">
        <v>5</v>
      </c>
      <c r="X104" s="199"/>
      <c r="Y104" s="199"/>
      <c r="Z104" s="199"/>
      <c r="AA104" s="199"/>
      <c r="AB104" s="187">
        <f>+J104</f>
        <v>100</v>
      </c>
      <c r="AC104" s="186">
        <f>SUM(AD104:AI104)</f>
        <v>15</v>
      </c>
      <c r="AD104" s="199"/>
      <c r="AE104" s="199">
        <v>15</v>
      </c>
      <c r="AF104" s="199"/>
      <c r="AG104" s="199"/>
      <c r="AH104" s="199"/>
      <c r="AI104" s="199"/>
      <c r="AJ104" s="187">
        <f>+K104</f>
        <v>100</v>
      </c>
      <c r="AK104" s="186">
        <f>SUM(AL104:AQ104)</f>
        <v>20</v>
      </c>
      <c r="AL104" s="199"/>
      <c r="AM104" s="199">
        <v>20</v>
      </c>
      <c r="AN104" s="199"/>
      <c r="AO104" s="199"/>
      <c r="AP104" s="199"/>
      <c r="AQ104" s="199"/>
      <c r="AR104" s="187">
        <f>+L104</f>
        <v>100</v>
      </c>
      <c r="AS104" s="186">
        <f>SUM(AT104:AY104)</f>
        <v>10</v>
      </c>
      <c r="AT104" s="199"/>
      <c r="AU104" s="199">
        <v>10</v>
      </c>
      <c r="AV104" s="199"/>
      <c r="AW104" s="199"/>
      <c r="AX104" s="199"/>
      <c r="AY104" s="199"/>
    </row>
    <row r="105" spans="3:51" ht="32.1" customHeight="1" x14ac:dyDescent="0.25">
      <c r="D105" s="175"/>
      <c r="E105" s="182">
        <f>+Metas!H82</f>
        <v>74</v>
      </c>
      <c r="F105" s="183" t="str">
        <f>+Metas!K82</f>
        <v>% del hardware obsoleto renovado</v>
      </c>
      <c r="G105" s="184">
        <f>+Metas!J82</f>
        <v>100</v>
      </c>
      <c r="H105" s="5">
        <f>SUM(I105:L105)</f>
        <v>100</v>
      </c>
      <c r="I105" s="185">
        <v>25</v>
      </c>
      <c r="J105" s="185">
        <v>25</v>
      </c>
      <c r="K105" s="185">
        <v>25</v>
      </c>
      <c r="L105" s="185">
        <v>25</v>
      </c>
      <c r="M105" s="186">
        <f t="shared" ref="M105:M108" si="451">+U105+AC105+AK105+AS105</f>
        <v>1000</v>
      </c>
      <c r="N105" s="186">
        <f t="shared" ref="N105:N108" si="452">+V105+AD105+AL105+AT105</f>
        <v>600</v>
      </c>
      <c r="O105" s="186">
        <f t="shared" ref="O105:O108" si="453">+W105+AE105+AM105+AU105</f>
        <v>400</v>
      </c>
      <c r="P105" s="186">
        <f t="shared" ref="P105:P108" si="454">+X105+AF105+AN105+AV105</f>
        <v>0</v>
      </c>
      <c r="Q105" s="186">
        <f t="shared" ref="Q105:Q108" si="455">+Y105+AG105+AO105+AW105</f>
        <v>0</v>
      </c>
      <c r="R105" s="186">
        <f t="shared" ref="R105:R108" si="456">+Z105+AH105+AP105+AX105</f>
        <v>0</v>
      </c>
      <c r="S105" s="186">
        <f t="shared" ref="S105:S108" si="457">+AA105+AI105+AQ105+AY105</f>
        <v>0</v>
      </c>
      <c r="T105" s="187">
        <f t="shared" ref="T105:T108" si="458">+I105</f>
        <v>25</v>
      </c>
      <c r="U105" s="186">
        <f t="shared" ref="U105:U108" si="459">SUM(V105:AA105)</f>
        <v>250</v>
      </c>
      <c r="V105" s="199">
        <v>150</v>
      </c>
      <c r="W105" s="199">
        <v>100</v>
      </c>
      <c r="X105" s="199"/>
      <c r="Y105" s="199"/>
      <c r="Z105" s="199"/>
      <c r="AA105" s="199"/>
      <c r="AB105" s="187">
        <f t="shared" ref="AB105:AB108" si="460">+J105</f>
        <v>25</v>
      </c>
      <c r="AC105" s="186">
        <f t="shared" ref="AC105:AC108" si="461">SUM(AD105:AI105)</f>
        <v>250</v>
      </c>
      <c r="AD105" s="199">
        <v>150</v>
      </c>
      <c r="AE105" s="199">
        <v>100</v>
      </c>
      <c r="AF105" s="199"/>
      <c r="AG105" s="199"/>
      <c r="AH105" s="199"/>
      <c r="AI105" s="199"/>
      <c r="AJ105" s="187">
        <f t="shared" ref="AJ105:AJ108" si="462">+K105</f>
        <v>25</v>
      </c>
      <c r="AK105" s="186">
        <f t="shared" ref="AK105:AK108" si="463">SUM(AL105:AQ105)</f>
        <v>250</v>
      </c>
      <c r="AL105" s="199">
        <v>150</v>
      </c>
      <c r="AM105" s="199">
        <v>100</v>
      </c>
      <c r="AN105" s="199"/>
      <c r="AO105" s="199"/>
      <c r="AP105" s="199"/>
      <c r="AQ105" s="199"/>
      <c r="AR105" s="187">
        <f t="shared" ref="AR105:AR108" si="464">+L105</f>
        <v>25</v>
      </c>
      <c r="AS105" s="186">
        <f t="shared" ref="AS105:AS108" si="465">SUM(AT105:AY105)</f>
        <v>250</v>
      </c>
      <c r="AT105" s="199">
        <v>150</v>
      </c>
      <c r="AU105" s="199">
        <v>100</v>
      </c>
      <c r="AV105" s="199"/>
      <c r="AW105" s="199"/>
      <c r="AX105" s="199"/>
      <c r="AY105" s="199"/>
    </row>
    <row r="106" spans="3:51" ht="32.1" customHeight="1" x14ac:dyDescent="0.25">
      <c r="D106" s="175"/>
      <c r="E106" s="182">
        <f>+Metas!H83</f>
        <v>75</v>
      </c>
      <c r="F106" s="183" t="str">
        <f>+Metas!K83</f>
        <v>Red eléctrica y de datos optimizada</v>
      </c>
      <c r="G106" s="184">
        <f>+Metas!J83</f>
        <v>1</v>
      </c>
      <c r="H106" s="5">
        <f>SUM(I106:L106)</f>
        <v>1</v>
      </c>
      <c r="I106" s="185"/>
      <c r="J106" s="185"/>
      <c r="K106" s="185"/>
      <c r="L106" s="185">
        <v>1</v>
      </c>
      <c r="M106" s="186">
        <f t="shared" si="451"/>
        <v>500</v>
      </c>
      <c r="N106" s="186">
        <f t="shared" si="452"/>
        <v>500</v>
      </c>
      <c r="O106" s="186">
        <f t="shared" si="453"/>
        <v>0</v>
      </c>
      <c r="P106" s="186">
        <f t="shared" si="454"/>
        <v>0</v>
      </c>
      <c r="Q106" s="186">
        <f t="shared" si="455"/>
        <v>0</v>
      </c>
      <c r="R106" s="186">
        <f t="shared" si="456"/>
        <v>0</v>
      </c>
      <c r="S106" s="186">
        <f t="shared" si="457"/>
        <v>0</v>
      </c>
      <c r="T106" s="187">
        <f t="shared" si="458"/>
        <v>0</v>
      </c>
      <c r="U106" s="186">
        <f t="shared" si="459"/>
        <v>0</v>
      </c>
      <c r="V106" s="199"/>
      <c r="W106" s="199"/>
      <c r="X106" s="199"/>
      <c r="Y106" s="199"/>
      <c r="Z106" s="199"/>
      <c r="AA106" s="199"/>
      <c r="AB106" s="187">
        <f t="shared" si="460"/>
        <v>0</v>
      </c>
      <c r="AC106" s="186">
        <f t="shared" si="461"/>
        <v>0</v>
      </c>
      <c r="AD106" s="199"/>
      <c r="AE106" s="199"/>
      <c r="AF106" s="199"/>
      <c r="AG106" s="199"/>
      <c r="AH106" s="199"/>
      <c r="AI106" s="199"/>
      <c r="AJ106" s="187">
        <f t="shared" si="462"/>
        <v>0</v>
      </c>
      <c r="AK106" s="186">
        <f t="shared" si="463"/>
        <v>0</v>
      </c>
      <c r="AL106" s="199"/>
      <c r="AM106" s="199"/>
      <c r="AN106" s="199"/>
      <c r="AO106" s="199"/>
      <c r="AP106" s="199"/>
      <c r="AQ106" s="199"/>
      <c r="AR106" s="187">
        <f t="shared" si="464"/>
        <v>1</v>
      </c>
      <c r="AS106" s="186">
        <f t="shared" si="465"/>
        <v>500</v>
      </c>
      <c r="AT106" s="199">
        <v>500</v>
      </c>
      <c r="AU106" s="199"/>
      <c r="AV106" s="199"/>
      <c r="AW106" s="199"/>
      <c r="AX106" s="199"/>
      <c r="AY106" s="199"/>
    </row>
    <row r="107" spans="3:51" ht="32.1" customHeight="1" x14ac:dyDescent="0.25">
      <c r="D107" s="175"/>
      <c r="E107" s="182">
        <f>+Metas!H84</f>
        <v>76</v>
      </c>
      <c r="F107" s="183" t="str">
        <f>+Metas!K84</f>
        <v>Sistema de gestión de archivo de expedientes laborales digitalizado y adecuado</v>
      </c>
      <c r="G107" s="184">
        <f>+Metas!J84</f>
        <v>1</v>
      </c>
      <c r="H107" s="5">
        <f>SUM(I107:L107)</f>
        <v>1</v>
      </c>
      <c r="I107" s="185"/>
      <c r="J107" s="185"/>
      <c r="K107" s="185"/>
      <c r="L107" s="185">
        <v>1</v>
      </c>
      <c r="M107" s="186">
        <f t="shared" si="451"/>
        <v>2000</v>
      </c>
      <c r="N107" s="186">
        <f t="shared" si="452"/>
        <v>2000</v>
      </c>
      <c r="O107" s="186">
        <f t="shared" si="453"/>
        <v>0</v>
      </c>
      <c r="P107" s="186">
        <f t="shared" si="454"/>
        <v>0</v>
      </c>
      <c r="Q107" s="186">
        <f t="shared" si="455"/>
        <v>0</v>
      </c>
      <c r="R107" s="186">
        <f t="shared" si="456"/>
        <v>0</v>
      </c>
      <c r="S107" s="186">
        <f t="shared" si="457"/>
        <v>0</v>
      </c>
      <c r="T107" s="187">
        <f t="shared" si="458"/>
        <v>0</v>
      </c>
      <c r="U107" s="186">
        <f t="shared" si="459"/>
        <v>0</v>
      </c>
      <c r="V107" s="199"/>
      <c r="W107" s="199"/>
      <c r="X107" s="199"/>
      <c r="Y107" s="199"/>
      <c r="Z107" s="199"/>
      <c r="AA107" s="199"/>
      <c r="AB107" s="187">
        <f t="shared" si="460"/>
        <v>0</v>
      </c>
      <c r="AC107" s="186">
        <f t="shared" si="461"/>
        <v>0</v>
      </c>
      <c r="AD107" s="199"/>
      <c r="AE107" s="199"/>
      <c r="AF107" s="199"/>
      <c r="AG107" s="199"/>
      <c r="AH107" s="199"/>
      <c r="AI107" s="199"/>
      <c r="AJ107" s="187">
        <f t="shared" si="462"/>
        <v>0</v>
      </c>
      <c r="AK107" s="186">
        <f t="shared" si="463"/>
        <v>0</v>
      </c>
      <c r="AL107" s="199"/>
      <c r="AM107" s="199"/>
      <c r="AN107" s="199"/>
      <c r="AO107" s="199"/>
      <c r="AP107" s="199"/>
      <c r="AQ107" s="199"/>
      <c r="AR107" s="187">
        <f t="shared" si="464"/>
        <v>1</v>
      </c>
      <c r="AS107" s="186">
        <f t="shared" si="465"/>
        <v>2000</v>
      </c>
      <c r="AT107" s="199">
        <v>2000</v>
      </c>
      <c r="AU107" s="199"/>
      <c r="AV107" s="199"/>
      <c r="AW107" s="199"/>
      <c r="AX107" s="199"/>
      <c r="AY107" s="199"/>
    </row>
    <row r="108" spans="3:51" ht="32.1" customHeight="1" x14ac:dyDescent="0.25">
      <c r="D108" s="175"/>
      <c r="E108" s="182">
        <f>+Metas!H85</f>
        <v>77</v>
      </c>
      <c r="F108" s="183" t="str">
        <f>+Metas!K85</f>
        <v>Procesos certificados en calidad sostenidos con seguimiento de auditoría satisfactoria</v>
      </c>
      <c r="G108" s="184">
        <f>+Metas!J85</f>
        <v>4</v>
      </c>
      <c r="H108" s="5">
        <f>SUM(I108:L108)/4</f>
        <v>4</v>
      </c>
      <c r="I108" s="185">
        <v>4</v>
      </c>
      <c r="J108" s="185">
        <v>4</v>
      </c>
      <c r="K108" s="185">
        <v>4</v>
      </c>
      <c r="L108" s="185">
        <v>4</v>
      </c>
      <c r="M108" s="186">
        <f t="shared" si="451"/>
        <v>40</v>
      </c>
      <c r="N108" s="186">
        <f t="shared" si="452"/>
        <v>40</v>
      </c>
      <c r="O108" s="186">
        <f t="shared" si="453"/>
        <v>0</v>
      </c>
      <c r="P108" s="186">
        <f t="shared" si="454"/>
        <v>0</v>
      </c>
      <c r="Q108" s="186">
        <f t="shared" si="455"/>
        <v>0</v>
      </c>
      <c r="R108" s="186">
        <f t="shared" si="456"/>
        <v>0</v>
      </c>
      <c r="S108" s="186">
        <f t="shared" si="457"/>
        <v>0</v>
      </c>
      <c r="T108" s="187">
        <f t="shared" si="458"/>
        <v>4</v>
      </c>
      <c r="U108" s="186">
        <f t="shared" si="459"/>
        <v>10</v>
      </c>
      <c r="V108" s="199">
        <v>10</v>
      </c>
      <c r="W108" s="199"/>
      <c r="X108" s="199"/>
      <c r="Y108" s="199"/>
      <c r="Z108" s="199"/>
      <c r="AA108" s="199"/>
      <c r="AB108" s="187">
        <f t="shared" si="460"/>
        <v>4</v>
      </c>
      <c r="AC108" s="186">
        <f t="shared" si="461"/>
        <v>10</v>
      </c>
      <c r="AD108" s="199">
        <v>10</v>
      </c>
      <c r="AE108" s="199"/>
      <c r="AF108" s="199"/>
      <c r="AG108" s="199"/>
      <c r="AH108" s="199"/>
      <c r="AI108" s="199"/>
      <c r="AJ108" s="187">
        <f t="shared" si="462"/>
        <v>4</v>
      </c>
      <c r="AK108" s="186">
        <f t="shared" si="463"/>
        <v>10</v>
      </c>
      <c r="AL108" s="199">
        <v>10</v>
      </c>
      <c r="AM108" s="199"/>
      <c r="AN108" s="199"/>
      <c r="AO108" s="199"/>
      <c r="AP108" s="199"/>
      <c r="AQ108" s="199"/>
      <c r="AR108" s="187">
        <f t="shared" si="464"/>
        <v>4</v>
      </c>
      <c r="AS108" s="186">
        <f t="shared" si="465"/>
        <v>10</v>
      </c>
      <c r="AT108" s="199">
        <v>10</v>
      </c>
      <c r="AU108" s="199"/>
      <c r="AV108" s="199"/>
      <c r="AW108" s="199"/>
      <c r="AX108" s="199"/>
      <c r="AY108" s="199"/>
    </row>
    <row r="109" spans="3:51" ht="32.1" customHeight="1" x14ac:dyDescent="0.25">
      <c r="D109" s="175" t="s">
        <v>256</v>
      </c>
      <c r="E109" s="540" t="s">
        <v>215</v>
      </c>
      <c r="F109" s="541"/>
      <c r="G109" s="189"/>
      <c r="H109" s="177"/>
      <c r="I109" s="178"/>
      <c r="J109" s="178"/>
      <c r="K109" s="178"/>
      <c r="L109" s="178"/>
      <c r="M109" s="190">
        <f t="shared" ref="M109:S109" si="466">+U109+AC109+AK109+AS109</f>
        <v>1894288</v>
      </c>
      <c r="N109" s="190">
        <f t="shared" si="466"/>
        <v>0</v>
      </c>
      <c r="O109" s="190">
        <f t="shared" si="466"/>
        <v>1894288</v>
      </c>
      <c r="P109" s="190">
        <f t="shared" si="466"/>
        <v>0</v>
      </c>
      <c r="Q109" s="190">
        <f t="shared" si="466"/>
        <v>0</v>
      </c>
      <c r="R109" s="190">
        <f t="shared" si="466"/>
        <v>0</v>
      </c>
      <c r="S109" s="190">
        <f t="shared" si="466"/>
        <v>0</v>
      </c>
      <c r="T109" s="192"/>
      <c r="U109" s="181">
        <f>SUM(U110:U113)</f>
        <v>469525</v>
      </c>
      <c r="V109" s="181">
        <f t="shared" ref="V109:AA109" si="467">SUM(V110:V113)</f>
        <v>0</v>
      </c>
      <c r="W109" s="181">
        <f t="shared" si="467"/>
        <v>469525</v>
      </c>
      <c r="X109" s="181">
        <f t="shared" si="467"/>
        <v>0</v>
      </c>
      <c r="Y109" s="181">
        <f t="shared" si="467"/>
        <v>0</v>
      </c>
      <c r="Z109" s="181">
        <f t="shared" si="467"/>
        <v>0</v>
      </c>
      <c r="AA109" s="181">
        <f t="shared" si="467"/>
        <v>0</v>
      </c>
      <c r="AB109" s="192"/>
      <c r="AC109" s="181">
        <f t="shared" ref="AC109:AI109" si="468">SUM(AC110:AC113)</f>
        <v>470423</v>
      </c>
      <c r="AD109" s="181">
        <f t="shared" si="468"/>
        <v>0</v>
      </c>
      <c r="AE109" s="181">
        <f t="shared" si="468"/>
        <v>470423</v>
      </c>
      <c r="AF109" s="181">
        <f t="shared" si="468"/>
        <v>0</v>
      </c>
      <c r="AG109" s="181">
        <f t="shared" si="468"/>
        <v>0</v>
      </c>
      <c r="AH109" s="181">
        <f t="shared" si="468"/>
        <v>0</v>
      </c>
      <c r="AI109" s="181">
        <f t="shared" si="468"/>
        <v>0</v>
      </c>
      <c r="AJ109" s="192"/>
      <c r="AK109" s="181">
        <f t="shared" ref="AK109:AQ109" si="469">SUM(AK110:AK113)</f>
        <v>473690</v>
      </c>
      <c r="AL109" s="181">
        <f t="shared" si="469"/>
        <v>0</v>
      </c>
      <c r="AM109" s="181">
        <f t="shared" si="469"/>
        <v>473690</v>
      </c>
      <c r="AN109" s="181">
        <f t="shared" si="469"/>
        <v>0</v>
      </c>
      <c r="AO109" s="181">
        <f t="shared" si="469"/>
        <v>0</v>
      </c>
      <c r="AP109" s="181">
        <f t="shared" si="469"/>
        <v>0</v>
      </c>
      <c r="AQ109" s="181">
        <f t="shared" si="469"/>
        <v>0</v>
      </c>
      <c r="AR109" s="192"/>
      <c r="AS109" s="181">
        <f t="shared" ref="AS109:AY109" si="470">SUM(AS110:AS113)</f>
        <v>480650</v>
      </c>
      <c r="AT109" s="181">
        <f t="shared" si="470"/>
        <v>0</v>
      </c>
      <c r="AU109" s="181">
        <f t="shared" si="470"/>
        <v>480650</v>
      </c>
      <c r="AV109" s="181">
        <f t="shared" si="470"/>
        <v>0</v>
      </c>
      <c r="AW109" s="181">
        <f t="shared" si="470"/>
        <v>0</v>
      </c>
      <c r="AX109" s="181">
        <f t="shared" si="470"/>
        <v>0</v>
      </c>
      <c r="AY109" s="181">
        <f t="shared" si="470"/>
        <v>0</v>
      </c>
    </row>
    <row r="110" spans="3:51" ht="32.1" customHeight="1" x14ac:dyDescent="0.25">
      <c r="D110" s="201"/>
      <c r="E110" s="182">
        <f>+Metas!H86</f>
        <v>78</v>
      </c>
      <c r="F110" s="191" t="str">
        <f>+Metas!K86</f>
        <v>% de establecimientos educativos oficiales con procesos de acompañamiento en gestión y control normativo</v>
      </c>
      <c r="G110" s="184">
        <f>+Metas!J86</f>
        <v>100</v>
      </c>
      <c r="H110" s="1">
        <f>SUM(I110:L110)/4</f>
        <v>100</v>
      </c>
      <c r="I110" s="198">
        <v>100</v>
      </c>
      <c r="J110" s="198">
        <v>100</v>
      </c>
      <c r="K110" s="198">
        <v>100</v>
      </c>
      <c r="L110" s="198">
        <v>100</v>
      </c>
      <c r="M110" s="186">
        <f t="shared" ref="M110:S110" si="471">+U110+AC110+AK110+AS110</f>
        <v>100</v>
      </c>
      <c r="N110" s="186">
        <f t="shared" si="471"/>
        <v>0</v>
      </c>
      <c r="O110" s="186">
        <f t="shared" si="471"/>
        <v>100</v>
      </c>
      <c r="P110" s="186">
        <f t="shared" si="471"/>
        <v>0</v>
      </c>
      <c r="Q110" s="186">
        <f t="shared" si="471"/>
        <v>0</v>
      </c>
      <c r="R110" s="186">
        <f t="shared" si="471"/>
        <v>0</v>
      </c>
      <c r="S110" s="186">
        <f t="shared" si="471"/>
        <v>0</v>
      </c>
      <c r="T110" s="187">
        <f>+I110</f>
        <v>100</v>
      </c>
      <c r="U110" s="186">
        <f>SUM(V110:AA110)</f>
        <v>7</v>
      </c>
      <c r="V110" s="188"/>
      <c r="W110" s="188">
        <v>7</v>
      </c>
      <c r="X110" s="188"/>
      <c r="Y110" s="188"/>
      <c r="Z110" s="188"/>
      <c r="AA110" s="188"/>
      <c r="AB110" s="187">
        <f>+J110</f>
        <v>100</v>
      </c>
      <c r="AC110" s="186">
        <f>SUM(AD110:AI110)</f>
        <v>33</v>
      </c>
      <c r="AD110" s="188"/>
      <c r="AE110" s="188">
        <v>33</v>
      </c>
      <c r="AF110" s="188"/>
      <c r="AG110" s="188"/>
      <c r="AH110" s="188"/>
      <c r="AI110" s="188"/>
      <c r="AJ110" s="187">
        <f>+K110</f>
        <v>100</v>
      </c>
      <c r="AK110" s="186">
        <f>SUM(AL110:AQ110)</f>
        <v>30</v>
      </c>
      <c r="AL110" s="188"/>
      <c r="AM110" s="188">
        <v>30</v>
      </c>
      <c r="AN110" s="188"/>
      <c r="AO110" s="188"/>
      <c r="AP110" s="188"/>
      <c r="AQ110" s="188"/>
      <c r="AR110" s="187">
        <f>+L110</f>
        <v>100</v>
      </c>
      <c r="AS110" s="186">
        <f>SUM(AT110:AY110)</f>
        <v>30</v>
      </c>
      <c r="AT110" s="188"/>
      <c r="AU110" s="188">
        <v>30</v>
      </c>
      <c r="AV110" s="188"/>
      <c r="AW110" s="188"/>
      <c r="AX110" s="188"/>
      <c r="AY110" s="188"/>
    </row>
    <row r="111" spans="3:51" ht="32.1" customHeight="1" x14ac:dyDescent="0.25">
      <c r="D111" s="201"/>
      <c r="E111" s="182">
        <f>+Metas!H87</f>
        <v>79</v>
      </c>
      <c r="F111" s="191" t="str">
        <f>+Metas!K87</f>
        <v>Proceso de pago de nómina Docente, Directiva Docente y Administrativa optimizado</v>
      </c>
      <c r="G111" s="184">
        <f>+Metas!J87</f>
        <v>1</v>
      </c>
      <c r="H111" s="1">
        <f t="shared" ref="H111:H113" si="472">SUM(I111:L111)</f>
        <v>1</v>
      </c>
      <c r="I111" s="198">
        <v>0.25</v>
      </c>
      <c r="J111" s="198">
        <v>0.25</v>
      </c>
      <c r="K111" s="198">
        <v>0.25</v>
      </c>
      <c r="L111" s="198">
        <v>0.25</v>
      </c>
      <c r="M111" s="186">
        <f t="shared" ref="M111:M113" si="473">+U111+AC111+AK111+AS111</f>
        <v>1893988</v>
      </c>
      <c r="N111" s="186">
        <f t="shared" ref="N111:N113" si="474">+V111+AD111+AL111+AT111</f>
        <v>0</v>
      </c>
      <c r="O111" s="186">
        <f t="shared" ref="O111:O113" si="475">+W111+AE111+AM111+AU111</f>
        <v>1893988</v>
      </c>
      <c r="P111" s="186">
        <f t="shared" ref="P111:P113" si="476">+X111+AF111+AN111+AV111</f>
        <v>0</v>
      </c>
      <c r="Q111" s="186">
        <f t="shared" ref="Q111:Q113" si="477">+Y111+AG111+AO111+AW111</f>
        <v>0</v>
      </c>
      <c r="R111" s="186">
        <f t="shared" ref="R111:R113" si="478">+Z111+AH111+AP111+AX111</f>
        <v>0</v>
      </c>
      <c r="S111" s="186">
        <f t="shared" ref="S111:S113" si="479">+AA111+AI111+AQ111+AY111</f>
        <v>0</v>
      </c>
      <c r="T111" s="187">
        <f t="shared" ref="T111:T113" si="480">+I111</f>
        <v>0.25</v>
      </c>
      <c r="U111" s="186">
        <f t="shared" ref="U111:U113" si="481">SUM(V111:AA111)</f>
        <v>469504</v>
      </c>
      <c r="V111" s="188"/>
      <c r="W111" s="188">
        <v>469504</v>
      </c>
      <c r="X111" s="188"/>
      <c r="Y111" s="188"/>
      <c r="Z111" s="188"/>
      <c r="AA111" s="188"/>
      <c r="AB111" s="187">
        <f t="shared" ref="AB111:AB113" si="482">+J111</f>
        <v>0.25</v>
      </c>
      <c r="AC111" s="186">
        <f t="shared" ref="AC111:AC113" si="483">SUM(AD111:AI111)</f>
        <v>470324</v>
      </c>
      <c r="AD111" s="188"/>
      <c r="AE111" s="188">
        <v>470324</v>
      </c>
      <c r="AF111" s="188"/>
      <c r="AG111" s="188"/>
      <c r="AH111" s="188"/>
      <c r="AI111" s="188"/>
      <c r="AJ111" s="187">
        <f t="shared" ref="AJ111:AJ113" si="484">+K111</f>
        <v>0.25</v>
      </c>
      <c r="AK111" s="186">
        <f t="shared" ref="AK111:AK113" si="485">SUM(AL111:AQ111)</f>
        <v>473600</v>
      </c>
      <c r="AL111" s="188"/>
      <c r="AM111" s="188">
        <v>473600</v>
      </c>
      <c r="AN111" s="188"/>
      <c r="AO111" s="188"/>
      <c r="AP111" s="188"/>
      <c r="AQ111" s="188"/>
      <c r="AR111" s="187">
        <f t="shared" ref="AR111:AR113" si="486">+L111</f>
        <v>0.25</v>
      </c>
      <c r="AS111" s="186">
        <f t="shared" ref="AS111:AS113" si="487">SUM(AT111:AY111)</f>
        <v>480560</v>
      </c>
      <c r="AT111" s="188"/>
      <c r="AU111" s="188">
        <v>480560</v>
      </c>
      <c r="AV111" s="188"/>
      <c r="AW111" s="188"/>
      <c r="AX111" s="188"/>
      <c r="AY111" s="188"/>
    </row>
    <row r="112" spans="3:51" ht="32.1" customHeight="1" x14ac:dyDescent="0.25">
      <c r="D112" s="201"/>
      <c r="E112" s="182">
        <f>+Metas!H88</f>
        <v>80</v>
      </c>
      <c r="F112" s="191" t="str">
        <f>+Metas!K88</f>
        <v>% Instituciones Educativas privadas existentes en el Departamento con procesos de control normativo realizado</v>
      </c>
      <c r="G112" s="184">
        <f>+Metas!J88</f>
        <v>100</v>
      </c>
      <c r="H112" s="1">
        <f t="shared" si="472"/>
        <v>100</v>
      </c>
      <c r="I112" s="198">
        <v>10</v>
      </c>
      <c r="J112" s="198">
        <v>30</v>
      </c>
      <c r="K112" s="198">
        <v>30</v>
      </c>
      <c r="L112" s="198">
        <v>30</v>
      </c>
      <c r="M112" s="186">
        <f t="shared" si="473"/>
        <v>100</v>
      </c>
      <c r="N112" s="186">
        <f t="shared" si="474"/>
        <v>0</v>
      </c>
      <c r="O112" s="186">
        <f t="shared" si="475"/>
        <v>100</v>
      </c>
      <c r="P112" s="186">
        <f t="shared" si="476"/>
        <v>0</v>
      </c>
      <c r="Q112" s="186">
        <f t="shared" si="477"/>
        <v>0</v>
      </c>
      <c r="R112" s="186">
        <f t="shared" si="478"/>
        <v>0</v>
      </c>
      <c r="S112" s="186">
        <f t="shared" si="479"/>
        <v>0</v>
      </c>
      <c r="T112" s="187">
        <f t="shared" si="480"/>
        <v>10</v>
      </c>
      <c r="U112" s="186">
        <f t="shared" si="481"/>
        <v>7</v>
      </c>
      <c r="V112" s="188"/>
      <c r="W112" s="188">
        <v>7</v>
      </c>
      <c r="X112" s="188"/>
      <c r="Y112" s="188"/>
      <c r="Z112" s="188"/>
      <c r="AA112" s="188"/>
      <c r="AB112" s="187">
        <f t="shared" si="482"/>
        <v>30</v>
      </c>
      <c r="AC112" s="186">
        <f t="shared" si="483"/>
        <v>33</v>
      </c>
      <c r="AD112" s="188"/>
      <c r="AE112" s="188">
        <v>33</v>
      </c>
      <c r="AF112" s="188"/>
      <c r="AG112" s="188"/>
      <c r="AH112" s="188"/>
      <c r="AI112" s="188"/>
      <c r="AJ112" s="187">
        <f t="shared" si="484"/>
        <v>30</v>
      </c>
      <c r="AK112" s="186">
        <f t="shared" si="485"/>
        <v>30</v>
      </c>
      <c r="AL112" s="188"/>
      <c r="AM112" s="188">
        <v>30</v>
      </c>
      <c r="AN112" s="188"/>
      <c r="AO112" s="188"/>
      <c r="AP112" s="188"/>
      <c r="AQ112" s="188"/>
      <c r="AR112" s="187">
        <f t="shared" si="486"/>
        <v>30</v>
      </c>
      <c r="AS112" s="186">
        <f t="shared" si="487"/>
        <v>30</v>
      </c>
      <c r="AT112" s="188"/>
      <c r="AU112" s="188">
        <v>30</v>
      </c>
      <c r="AV112" s="188"/>
      <c r="AW112" s="188"/>
      <c r="AX112" s="188"/>
      <c r="AY112" s="188"/>
    </row>
    <row r="113" spans="4:51" ht="32.1" customHeight="1" x14ac:dyDescent="0.25">
      <c r="D113" s="201"/>
      <c r="E113" s="182">
        <f>+Metas!H89</f>
        <v>81</v>
      </c>
      <c r="F113" s="191" t="str">
        <f>+Metas!K89</f>
        <v>% Instituciones educativas de ETDH con cumplimiento de las condiciones de calidad de los programas registrados y de sus indicadores</v>
      </c>
      <c r="G113" s="184">
        <f>+Metas!J89</f>
        <v>100</v>
      </c>
      <c r="H113" s="1">
        <f t="shared" si="472"/>
        <v>100</v>
      </c>
      <c r="I113" s="198">
        <v>10</v>
      </c>
      <c r="J113" s="198">
        <v>30</v>
      </c>
      <c r="K113" s="198">
        <v>30</v>
      </c>
      <c r="L113" s="198">
        <v>30</v>
      </c>
      <c r="M113" s="186">
        <f t="shared" si="473"/>
        <v>100</v>
      </c>
      <c r="N113" s="186">
        <f t="shared" si="474"/>
        <v>0</v>
      </c>
      <c r="O113" s="186">
        <f t="shared" si="475"/>
        <v>100</v>
      </c>
      <c r="P113" s="186">
        <f t="shared" si="476"/>
        <v>0</v>
      </c>
      <c r="Q113" s="186">
        <f t="shared" si="477"/>
        <v>0</v>
      </c>
      <c r="R113" s="186">
        <f t="shared" si="478"/>
        <v>0</v>
      </c>
      <c r="S113" s="186">
        <f t="shared" si="479"/>
        <v>0</v>
      </c>
      <c r="T113" s="187">
        <f t="shared" si="480"/>
        <v>10</v>
      </c>
      <c r="U113" s="186">
        <f t="shared" si="481"/>
        <v>7</v>
      </c>
      <c r="V113" s="188"/>
      <c r="W113" s="188">
        <v>7</v>
      </c>
      <c r="X113" s="188"/>
      <c r="Y113" s="188"/>
      <c r="Z113" s="188"/>
      <c r="AA113" s="188"/>
      <c r="AB113" s="187">
        <f t="shared" si="482"/>
        <v>30</v>
      </c>
      <c r="AC113" s="186">
        <f t="shared" si="483"/>
        <v>33</v>
      </c>
      <c r="AD113" s="188"/>
      <c r="AE113" s="188">
        <v>33</v>
      </c>
      <c r="AF113" s="188"/>
      <c r="AG113" s="188"/>
      <c r="AH113" s="188"/>
      <c r="AI113" s="188"/>
      <c r="AJ113" s="187">
        <f t="shared" si="484"/>
        <v>30</v>
      </c>
      <c r="AK113" s="186">
        <f t="shared" si="485"/>
        <v>30</v>
      </c>
      <c r="AL113" s="188"/>
      <c r="AM113" s="188">
        <v>30</v>
      </c>
      <c r="AN113" s="188"/>
      <c r="AO113" s="188"/>
      <c r="AP113" s="188"/>
      <c r="AQ113" s="188"/>
      <c r="AR113" s="187">
        <f t="shared" si="486"/>
        <v>30</v>
      </c>
      <c r="AS113" s="186">
        <f t="shared" si="487"/>
        <v>30</v>
      </c>
      <c r="AT113" s="188"/>
      <c r="AU113" s="188">
        <v>30</v>
      </c>
      <c r="AV113" s="188"/>
      <c r="AW113" s="188"/>
      <c r="AX113" s="188"/>
      <c r="AY113" s="188"/>
    </row>
    <row r="114" spans="4:51" ht="32.1" customHeight="1" x14ac:dyDescent="0.25">
      <c r="D114" s="175" t="s">
        <v>260</v>
      </c>
      <c r="E114" s="540" t="s">
        <v>261</v>
      </c>
      <c r="F114" s="541"/>
      <c r="G114" s="189"/>
      <c r="H114" s="177"/>
      <c r="I114" s="178"/>
      <c r="J114" s="178"/>
      <c r="K114" s="178"/>
      <c r="L114" s="178"/>
      <c r="M114" s="190">
        <f t="shared" ref="M114:S114" si="488">+U114+AC114+AK114+AS114</f>
        <v>930</v>
      </c>
      <c r="N114" s="190">
        <f t="shared" si="488"/>
        <v>0</v>
      </c>
      <c r="O114" s="190">
        <f t="shared" si="488"/>
        <v>100</v>
      </c>
      <c r="P114" s="190">
        <f t="shared" si="488"/>
        <v>0</v>
      </c>
      <c r="Q114" s="190">
        <f t="shared" si="488"/>
        <v>0</v>
      </c>
      <c r="R114" s="190">
        <f t="shared" si="488"/>
        <v>0</v>
      </c>
      <c r="S114" s="190">
        <f t="shared" si="488"/>
        <v>830</v>
      </c>
      <c r="T114" s="180"/>
      <c r="U114" s="181">
        <f t="shared" ref="U114:AA114" si="489">SUM(U115:U116)</f>
        <v>40</v>
      </c>
      <c r="V114" s="181">
        <f t="shared" si="489"/>
        <v>0</v>
      </c>
      <c r="W114" s="181">
        <f t="shared" si="489"/>
        <v>0</v>
      </c>
      <c r="X114" s="181">
        <f t="shared" si="489"/>
        <v>0</v>
      </c>
      <c r="Y114" s="181">
        <f t="shared" si="489"/>
        <v>0</v>
      </c>
      <c r="Z114" s="181">
        <f t="shared" si="489"/>
        <v>0</v>
      </c>
      <c r="AA114" s="181">
        <f t="shared" si="489"/>
        <v>40</v>
      </c>
      <c r="AB114" s="180"/>
      <c r="AC114" s="181">
        <f t="shared" ref="AC114:AI114" si="490">SUM(AC115:AC116)</f>
        <v>270</v>
      </c>
      <c r="AD114" s="181">
        <f t="shared" si="490"/>
        <v>0</v>
      </c>
      <c r="AE114" s="181">
        <f t="shared" si="490"/>
        <v>30</v>
      </c>
      <c r="AF114" s="181">
        <f t="shared" si="490"/>
        <v>0</v>
      </c>
      <c r="AG114" s="181">
        <f t="shared" si="490"/>
        <v>0</v>
      </c>
      <c r="AH114" s="181">
        <f t="shared" si="490"/>
        <v>0</v>
      </c>
      <c r="AI114" s="181">
        <f t="shared" si="490"/>
        <v>240</v>
      </c>
      <c r="AJ114" s="180"/>
      <c r="AK114" s="181">
        <f t="shared" ref="AK114:AQ114" si="491">SUM(AK115:AK116)</f>
        <v>300</v>
      </c>
      <c r="AL114" s="181">
        <f t="shared" si="491"/>
        <v>0</v>
      </c>
      <c r="AM114" s="181">
        <f t="shared" si="491"/>
        <v>30</v>
      </c>
      <c r="AN114" s="181">
        <f t="shared" si="491"/>
        <v>0</v>
      </c>
      <c r="AO114" s="181">
        <f t="shared" si="491"/>
        <v>0</v>
      </c>
      <c r="AP114" s="181">
        <f t="shared" si="491"/>
        <v>0</v>
      </c>
      <c r="AQ114" s="181">
        <f t="shared" si="491"/>
        <v>270</v>
      </c>
      <c r="AR114" s="180"/>
      <c r="AS114" s="181">
        <f t="shared" ref="AS114:AY114" si="492">SUM(AS115:AS116)</f>
        <v>320</v>
      </c>
      <c r="AT114" s="181">
        <f t="shared" si="492"/>
        <v>0</v>
      </c>
      <c r="AU114" s="181">
        <f t="shared" si="492"/>
        <v>40</v>
      </c>
      <c r="AV114" s="181">
        <f t="shared" si="492"/>
        <v>0</v>
      </c>
      <c r="AW114" s="181">
        <f t="shared" si="492"/>
        <v>0</v>
      </c>
      <c r="AX114" s="181">
        <f t="shared" si="492"/>
        <v>0</v>
      </c>
      <c r="AY114" s="181">
        <f t="shared" si="492"/>
        <v>280</v>
      </c>
    </row>
    <row r="115" spans="4:51" ht="32.1" customHeight="1" x14ac:dyDescent="0.25">
      <c r="D115" s="201"/>
      <c r="E115" s="182">
        <f>+Metas!H90</f>
        <v>82</v>
      </c>
      <c r="F115" s="191" t="str">
        <f>+Metas!K90</f>
        <v>% de la nómina docente y Directiva Docente beneficiados con los procesos de Bienestar (recreación, cultura y deporte; atención psicosocial; asistencia técnica, comunicaciones)</v>
      </c>
      <c r="G115" s="184">
        <f>+Metas!J90</f>
        <v>100</v>
      </c>
      <c r="H115" s="1">
        <f>SUM(I115:L115)</f>
        <v>100</v>
      </c>
      <c r="I115" s="198">
        <v>25</v>
      </c>
      <c r="J115" s="198">
        <v>25</v>
      </c>
      <c r="K115" s="198">
        <v>25</v>
      </c>
      <c r="L115" s="198">
        <v>25</v>
      </c>
      <c r="M115" s="186">
        <f t="shared" ref="M115:S115" si="493">+U115+AC115+AK115+AS115</f>
        <v>750</v>
      </c>
      <c r="N115" s="186">
        <f t="shared" si="493"/>
        <v>0</v>
      </c>
      <c r="O115" s="186">
        <f t="shared" si="493"/>
        <v>60</v>
      </c>
      <c r="P115" s="186">
        <f t="shared" si="493"/>
        <v>0</v>
      </c>
      <c r="Q115" s="186">
        <f t="shared" si="493"/>
        <v>0</v>
      </c>
      <c r="R115" s="186">
        <f t="shared" si="493"/>
        <v>0</v>
      </c>
      <c r="S115" s="186">
        <f t="shared" si="493"/>
        <v>690</v>
      </c>
      <c r="T115" s="187">
        <f>+I115</f>
        <v>25</v>
      </c>
      <c r="U115" s="186">
        <f>SUM(V115:AA115)</f>
        <v>30</v>
      </c>
      <c r="V115" s="199"/>
      <c r="W115" s="199"/>
      <c r="X115" s="199"/>
      <c r="Y115" s="199"/>
      <c r="Z115" s="199"/>
      <c r="AA115" s="199">
        <v>30</v>
      </c>
      <c r="AB115" s="187">
        <f>+J115</f>
        <v>25</v>
      </c>
      <c r="AC115" s="186">
        <f>SUM(AD115:AI115)</f>
        <v>220</v>
      </c>
      <c r="AD115" s="199"/>
      <c r="AE115" s="199">
        <v>20</v>
      </c>
      <c r="AF115" s="199"/>
      <c r="AG115" s="199"/>
      <c r="AH115" s="199"/>
      <c r="AI115" s="199">
        <v>200</v>
      </c>
      <c r="AJ115" s="187">
        <f>+K115</f>
        <v>25</v>
      </c>
      <c r="AK115" s="186">
        <f>SUM(AL115:AQ115)</f>
        <v>250</v>
      </c>
      <c r="AL115" s="199"/>
      <c r="AM115" s="199">
        <v>20</v>
      </c>
      <c r="AN115" s="199"/>
      <c r="AO115" s="199"/>
      <c r="AP115" s="199"/>
      <c r="AQ115" s="199">
        <v>230</v>
      </c>
      <c r="AR115" s="187">
        <f>+L115</f>
        <v>25</v>
      </c>
      <c r="AS115" s="186">
        <f>SUM(AT115:AY115)</f>
        <v>250</v>
      </c>
      <c r="AT115" s="199"/>
      <c r="AU115" s="199">
        <v>20</v>
      </c>
      <c r="AV115" s="199"/>
      <c r="AW115" s="199"/>
      <c r="AX115" s="199"/>
      <c r="AY115" s="199">
        <v>230</v>
      </c>
    </row>
    <row r="116" spans="4:51" ht="32.1" customHeight="1" x14ac:dyDescent="0.25">
      <c r="D116" s="201"/>
      <c r="E116" s="182">
        <f>+Metas!H91</f>
        <v>83</v>
      </c>
      <c r="F116" s="191" t="str">
        <f>+Metas!K91</f>
        <v>% de la nómina administrativa beneficiada con los procesos de Bienestar (recreación, cultura y deporte; atención psicosocial; asistencia técnica, comunicaciones)</v>
      </c>
      <c r="G116" s="184">
        <f>+Metas!J91</f>
        <v>100</v>
      </c>
      <c r="H116" s="1">
        <f>SUM(I116:L116)</f>
        <v>100</v>
      </c>
      <c r="I116" s="198">
        <v>25</v>
      </c>
      <c r="J116" s="198">
        <v>25</v>
      </c>
      <c r="K116" s="198">
        <v>25</v>
      </c>
      <c r="L116" s="198">
        <v>25</v>
      </c>
      <c r="M116" s="186">
        <f t="shared" ref="M116" si="494">+U116+AC116+AK116+AS116</f>
        <v>180</v>
      </c>
      <c r="N116" s="186">
        <f t="shared" ref="N116" si="495">+V116+AD116+AL116+AT116</f>
        <v>0</v>
      </c>
      <c r="O116" s="186">
        <f t="shared" ref="O116" si="496">+W116+AE116+AM116+AU116</f>
        <v>40</v>
      </c>
      <c r="P116" s="186">
        <f t="shared" ref="P116" si="497">+X116+AF116+AN116+AV116</f>
        <v>0</v>
      </c>
      <c r="Q116" s="186">
        <f t="shared" ref="Q116" si="498">+Y116+AG116+AO116+AW116</f>
        <v>0</v>
      </c>
      <c r="R116" s="186">
        <f t="shared" ref="R116" si="499">+Z116+AH116+AP116+AX116</f>
        <v>0</v>
      </c>
      <c r="S116" s="186">
        <f t="shared" ref="S116" si="500">+AA116+AI116+AQ116+AY116</f>
        <v>140</v>
      </c>
      <c r="T116" s="187">
        <f>+I116</f>
        <v>25</v>
      </c>
      <c r="U116" s="186">
        <f>SUM(V116:AA116)</f>
        <v>10</v>
      </c>
      <c r="V116" s="199"/>
      <c r="W116" s="199"/>
      <c r="X116" s="199"/>
      <c r="Y116" s="199"/>
      <c r="Z116" s="199"/>
      <c r="AA116" s="199">
        <v>10</v>
      </c>
      <c r="AB116" s="187">
        <f>+J116</f>
        <v>25</v>
      </c>
      <c r="AC116" s="186">
        <f>SUM(AD116:AI116)</f>
        <v>50</v>
      </c>
      <c r="AD116" s="199"/>
      <c r="AE116" s="199">
        <v>10</v>
      </c>
      <c r="AF116" s="199"/>
      <c r="AG116" s="199"/>
      <c r="AH116" s="199"/>
      <c r="AI116" s="199">
        <v>40</v>
      </c>
      <c r="AJ116" s="187">
        <f>+K116</f>
        <v>25</v>
      </c>
      <c r="AK116" s="186">
        <f>SUM(AL116:AQ116)</f>
        <v>50</v>
      </c>
      <c r="AL116" s="199"/>
      <c r="AM116" s="199">
        <v>10</v>
      </c>
      <c r="AN116" s="199"/>
      <c r="AO116" s="199"/>
      <c r="AP116" s="199"/>
      <c r="AQ116" s="199">
        <v>40</v>
      </c>
      <c r="AR116" s="187">
        <f>+L116</f>
        <v>25</v>
      </c>
      <c r="AS116" s="186">
        <f>SUM(AT116:AY116)</f>
        <v>70</v>
      </c>
      <c r="AT116" s="199"/>
      <c r="AU116" s="199">
        <v>20</v>
      </c>
      <c r="AV116" s="199"/>
      <c r="AW116" s="199"/>
      <c r="AX116" s="199"/>
      <c r="AY116" s="199">
        <v>50</v>
      </c>
    </row>
  </sheetData>
  <sheetProtection algorithmName="SHA-512" hashValue="wqKkCYWctSWx2G9a/8kmAjR7B8yv+2MyAIGMtF9i2OiAub1pldvGyO79aVni8lDnx7I8dVZzDQYjP8JUhz7kYQ==" saltValue="npkYG0n2mDQb1ioiGtYxqw==" spinCount="100000" sheet="1" objects="1" scenarios="1"/>
  <mergeCells count="59">
    <mergeCell ref="G2:G3"/>
    <mergeCell ref="H2:H3"/>
    <mergeCell ref="AR2:AR3"/>
    <mergeCell ref="AT2:AW2"/>
    <mergeCell ref="AX2:AX3"/>
    <mergeCell ref="V2:Y2"/>
    <mergeCell ref="Z2:Z3"/>
    <mergeCell ref="AS2:AS3"/>
    <mergeCell ref="M2:M3"/>
    <mergeCell ref="N2:Q2"/>
    <mergeCell ref="U2:U3"/>
    <mergeCell ref="AC2:AC3"/>
    <mergeCell ref="AK2:AK3"/>
    <mergeCell ref="R2:R3"/>
    <mergeCell ref="AY2:AY3"/>
    <mergeCell ref="I2:I3"/>
    <mergeCell ref="J2:J3"/>
    <mergeCell ref="K2:K3"/>
    <mergeCell ref="AI2:AI3"/>
    <mergeCell ref="AJ2:AJ3"/>
    <mergeCell ref="AL2:AO2"/>
    <mergeCell ref="AP2:AP3"/>
    <mergeCell ref="AQ2:AQ3"/>
    <mergeCell ref="AA2:AA3"/>
    <mergeCell ref="AB2:AB3"/>
    <mergeCell ref="AD2:AG2"/>
    <mergeCell ref="AH2:AH3"/>
    <mergeCell ref="S2:S3"/>
    <mergeCell ref="T2:T3"/>
    <mergeCell ref="L2:L3"/>
    <mergeCell ref="E79:F79"/>
    <mergeCell ref="E82:F82"/>
    <mergeCell ref="E114:F114"/>
    <mergeCell ref="E109:F109"/>
    <mergeCell ref="E17:F17"/>
    <mergeCell ref="E24:F24"/>
    <mergeCell ref="E31:F31"/>
    <mergeCell ref="E36:F36"/>
    <mergeCell ref="E48:F48"/>
    <mergeCell ref="E54:F54"/>
    <mergeCell ref="E57:F57"/>
    <mergeCell ref="E63:F63"/>
    <mergeCell ref="E67:F67"/>
    <mergeCell ref="E88:F88"/>
    <mergeCell ref="E95:F95"/>
    <mergeCell ref="E98:F98"/>
    <mergeCell ref="E40:F40"/>
    <mergeCell ref="E73:F73"/>
    <mergeCell ref="E77:F77"/>
    <mergeCell ref="A2:F3"/>
    <mergeCell ref="A4:F4"/>
    <mergeCell ref="E7:F7"/>
    <mergeCell ref="E11:F11"/>
    <mergeCell ref="E14:F14"/>
    <mergeCell ref="M1:S1"/>
    <mergeCell ref="T1:AA1"/>
    <mergeCell ref="AB1:AI1"/>
    <mergeCell ref="AJ1:AQ1"/>
    <mergeCell ref="AR1:AY1"/>
  </mergeCells>
  <conditionalFormatting sqref="G8">
    <cfRule type="expression" dxfId="569" priority="184">
      <formula>$G8=$H8</formula>
    </cfRule>
  </conditionalFormatting>
  <conditionalFormatting sqref="G12">
    <cfRule type="expression" dxfId="568" priority="182">
      <formula>$G12=$H12</formula>
    </cfRule>
  </conditionalFormatting>
  <conditionalFormatting sqref="G15">
    <cfRule type="expression" dxfId="567" priority="181">
      <formula>$G15=$H15</formula>
    </cfRule>
  </conditionalFormatting>
  <conditionalFormatting sqref="G18">
    <cfRule type="expression" dxfId="566" priority="180">
      <formula>$G18=$H18</formula>
    </cfRule>
  </conditionalFormatting>
  <conditionalFormatting sqref="G25">
    <cfRule type="expression" dxfId="565" priority="179">
      <formula>$G25=$H25</formula>
    </cfRule>
  </conditionalFormatting>
  <conditionalFormatting sqref="G32">
    <cfRule type="expression" dxfId="564" priority="178">
      <formula>$G32=$H32</formula>
    </cfRule>
  </conditionalFormatting>
  <conditionalFormatting sqref="G37">
    <cfRule type="expression" dxfId="563" priority="177">
      <formula>$G37=$H37</formula>
    </cfRule>
  </conditionalFormatting>
  <conditionalFormatting sqref="G41">
    <cfRule type="expression" dxfId="562" priority="176">
      <formula>$G41=$H41</formula>
    </cfRule>
  </conditionalFormatting>
  <conditionalFormatting sqref="G49">
    <cfRule type="expression" dxfId="561" priority="175">
      <formula>$G49=$H49</formula>
    </cfRule>
  </conditionalFormatting>
  <conditionalFormatting sqref="G55">
    <cfRule type="expression" dxfId="560" priority="174">
      <formula>$G55=$H55</formula>
    </cfRule>
  </conditionalFormatting>
  <conditionalFormatting sqref="G58">
    <cfRule type="expression" dxfId="559" priority="173">
      <formula>$G58=$H58</formula>
    </cfRule>
  </conditionalFormatting>
  <conditionalFormatting sqref="G64">
    <cfRule type="expression" dxfId="558" priority="172">
      <formula>$G64=$H64</formula>
    </cfRule>
  </conditionalFormatting>
  <conditionalFormatting sqref="G68">
    <cfRule type="expression" dxfId="557" priority="171">
      <formula>$G68=$H68</formula>
    </cfRule>
  </conditionalFormatting>
  <conditionalFormatting sqref="G74">
    <cfRule type="expression" dxfId="556" priority="170">
      <formula>$G74=$H74</formula>
    </cfRule>
  </conditionalFormatting>
  <conditionalFormatting sqref="G78">
    <cfRule type="expression" dxfId="555" priority="169">
      <formula>$G78=$H78</formula>
    </cfRule>
  </conditionalFormatting>
  <conditionalFormatting sqref="G80">
    <cfRule type="expression" dxfId="554" priority="168">
      <formula>$G80=$H80</formula>
    </cfRule>
  </conditionalFormatting>
  <conditionalFormatting sqref="G83">
    <cfRule type="expression" dxfId="553" priority="167">
      <formula>$G83=$H83</formula>
    </cfRule>
  </conditionalFormatting>
  <conditionalFormatting sqref="G96">
    <cfRule type="expression" dxfId="552" priority="165">
      <formula>$G96=$H96</formula>
    </cfRule>
  </conditionalFormatting>
  <conditionalFormatting sqref="G99">
    <cfRule type="expression" dxfId="551" priority="164">
      <formula>$G99=$H99</formula>
    </cfRule>
  </conditionalFormatting>
  <conditionalFormatting sqref="G104">
    <cfRule type="expression" dxfId="550" priority="163">
      <formula>$G104=$H104</formula>
    </cfRule>
  </conditionalFormatting>
  <conditionalFormatting sqref="G110">
    <cfRule type="expression" dxfId="549" priority="162">
      <formula>$G110=$H110</formula>
    </cfRule>
  </conditionalFormatting>
  <conditionalFormatting sqref="G115">
    <cfRule type="expression" dxfId="548" priority="161">
      <formula>$G115=$H115</formula>
    </cfRule>
  </conditionalFormatting>
  <conditionalFormatting sqref="G89">
    <cfRule type="expression" dxfId="547" priority="160">
      <formula>$G89=$H89</formula>
    </cfRule>
  </conditionalFormatting>
  <conditionalFormatting sqref="G9:G10">
    <cfRule type="expression" dxfId="546" priority="22">
      <formula>$G9=$H9</formula>
    </cfRule>
  </conditionalFormatting>
  <conditionalFormatting sqref="G13">
    <cfRule type="expression" dxfId="545" priority="21">
      <formula>$G13=$H13</formula>
    </cfRule>
  </conditionalFormatting>
  <conditionalFormatting sqref="G16">
    <cfRule type="expression" dxfId="544" priority="20">
      <formula>$G16=$H16</formula>
    </cfRule>
  </conditionalFormatting>
  <conditionalFormatting sqref="G19:G22">
    <cfRule type="expression" dxfId="543" priority="19">
      <formula>$G19=$H19</formula>
    </cfRule>
  </conditionalFormatting>
  <conditionalFormatting sqref="G26:G30">
    <cfRule type="expression" dxfId="542" priority="18">
      <formula>$G26=$H26</formula>
    </cfRule>
  </conditionalFormatting>
  <conditionalFormatting sqref="G33:G35">
    <cfRule type="expression" dxfId="541" priority="17">
      <formula>$G33=$H33</formula>
    </cfRule>
  </conditionalFormatting>
  <conditionalFormatting sqref="G38:G39">
    <cfRule type="expression" dxfId="540" priority="16">
      <formula>$G38=$H38</formula>
    </cfRule>
  </conditionalFormatting>
  <conditionalFormatting sqref="G42:G46">
    <cfRule type="expression" dxfId="539" priority="15">
      <formula>$G42=$H42</formula>
    </cfRule>
  </conditionalFormatting>
  <conditionalFormatting sqref="G50:G53">
    <cfRule type="expression" dxfId="538" priority="14">
      <formula>$G50=$H50</formula>
    </cfRule>
  </conditionalFormatting>
  <conditionalFormatting sqref="G56">
    <cfRule type="expression" dxfId="537" priority="13">
      <formula>$G56=$H56</formula>
    </cfRule>
  </conditionalFormatting>
  <conditionalFormatting sqref="G59:G62">
    <cfRule type="expression" dxfId="536" priority="12">
      <formula>$G59=$H59</formula>
    </cfRule>
  </conditionalFormatting>
  <conditionalFormatting sqref="G65:G66">
    <cfRule type="expression" dxfId="535" priority="11">
      <formula>$G65=$H65</formula>
    </cfRule>
  </conditionalFormatting>
  <conditionalFormatting sqref="G69:G72">
    <cfRule type="expression" dxfId="534" priority="10">
      <formula>$G69=$H69</formula>
    </cfRule>
  </conditionalFormatting>
  <conditionalFormatting sqref="G75:G76">
    <cfRule type="expression" dxfId="533" priority="9">
      <formula>$G75=$H75</formula>
    </cfRule>
  </conditionalFormatting>
  <conditionalFormatting sqref="G81">
    <cfRule type="expression" dxfId="532" priority="8">
      <formula>$G81=$H81</formula>
    </cfRule>
  </conditionalFormatting>
  <conditionalFormatting sqref="G84:G86">
    <cfRule type="expression" dxfId="531" priority="7">
      <formula>$G84=$H84</formula>
    </cfRule>
  </conditionalFormatting>
  <conditionalFormatting sqref="G90:G94">
    <cfRule type="expression" dxfId="530" priority="6">
      <formula>$G90=$H90</formula>
    </cfRule>
  </conditionalFormatting>
  <conditionalFormatting sqref="G97">
    <cfRule type="expression" dxfId="529" priority="5">
      <formula>$G97=$H97</formula>
    </cfRule>
  </conditionalFormatting>
  <conditionalFormatting sqref="G100:G101">
    <cfRule type="expression" dxfId="528" priority="4">
      <formula>$G100=$H100</formula>
    </cfRule>
  </conditionalFormatting>
  <conditionalFormatting sqref="G105:G108">
    <cfRule type="expression" dxfId="527" priority="3">
      <formula>$G105=$H105</formula>
    </cfRule>
  </conditionalFormatting>
  <conditionalFormatting sqref="G111:G113">
    <cfRule type="expression" dxfId="526" priority="2">
      <formula>$G111=$H111</formula>
    </cfRule>
  </conditionalFormatting>
  <conditionalFormatting sqref="G116">
    <cfRule type="expression" dxfId="525" priority="1">
      <formula>$G116=$H116</formula>
    </cfRule>
  </conditionalFormatting>
  <pageMargins left="0.7" right="0.7" top="0.75" bottom="0.75" header="0.3" footer="0.3"/>
  <pageSetup orientation="portrait" horizontalDpi="360" verticalDpi="360" r:id="rId1"/>
  <ignoredErrors>
    <ignoredError sqref="P23" formula="1"/>
  </ignoredErrors>
  <extLst>
    <ext xmlns:x14="http://schemas.microsoft.com/office/spreadsheetml/2009/9/main" uri="{78C0D931-6437-407d-A8EE-F0AAD7539E65}">
      <x14:conditionalFormattings>
        <x14:conditionalFormatting xmlns:xm="http://schemas.microsoft.com/office/excel/2006/main">
          <x14:cfRule type="expression" priority="136" id="{8CCCDD24-816E-4FC9-A41D-F241FDC3FE26}">
            <xm:f>M6=Inversión!M$42</xm:f>
            <x14:dxf>
              <font>
                <b/>
                <i val="0"/>
                <color theme="0"/>
              </font>
              <fill>
                <patternFill>
                  <bgColor theme="7" tint="-0.24994659260841701"/>
                </patternFill>
              </fill>
            </x14:dxf>
          </x14:cfRule>
          <xm:sqref>M6:S6</xm:sqref>
        </x14:conditionalFormatting>
        <x14:conditionalFormatting xmlns:xm="http://schemas.microsoft.com/office/excel/2006/main">
          <x14:cfRule type="expression" priority="121" id="{B918D885-FB65-4CAB-8A00-61ED257EF977}">
            <xm:f>$M$23=Inversión!M$43</xm:f>
            <x14:dxf>
              <font>
                <b/>
                <i val="0"/>
                <color theme="0"/>
              </font>
              <fill>
                <patternFill>
                  <bgColor theme="7" tint="-0.24994659260841701"/>
                </patternFill>
              </fill>
            </x14:dxf>
          </x14:cfRule>
          <xm:sqref>M23:S23</xm:sqref>
        </x14:conditionalFormatting>
        <x14:conditionalFormatting xmlns:xm="http://schemas.microsoft.com/office/excel/2006/main">
          <x14:cfRule type="expression" priority="103" id="{235B64A9-BAE5-4D16-BBEB-DA2222811FD3}">
            <xm:f>$M$47=Inversión!M$44</xm:f>
            <x14:dxf>
              <font>
                <b/>
                <i val="0"/>
                <color theme="0"/>
              </font>
              <fill>
                <patternFill>
                  <bgColor theme="7" tint="-0.24994659260841701"/>
                </patternFill>
              </fill>
            </x14:dxf>
          </x14:cfRule>
          <xm:sqref>M47:S47</xm:sqref>
        </x14:conditionalFormatting>
        <x14:conditionalFormatting xmlns:xm="http://schemas.microsoft.com/office/excel/2006/main">
          <x14:cfRule type="expression" priority="93" id="{BA7D8C97-08D7-4022-9B16-C9901FFFDA26}">
            <xm:f>M$87=Inversión!M$45</xm:f>
            <x14:dxf>
              <font>
                <b/>
                <i val="0"/>
                <color theme="0"/>
              </font>
              <fill>
                <patternFill>
                  <bgColor theme="7" tint="-0.24994659260841701"/>
                </patternFill>
              </fill>
            </x14:dxf>
          </x14:cfRule>
          <xm:sqref>M87:S87</xm:sqref>
        </x14:conditionalFormatting>
        <x14:conditionalFormatting xmlns:xm="http://schemas.microsoft.com/office/excel/2006/main">
          <x14:cfRule type="expression" priority="86" id="{2E1FD4F2-F72F-47D4-906F-11C358CF0996}">
            <xm:f>M$102=Inversión!M$46</xm:f>
            <x14:dxf>
              <font>
                <b/>
                <i val="0"/>
                <color theme="0"/>
              </font>
              <fill>
                <patternFill>
                  <bgColor theme="7" tint="-0.24994659260841701"/>
                </patternFill>
              </fill>
            </x14:dxf>
          </x14:cfRule>
          <xm:sqref>M102:S102</xm:sqref>
        </x14:conditionalFormatting>
        <x14:conditionalFormatting xmlns:xm="http://schemas.microsoft.com/office/excel/2006/main">
          <x14:cfRule type="expression" priority="79" id="{B638F501-D23B-44F7-A77B-2BD8ADD6FAE1}">
            <xm:f>M$5=Inversión!M$39</xm:f>
            <x14:dxf>
              <font>
                <b/>
                <i val="0"/>
                <color theme="0"/>
              </font>
              <fill>
                <patternFill>
                  <bgColor rgb="FF00B050"/>
                </patternFill>
              </fill>
            </x14:dxf>
          </x14:cfRule>
          <xm:sqref>M5:S5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Y45"/>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sheetView>
  </sheetViews>
  <sheetFormatPr baseColWidth="10" defaultColWidth="11.42578125" defaultRowHeight="12.7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1.7109375" style="210" customWidth="1"/>
    <col min="9" max="12" width="11.7109375" style="211" customWidth="1"/>
    <col min="13" max="19" width="12.7109375" style="212" customWidth="1"/>
    <col min="20" max="20" width="12.7109375" style="213" customWidth="1"/>
    <col min="21" max="24" width="12.7109375" style="214" customWidth="1"/>
    <col min="25" max="27" width="12.7109375" style="141" customWidth="1"/>
    <col min="28" max="28" width="12.7109375" style="213" customWidth="1"/>
    <col min="29" max="31" width="12.7109375" style="214" customWidth="1"/>
    <col min="32" max="35" width="12.7109375" style="141" customWidth="1"/>
    <col min="36" max="36" width="12.7109375" style="213" customWidth="1"/>
    <col min="37" max="40" width="12.7109375" style="214" customWidth="1"/>
    <col min="41" max="43" width="12.7109375" style="141" customWidth="1"/>
    <col min="44" max="44" width="12.7109375" style="213" customWidth="1"/>
    <col min="45" max="48" width="12.7109375" style="214" customWidth="1"/>
    <col min="49" max="87" width="12.7109375" style="141" customWidth="1"/>
    <col min="88" max="16384" width="11.42578125" style="141"/>
  </cols>
  <sheetData>
    <row r="1" spans="1:51" ht="32.25" customHeight="1" thickBot="1" x14ac:dyDescent="0.3">
      <c r="A1" s="141"/>
      <c r="B1" s="142"/>
      <c r="C1" s="142"/>
      <c r="D1" s="142"/>
      <c r="E1" s="143"/>
      <c r="F1" s="144"/>
      <c r="G1" s="145"/>
      <c r="H1" s="145"/>
      <c r="I1" s="395"/>
      <c r="J1" s="395"/>
      <c r="K1" s="395"/>
      <c r="L1" s="395"/>
      <c r="M1" s="527" t="s">
        <v>271</v>
      </c>
      <c r="N1" s="528"/>
      <c r="O1" s="528"/>
      <c r="P1" s="528"/>
      <c r="Q1" s="528"/>
      <c r="R1" s="528"/>
      <c r="S1" s="529"/>
      <c r="T1" s="530" t="s">
        <v>264</v>
      </c>
      <c r="U1" s="531"/>
      <c r="V1" s="531"/>
      <c r="W1" s="531"/>
      <c r="X1" s="531"/>
      <c r="Y1" s="531"/>
      <c r="Z1" s="531"/>
      <c r="AA1" s="531"/>
      <c r="AB1" s="532" t="s">
        <v>265</v>
      </c>
      <c r="AC1" s="533"/>
      <c r="AD1" s="533"/>
      <c r="AE1" s="533"/>
      <c r="AF1" s="533"/>
      <c r="AG1" s="533"/>
      <c r="AH1" s="533"/>
      <c r="AI1" s="533"/>
      <c r="AJ1" s="534" t="s">
        <v>266</v>
      </c>
      <c r="AK1" s="535"/>
      <c r="AL1" s="535"/>
      <c r="AM1" s="535"/>
      <c r="AN1" s="535"/>
      <c r="AO1" s="535"/>
      <c r="AP1" s="535"/>
      <c r="AQ1" s="535"/>
      <c r="AR1" s="536" t="s">
        <v>267</v>
      </c>
      <c r="AS1" s="537"/>
      <c r="AT1" s="537"/>
      <c r="AU1" s="537"/>
      <c r="AV1" s="537"/>
      <c r="AW1" s="537"/>
      <c r="AX1" s="537"/>
      <c r="AY1" s="537"/>
    </row>
    <row r="2" spans="1:51" ht="31.9" customHeight="1" x14ac:dyDescent="0.25">
      <c r="A2" s="542" t="s">
        <v>140</v>
      </c>
      <c r="B2" s="543"/>
      <c r="C2" s="543"/>
      <c r="D2" s="543"/>
      <c r="E2" s="543"/>
      <c r="F2" s="544"/>
      <c r="G2" s="567" t="s">
        <v>270</v>
      </c>
      <c r="H2" s="569" t="s">
        <v>269</v>
      </c>
      <c r="I2" s="555" t="s">
        <v>141</v>
      </c>
      <c r="J2" s="557" t="s">
        <v>142</v>
      </c>
      <c r="K2" s="559" t="s">
        <v>143</v>
      </c>
      <c r="L2" s="566" t="s">
        <v>144</v>
      </c>
      <c r="M2" s="571" t="s">
        <v>1</v>
      </c>
      <c r="N2" s="563" t="s">
        <v>0</v>
      </c>
      <c r="O2" s="563"/>
      <c r="P2" s="563"/>
      <c r="Q2" s="563"/>
      <c r="R2" s="564" t="s">
        <v>268</v>
      </c>
      <c r="S2" s="553" t="s">
        <v>5</v>
      </c>
      <c r="T2" s="561" t="s">
        <v>141</v>
      </c>
      <c r="U2" s="571" t="s">
        <v>8</v>
      </c>
      <c r="V2" s="563" t="s">
        <v>0</v>
      </c>
      <c r="W2" s="563"/>
      <c r="X2" s="563"/>
      <c r="Y2" s="563"/>
      <c r="Z2" s="564" t="s">
        <v>268</v>
      </c>
      <c r="AA2" s="553" t="s">
        <v>5</v>
      </c>
      <c r="AB2" s="561" t="s">
        <v>142</v>
      </c>
      <c r="AC2" s="571" t="s">
        <v>8</v>
      </c>
      <c r="AD2" s="563" t="s">
        <v>0</v>
      </c>
      <c r="AE2" s="563"/>
      <c r="AF2" s="563"/>
      <c r="AG2" s="563"/>
      <c r="AH2" s="564" t="s">
        <v>268</v>
      </c>
      <c r="AI2" s="553" t="s">
        <v>5</v>
      </c>
      <c r="AJ2" s="561" t="s">
        <v>143</v>
      </c>
      <c r="AK2" s="571" t="s">
        <v>8</v>
      </c>
      <c r="AL2" s="563" t="s">
        <v>0</v>
      </c>
      <c r="AM2" s="563"/>
      <c r="AN2" s="563"/>
      <c r="AO2" s="563"/>
      <c r="AP2" s="564" t="s">
        <v>268</v>
      </c>
      <c r="AQ2" s="553" t="s">
        <v>5</v>
      </c>
      <c r="AR2" s="561" t="s">
        <v>144</v>
      </c>
      <c r="AS2" s="571" t="s">
        <v>8</v>
      </c>
      <c r="AT2" s="563" t="s">
        <v>0</v>
      </c>
      <c r="AU2" s="563"/>
      <c r="AV2" s="563"/>
      <c r="AW2" s="563"/>
      <c r="AX2" s="564" t="s">
        <v>268</v>
      </c>
      <c r="AY2" s="553" t="s">
        <v>5</v>
      </c>
    </row>
    <row r="3" spans="1:51" ht="31.9" customHeight="1" x14ac:dyDescent="0.25">
      <c r="A3" s="545"/>
      <c r="B3" s="546"/>
      <c r="C3" s="546"/>
      <c r="D3" s="546"/>
      <c r="E3" s="546"/>
      <c r="F3" s="547"/>
      <c r="G3" s="568"/>
      <c r="H3" s="570"/>
      <c r="I3" s="556"/>
      <c r="J3" s="558"/>
      <c r="K3" s="560"/>
      <c r="L3" s="562"/>
      <c r="M3" s="572"/>
      <c r="N3" s="148" t="s">
        <v>2</v>
      </c>
      <c r="O3" s="148" t="s">
        <v>4</v>
      </c>
      <c r="P3" s="148" t="s">
        <v>3</v>
      </c>
      <c r="Q3" s="148" t="s">
        <v>6</v>
      </c>
      <c r="R3" s="565"/>
      <c r="S3" s="554"/>
      <c r="T3" s="562"/>
      <c r="U3" s="572"/>
      <c r="V3" s="148" t="s">
        <v>2</v>
      </c>
      <c r="W3" s="148" t="s">
        <v>4</v>
      </c>
      <c r="X3" s="148" t="s">
        <v>3</v>
      </c>
      <c r="Y3" s="148" t="s">
        <v>6</v>
      </c>
      <c r="Z3" s="565"/>
      <c r="AA3" s="554"/>
      <c r="AB3" s="562"/>
      <c r="AC3" s="572"/>
      <c r="AD3" s="148" t="s">
        <v>2</v>
      </c>
      <c r="AE3" s="148" t="s">
        <v>4</v>
      </c>
      <c r="AF3" s="148" t="s">
        <v>3</v>
      </c>
      <c r="AG3" s="148" t="s">
        <v>6</v>
      </c>
      <c r="AH3" s="565"/>
      <c r="AI3" s="554"/>
      <c r="AJ3" s="562"/>
      <c r="AK3" s="572"/>
      <c r="AL3" s="148" t="s">
        <v>2</v>
      </c>
      <c r="AM3" s="148" t="s">
        <v>4</v>
      </c>
      <c r="AN3" s="148" t="s">
        <v>3</v>
      </c>
      <c r="AO3" s="148" t="s">
        <v>6</v>
      </c>
      <c r="AP3" s="565"/>
      <c r="AQ3" s="554"/>
      <c r="AR3" s="562"/>
      <c r="AS3" s="572"/>
      <c r="AT3" s="148" t="s">
        <v>2</v>
      </c>
      <c r="AU3" s="148" t="s">
        <v>4</v>
      </c>
      <c r="AV3" s="148" t="s">
        <v>3</v>
      </c>
      <c r="AW3" s="148" t="s">
        <v>6</v>
      </c>
      <c r="AX3" s="565"/>
      <c r="AY3" s="554"/>
    </row>
    <row r="4" spans="1:51" ht="18" customHeight="1" x14ac:dyDescent="0.25">
      <c r="A4" s="548" t="s">
        <v>7</v>
      </c>
      <c r="B4" s="549"/>
      <c r="C4" s="549"/>
      <c r="D4" s="549"/>
      <c r="E4" s="549"/>
      <c r="F4" s="550"/>
      <c r="G4" s="149"/>
      <c r="H4" s="149"/>
      <c r="I4" s="150"/>
      <c r="J4" s="150"/>
      <c r="K4" s="150"/>
      <c r="L4" s="150"/>
      <c r="M4" s="215">
        <v>33445</v>
      </c>
      <c r="N4" s="215">
        <v>27271</v>
      </c>
      <c r="O4" s="215">
        <v>0</v>
      </c>
      <c r="P4" s="215">
        <v>0</v>
      </c>
      <c r="Q4" s="215">
        <v>0</v>
      </c>
      <c r="R4" s="215">
        <v>6174</v>
      </c>
      <c r="S4" s="215">
        <v>0</v>
      </c>
      <c r="T4" s="152"/>
      <c r="U4" s="151"/>
      <c r="V4" s="151"/>
      <c r="W4" s="151"/>
      <c r="X4" s="151"/>
      <c r="Y4" s="151"/>
      <c r="Z4" s="151"/>
      <c r="AA4" s="151"/>
      <c r="AB4" s="152"/>
      <c r="AC4" s="151"/>
      <c r="AD4" s="151"/>
      <c r="AE4" s="151"/>
      <c r="AF4" s="151"/>
      <c r="AG4" s="151"/>
      <c r="AH4" s="151"/>
      <c r="AI4" s="151"/>
      <c r="AJ4" s="152"/>
      <c r="AK4" s="151"/>
      <c r="AL4" s="151"/>
      <c r="AM4" s="151"/>
      <c r="AN4" s="151"/>
      <c r="AO4" s="151"/>
      <c r="AP4" s="151"/>
      <c r="AQ4" s="151"/>
      <c r="AR4" s="152"/>
      <c r="AS4" s="151"/>
      <c r="AT4" s="151"/>
      <c r="AU4" s="151"/>
      <c r="AV4" s="151"/>
      <c r="AW4" s="151"/>
      <c r="AX4" s="151"/>
      <c r="AY4" s="151"/>
    </row>
    <row r="5" spans="1:51" ht="32.1" customHeight="1" x14ac:dyDescent="0.25">
      <c r="B5" s="216" t="s">
        <v>3008</v>
      </c>
      <c r="C5" s="217" t="s">
        <v>3007</v>
      </c>
      <c r="D5" s="218"/>
      <c r="E5" s="219"/>
      <c r="F5" s="219"/>
      <c r="G5" s="220"/>
      <c r="H5" s="221"/>
      <c r="I5" s="222"/>
      <c r="J5" s="222"/>
      <c r="K5" s="222"/>
      <c r="L5" s="222"/>
      <c r="M5" s="223">
        <f t="shared" ref="M5:S5" si="0">+M6+M13+M24+M35</f>
        <v>27328</v>
      </c>
      <c r="N5" s="223">
        <f t="shared" si="0"/>
        <v>18349</v>
      </c>
      <c r="O5" s="223">
        <f t="shared" si="0"/>
        <v>0</v>
      </c>
      <c r="P5" s="223">
        <f t="shared" si="0"/>
        <v>0</v>
      </c>
      <c r="Q5" s="223">
        <f t="shared" si="0"/>
        <v>0</v>
      </c>
      <c r="R5" s="223">
        <f t="shared" si="0"/>
        <v>8979</v>
      </c>
      <c r="S5" s="223">
        <f t="shared" si="0"/>
        <v>0</v>
      </c>
      <c r="T5" s="224"/>
      <c r="U5" s="237">
        <f t="shared" ref="U5:AA5" si="1">+U6+U13+U24+U35</f>
        <v>3857</v>
      </c>
      <c r="V5" s="237">
        <f t="shared" si="1"/>
        <v>2725</v>
      </c>
      <c r="W5" s="237">
        <f t="shared" si="1"/>
        <v>0</v>
      </c>
      <c r="X5" s="237">
        <f t="shared" si="1"/>
        <v>0</v>
      </c>
      <c r="Y5" s="237">
        <f t="shared" si="1"/>
        <v>0</v>
      </c>
      <c r="Z5" s="237">
        <f t="shared" si="1"/>
        <v>1132</v>
      </c>
      <c r="AA5" s="237">
        <f t="shared" si="1"/>
        <v>0</v>
      </c>
      <c r="AB5" s="224"/>
      <c r="AC5" s="237">
        <f t="shared" ref="AC5:AI5" si="2">+AC6+AC13+AC24+AC35</f>
        <v>7083</v>
      </c>
      <c r="AD5" s="237">
        <f t="shared" si="2"/>
        <v>4536</v>
      </c>
      <c r="AE5" s="237">
        <f t="shared" si="2"/>
        <v>0</v>
      </c>
      <c r="AF5" s="237">
        <f t="shared" si="2"/>
        <v>0</v>
      </c>
      <c r="AG5" s="237">
        <f t="shared" si="2"/>
        <v>0</v>
      </c>
      <c r="AH5" s="237">
        <f t="shared" si="2"/>
        <v>2547</v>
      </c>
      <c r="AI5" s="237">
        <f t="shared" si="2"/>
        <v>0</v>
      </c>
      <c r="AJ5" s="224"/>
      <c r="AK5" s="237">
        <f t="shared" ref="AK5:AQ5" si="3">+AK6+AK13+AK24+AK35</f>
        <v>6933</v>
      </c>
      <c r="AL5" s="237">
        <f t="shared" si="3"/>
        <v>4283</v>
      </c>
      <c r="AM5" s="237">
        <f t="shared" si="3"/>
        <v>0</v>
      </c>
      <c r="AN5" s="237">
        <f t="shared" si="3"/>
        <v>0</v>
      </c>
      <c r="AO5" s="237">
        <f t="shared" si="3"/>
        <v>0</v>
      </c>
      <c r="AP5" s="237">
        <f t="shared" si="3"/>
        <v>2650</v>
      </c>
      <c r="AQ5" s="237">
        <f t="shared" si="3"/>
        <v>0</v>
      </c>
      <c r="AR5" s="224"/>
      <c r="AS5" s="237">
        <f t="shared" ref="AS5:AY5" si="4">+AS6+AS13+AS24+AS35</f>
        <v>9455</v>
      </c>
      <c r="AT5" s="237">
        <f t="shared" si="4"/>
        <v>6805</v>
      </c>
      <c r="AU5" s="237">
        <f t="shared" si="4"/>
        <v>0</v>
      </c>
      <c r="AV5" s="237">
        <f t="shared" si="4"/>
        <v>0</v>
      </c>
      <c r="AW5" s="237">
        <f t="shared" si="4"/>
        <v>0</v>
      </c>
      <c r="AX5" s="237">
        <f t="shared" si="4"/>
        <v>2650</v>
      </c>
      <c r="AY5" s="237">
        <f t="shared" si="4"/>
        <v>0</v>
      </c>
    </row>
    <row r="6" spans="1:51" ht="32.1" customHeight="1" x14ac:dyDescent="0.25">
      <c r="C6" s="165" t="s">
        <v>3009</v>
      </c>
      <c r="D6" s="166" t="s">
        <v>363</v>
      </c>
      <c r="E6" s="167"/>
      <c r="F6" s="168"/>
      <c r="G6" s="169"/>
      <c r="H6" s="170"/>
      <c r="I6" s="171"/>
      <c r="J6" s="171"/>
      <c r="K6" s="171"/>
      <c r="L6" s="171"/>
      <c r="M6" s="172">
        <f t="shared" ref="M6:S6" si="5">SUM(M7:M12)/2</f>
        <v>7950</v>
      </c>
      <c r="N6" s="172">
        <f t="shared" si="5"/>
        <v>1950</v>
      </c>
      <c r="O6" s="172">
        <f t="shared" si="5"/>
        <v>0</v>
      </c>
      <c r="P6" s="172">
        <f t="shared" si="5"/>
        <v>0</v>
      </c>
      <c r="Q6" s="172">
        <f t="shared" si="5"/>
        <v>0</v>
      </c>
      <c r="R6" s="172">
        <f t="shared" si="5"/>
        <v>6000</v>
      </c>
      <c r="S6" s="172">
        <f t="shared" si="5"/>
        <v>0</v>
      </c>
      <c r="T6" s="173"/>
      <c r="U6" s="174">
        <f t="shared" ref="U6:AA6" si="6">SUM(U7:U12)/2</f>
        <v>755</v>
      </c>
      <c r="V6" s="174">
        <f t="shared" si="6"/>
        <v>202</v>
      </c>
      <c r="W6" s="174">
        <f t="shared" si="6"/>
        <v>0</v>
      </c>
      <c r="X6" s="174">
        <f t="shared" si="6"/>
        <v>0</v>
      </c>
      <c r="Y6" s="174">
        <f t="shared" si="6"/>
        <v>0</v>
      </c>
      <c r="Z6" s="174">
        <f t="shared" si="6"/>
        <v>553</v>
      </c>
      <c r="AA6" s="174">
        <f t="shared" si="6"/>
        <v>0</v>
      </c>
      <c r="AB6" s="173"/>
      <c r="AC6" s="174">
        <f t="shared" ref="AC6:AI6" si="7">SUM(AC7:AC12)/2</f>
        <v>2440</v>
      </c>
      <c r="AD6" s="174">
        <f t="shared" si="7"/>
        <v>693</v>
      </c>
      <c r="AE6" s="174">
        <f t="shared" si="7"/>
        <v>0</v>
      </c>
      <c r="AF6" s="174">
        <f t="shared" si="7"/>
        <v>0</v>
      </c>
      <c r="AG6" s="174">
        <f t="shared" si="7"/>
        <v>0</v>
      </c>
      <c r="AH6" s="174">
        <f t="shared" si="7"/>
        <v>1747</v>
      </c>
      <c r="AI6" s="174">
        <f t="shared" si="7"/>
        <v>0</v>
      </c>
      <c r="AJ6" s="173"/>
      <c r="AK6" s="174">
        <f t="shared" ref="AK6:AQ6" si="8">SUM(AK7:AK12)/2</f>
        <v>2403</v>
      </c>
      <c r="AL6" s="174">
        <f t="shared" si="8"/>
        <v>553</v>
      </c>
      <c r="AM6" s="174">
        <f t="shared" si="8"/>
        <v>0</v>
      </c>
      <c r="AN6" s="174">
        <f t="shared" si="8"/>
        <v>0</v>
      </c>
      <c r="AO6" s="174">
        <f t="shared" si="8"/>
        <v>0</v>
      </c>
      <c r="AP6" s="174">
        <f t="shared" si="8"/>
        <v>1850</v>
      </c>
      <c r="AQ6" s="174">
        <f t="shared" si="8"/>
        <v>0</v>
      </c>
      <c r="AR6" s="173"/>
      <c r="AS6" s="174">
        <f t="shared" ref="AS6:AY6" si="9">SUM(AS7:AS12)/2</f>
        <v>2352</v>
      </c>
      <c r="AT6" s="174">
        <f t="shared" si="9"/>
        <v>502</v>
      </c>
      <c r="AU6" s="174">
        <f t="shared" si="9"/>
        <v>0</v>
      </c>
      <c r="AV6" s="174">
        <f t="shared" si="9"/>
        <v>0</v>
      </c>
      <c r="AW6" s="174">
        <f t="shared" si="9"/>
        <v>0</v>
      </c>
      <c r="AX6" s="174">
        <f t="shared" si="9"/>
        <v>1850</v>
      </c>
      <c r="AY6" s="174">
        <f t="shared" si="9"/>
        <v>0</v>
      </c>
    </row>
    <row r="7" spans="1:51" ht="32.1" customHeight="1" x14ac:dyDescent="0.25">
      <c r="D7" s="394" t="s">
        <v>3010</v>
      </c>
      <c r="E7" s="551" t="s">
        <v>84</v>
      </c>
      <c r="F7" s="552"/>
      <c r="G7" s="176"/>
      <c r="H7" s="177"/>
      <c r="I7" s="178"/>
      <c r="J7" s="178"/>
      <c r="K7" s="178"/>
      <c r="L7" s="178"/>
      <c r="M7" s="179">
        <f t="shared" ref="M7:S12" si="10">+U7+AC7+AK7+AS7</f>
        <v>2200</v>
      </c>
      <c r="N7" s="179">
        <f t="shared" si="10"/>
        <v>1000</v>
      </c>
      <c r="O7" s="179">
        <f t="shared" si="10"/>
        <v>0</v>
      </c>
      <c r="P7" s="179">
        <f t="shared" si="10"/>
        <v>0</v>
      </c>
      <c r="Q7" s="179">
        <f t="shared" si="10"/>
        <v>0</v>
      </c>
      <c r="R7" s="179">
        <f t="shared" si="10"/>
        <v>1200</v>
      </c>
      <c r="S7" s="179">
        <f t="shared" si="10"/>
        <v>0</v>
      </c>
      <c r="T7" s="180"/>
      <c r="U7" s="181">
        <f t="shared" ref="U7:AA7" si="11">SUM(U8:U10)</f>
        <v>202</v>
      </c>
      <c r="V7" s="181">
        <f t="shared" si="11"/>
        <v>102</v>
      </c>
      <c r="W7" s="181">
        <f t="shared" si="11"/>
        <v>0</v>
      </c>
      <c r="X7" s="181">
        <f t="shared" si="11"/>
        <v>0</v>
      </c>
      <c r="Y7" s="181">
        <f t="shared" si="11"/>
        <v>0</v>
      </c>
      <c r="Z7" s="181">
        <f t="shared" si="11"/>
        <v>100</v>
      </c>
      <c r="AA7" s="181">
        <f t="shared" si="11"/>
        <v>0</v>
      </c>
      <c r="AB7" s="180"/>
      <c r="AC7" s="181">
        <f t="shared" ref="AC7:AI7" si="12">SUM(AC8:AC10)</f>
        <v>743</v>
      </c>
      <c r="AD7" s="181">
        <f t="shared" si="12"/>
        <v>443</v>
      </c>
      <c r="AE7" s="181">
        <f t="shared" si="12"/>
        <v>0</v>
      </c>
      <c r="AF7" s="181">
        <f t="shared" si="12"/>
        <v>0</v>
      </c>
      <c r="AG7" s="181">
        <f t="shared" si="12"/>
        <v>0</v>
      </c>
      <c r="AH7" s="181">
        <f t="shared" si="12"/>
        <v>300</v>
      </c>
      <c r="AI7" s="181">
        <f t="shared" si="12"/>
        <v>0</v>
      </c>
      <c r="AJ7" s="180"/>
      <c r="AK7" s="181">
        <f t="shared" ref="AK7:AQ7" si="13">SUM(AK8:AK10)</f>
        <v>653</v>
      </c>
      <c r="AL7" s="181">
        <f t="shared" si="13"/>
        <v>253</v>
      </c>
      <c r="AM7" s="181">
        <f t="shared" si="13"/>
        <v>0</v>
      </c>
      <c r="AN7" s="181">
        <f t="shared" si="13"/>
        <v>0</v>
      </c>
      <c r="AO7" s="181">
        <f t="shared" si="13"/>
        <v>0</v>
      </c>
      <c r="AP7" s="181">
        <f t="shared" si="13"/>
        <v>400</v>
      </c>
      <c r="AQ7" s="181">
        <f t="shared" si="13"/>
        <v>0</v>
      </c>
      <c r="AR7" s="180"/>
      <c r="AS7" s="181">
        <f t="shared" ref="AS7:AY7" si="14">SUM(AS8:AS10)</f>
        <v>602</v>
      </c>
      <c r="AT7" s="181">
        <f t="shared" si="14"/>
        <v>202</v>
      </c>
      <c r="AU7" s="181">
        <f t="shared" si="14"/>
        <v>0</v>
      </c>
      <c r="AV7" s="181">
        <f t="shared" si="14"/>
        <v>0</v>
      </c>
      <c r="AW7" s="181">
        <f t="shared" si="14"/>
        <v>0</v>
      </c>
      <c r="AX7" s="181">
        <f t="shared" si="14"/>
        <v>400</v>
      </c>
      <c r="AY7" s="181">
        <f t="shared" si="14"/>
        <v>0</v>
      </c>
    </row>
    <row r="8" spans="1:51" ht="32.1" customHeight="1" x14ac:dyDescent="0.25">
      <c r="D8" s="394"/>
      <c r="E8" s="182">
        <f>+Metas!H157</f>
        <v>136</v>
      </c>
      <c r="F8" s="183" t="str">
        <f>+Metas!K157</f>
        <v>Escuelas de Formación Deportiva Formalizadas</v>
      </c>
      <c r="G8" s="226">
        <f>+Metas!J157</f>
        <v>40</v>
      </c>
      <c r="H8" s="1">
        <f>SUM(I8:L8)</f>
        <v>40</v>
      </c>
      <c r="I8" s="185">
        <v>10</v>
      </c>
      <c r="J8" s="185">
        <v>10</v>
      </c>
      <c r="K8" s="185">
        <v>10</v>
      </c>
      <c r="L8" s="185">
        <v>10</v>
      </c>
      <c r="M8" s="186">
        <f t="shared" si="10"/>
        <v>10</v>
      </c>
      <c r="N8" s="186">
        <f t="shared" si="10"/>
        <v>10</v>
      </c>
      <c r="O8" s="186">
        <f t="shared" si="10"/>
        <v>0</v>
      </c>
      <c r="P8" s="186">
        <f t="shared" si="10"/>
        <v>0</v>
      </c>
      <c r="Q8" s="186">
        <f t="shared" si="10"/>
        <v>0</v>
      </c>
      <c r="R8" s="186">
        <f t="shared" si="10"/>
        <v>0</v>
      </c>
      <c r="S8" s="186">
        <f t="shared" si="10"/>
        <v>0</v>
      </c>
      <c r="T8" s="227">
        <f>+I8</f>
        <v>10</v>
      </c>
      <c r="U8" s="186">
        <f>SUM(V8:AA8)</f>
        <v>2</v>
      </c>
      <c r="V8" s="188">
        <v>2</v>
      </c>
      <c r="W8" s="188"/>
      <c r="X8" s="188"/>
      <c r="Y8" s="188"/>
      <c r="Z8" s="188"/>
      <c r="AA8" s="188"/>
      <c r="AB8" s="227">
        <f>+J8</f>
        <v>10</v>
      </c>
      <c r="AC8" s="186">
        <f>SUM(AD8:AI8)</f>
        <v>3</v>
      </c>
      <c r="AD8" s="188">
        <v>3</v>
      </c>
      <c r="AE8" s="188"/>
      <c r="AF8" s="188"/>
      <c r="AG8" s="188"/>
      <c r="AH8" s="188"/>
      <c r="AI8" s="188"/>
      <c r="AJ8" s="227">
        <f>+K8</f>
        <v>10</v>
      </c>
      <c r="AK8" s="186">
        <f>SUM(AL8:AQ8)</f>
        <v>3</v>
      </c>
      <c r="AL8" s="188">
        <v>3</v>
      </c>
      <c r="AM8" s="188"/>
      <c r="AN8" s="188"/>
      <c r="AO8" s="188"/>
      <c r="AP8" s="188"/>
      <c r="AQ8" s="188"/>
      <c r="AR8" s="227">
        <f>+L8</f>
        <v>10</v>
      </c>
      <c r="AS8" s="186">
        <f>SUM(AT8:AY8)</f>
        <v>2</v>
      </c>
      <c r="AT8" s="188">
        <v>2</v>
      </c>
      <c r="AU8" s="188"/>
      <c r="AV8" s="188"/>
      <c r="AW8" s="188"/>
      <c r="AX8" s="188"/>
      <c r="AY8" s="188"/>
    </row>
    <row r="9" spans="1:51" ht="32.1" customHeight="1" x14ac:dyDescent="0.25">
      <c r="D9" s="394"/>
      <c r="E9" s="182">
        <f>+Metas!H158</f>
        <v>137</v>
      </c>
      <c r="F9" s="183" t="str">
        <f>+Metas!K158</f>
        <v>Escuelas de Formación Deportiva funcionando</v>
      </c>
      <c r="G9" s="226">
        <f>+Metas!J158</f>
        <v>40</v>
      </c>
      <c r="H9" s="1">
        <f>SUM(I9:L9)</f>
        <v>40</v>
      </c>
      <c r="I9" s="185">
        <v>10</v>
      </c>
      <c r="J9" s="185">
        <v>10</v>
      </c>
      <c r="K9" s="185">
        <v>10</v>
      </c>
      <c r="L9" s="185">
        <v>10</v>
      </c>
      <c r="M9" s="186">
        <f t="shared" si="10"/>
        <v>1940</v>
      </c>
      <c r="N9" s="186">
        <f t="shared" si="10"/>
        <v>740</v>
      </c>
      <c r="O9" s="186">
        <f t="shared" si="10"/>
        <v>0</v>
      </c>
      <c r="P9" s="186">
        <f t="shared" si="10"/>
        <v>0</v>
      </c>
      <c r="Q9" s="186">
        <f t="shared" si="10"/>
        <v>0</v>
      </c>
      <c r="R9" s="186">
        <f t="shared" si="10"/>
        <v>1200</v>
      </c>
      <c r="S9" s="186">
        <f t="shared" si="10"/>
        <v>0</v>
      </c>
      <c r="T9" s="227">
        <f>+I9</f>
        <v>10</v>
      </c>
      <c r="U9" s="186">
        <f>SUM(V9:AA9)</f>
        <v>200</v>
      </c>
      <c r="V9" s="188">
        <v>100</v>
      </c>
      <c r="W9" s="188"/>
      <c r="X9" s="188"/>
      <c r="Y9" s="188"/>
      <c r="Z9" s="188">
        <v>100</v>
      </c>
      <c r="AA9" s="188"/>
      <c r="AB9" s="227">
        <f>+J9</f>
        <v>10</v>
      </c>
      <c r="AC9" s="186">
        <f>SUM(AD9:AI9)</f>
        <v>490</v>
      </c>
      <c r="AD9" s="188">
        <v>190</v>
      </c>
      <c r="AE9" s="188"/>
      <c r="AF9" s="188"/>
      <c r="AG9" s="188"/>
      <c r="AH9" s="188">
        <v>300</v>
      </c>
      <c r="AI9" s="188"/>
      <c r="AJ9" s="227">
        <f>+K9</f>
        <v>10</v>
      </c>
      <c r="AK9" s="186">
        <f>SUM(AL9:AQ9)</f>
        <v>650</v>
      </c>
      <c r="AL9" s="188">
        <v>250</v>
      </c>
      <c r="AM9" s="188"/>
      <c r="AN9" s="188"/>
      <c r="AO9" s="188"/>
      <c r="AP9" s="188">
        <v>400</v>
      </c>
      <c r="AQ9" s="188"/>
      <c r="AR9" s="227">
        <f>+L9</f>
        <v>10</v>
      </c>
      <c r="AS9" s="186">
        <f>SUM(AT9:AY9)</f>
        <v>600</v>
      </c>
      <c r="AT9" s="188">
        <v>200</v>
      </c>
      <c r="AU9" s="188"/>
      <c r="AV9" s="188"/>
      <c r="AW9" s="188"/>
      <c r="AX9" s="188">
        <v>400</v>
      </c>
      <c r="AY9" s="188"/>
    </row>
    <row r="10" spans="1:51" ht="32.1" customHeight="1" x14ac:dyDescent="0.25">
      <c r="D10" s="394"/>
      <c r="E10" s="182">
        <f>+Metas!H159</f>
        <v>138</v>
      </c>
      <c r="F10" s="183" t="str">
        <f>+Metas!K159</f>
        <v>Festival de escuelas “Los niños se la juegan por el medio ambiente” organizado y desarrollado</v>
      </c>
      <c r="G10" s="226">
        <f>+Metas!J159</f>
        <v>1</v>
      </c>
      <c r="H10" s="1">
        <f>SUM(I10:L10)</f>
        <v>1</v>
      </c>
      <c r="I10" s="185"/>
      <c r="J10" s="185">
        <v>1</v>
      </c>
      <c r="K10" s="185"/>
      <c r="L10" s="185"/>
      <c r="M10" s="186">
        <f t="shared" si="10"/>
        <v>250</v>
      </c>
      <c r="N10" s="186">
        <f t="shared" si="10"/>
        <v>250</v>
      </c>
      <c r="O10" s="186">
        <f t="shared" si="10"/>
        <v>0</v>
      </c>
      <c r="P10" s="186">
        <f t="shared" si="10"/>
        <v>0</v>
      </c>
      <c r="Q10" s="186">
        <f t="shared" si="10"/>
        <v>0</v>
      </c>
      <c r="R10" s="186">
        <f t="shared" si="10"/>
        <v>0</v>
      </c>
      <c r="S10" s="186">
        <f t="shared" si="10"/>
        <v>0</v>
      </c>
      <c r="T10" s="227">
        <f>+I10</f>
        <v>0</v>
      </c>
      <c r="U10" s="186">
        <f>SUM(V10:AA10)</f>
        <v>0</v>
      </c>
      <c r="V10" s="188"/>
      <c r="W10" s="188"/>
      <c r="X10" s="188"/>
      <c r="Y10" s="188"/>
      <c r="Z10" s="188"/>
      <c r="AA10" s="188"/>
      <c r="AB10" s="227">
        <f>+J10</f>
        <v>1</v>
      </c>
      <c r="AC10" s="186">
        <f>SUM(AD10:AI10)</f>
        <v>250</v>
      </c>
      <c r="AD10" s="188">
        <v>250</v>
      </c>
      <c r="AE10" s="188"/>
      <c r="AF10" s="188"/>
      <c r="AG10" s="188"/>
      <c r="AH10" s="188"/>
      <c r="AI10" s="188"/>
      <c r="AJ10" s="227">
        <f>+K10</f>
        <v>0</v>
      </c>
      <c r="AK10" s="186">
        <f>SUM(AL10:AQ10)</f>
        <v>0</v>
      </c>
      <c r="AL10" s="188"/>
      <c r="AM10" s="188"/>
      <c r="AN10" s="188"/>
      <c r="AO10" s="188"/>
      <c r="AP10" s="188"/>
      <c r="AQ10" s="188"/>
      <c r="AR10" s="227">
        <f>+L10</f>
        <v>0</v>
      </c>
      <c r="AS10" s="186">
        <f>SUM(AT10:AY10)</f>
        <v>0</v>
      </c>
      <c r="AT10" s="188"/>
      <c r="AU10" s="188"/>
      <c r="AV10" s="188"/>
      <c r="AW10" s="188"/>
      <c r="AX10" s="188"/>
      <c r="AY10" s="188"/>
    </row>
    <row r="11" spans="1:51" ht="32.1" customHeight="1" x14ac:dyDescent="0.25">
      <c r="D11" s="394" t="s">
        <v>3012</v>
      </c>
      <c r="E11" s="551" t="s">
        <v>3011</v>
      </c>
      <c r="F11" s="552"/>
      <c r="G11" s="189"/>
      <c r="H11" s="177"/>
      <c r="I11" s="178"/>
      <c r="J11" s="178"/>
      <c r="K11" s="178"/>
      <c r="L11" s="178"/>
      <c r="M11" s="190">
        <f>+U11+AC11+AK11+AS11</f>
        <v>5750</v>
      </c>
      <c r="N11" s="190">
        <f t="shared" si="10"/>
        <v>950</v>
      </c>
      <c r="O11" s="190">
        <f t="shared" si="10"/>
        <v>0</v>
      </c>
      <c r="P11" s="190">
        <f t="shared" si="10"/>
        <v>0</v>
      </c>
      <c r="Q11" s="190">
        <f t="shared" si="10"/>
        <v>0</v>
      </c>
      <c r="R11" s="190">
        <f t="shared" si="10"/>
        <v>4800</v>
      </c>
      <c r="S11" s="190">
        <f t="shared" si="10"/>
        <v>0</v>
      </c>
      <c r="T11" s="180"/>
      <c r="U11" s="181">
        <f t="shared" ref="U11:AA11" si="15">SUM(U12:U12)</f>
        <v>553</v>
      </c>
      <c r="V11" s="181">
        <f t="shared" si="15"/>
        <v>100</v>
      </c>
      <c r="W11" s="181">
        <f t="shared" si="15"/>
        <v>0</v>
      </c>
      <c r="X11" s="181">
        <f t="shared" si="15"/>
        <v>0</v>
      </c>
      <c r="Y11" s="181">
        <f t="shared" si="15"/>
        <v>0</v>
      </c>
      <c r="Z11" s="181">
        <f t="shared" si="15"/>
        <v>453</v>
      </c>
      <c r="AA11" s="181">
        <f t="shared" si="15"/>
        <v>0</v>
      </c>
      <c r="AB11" s="180"/>
      <c r="AC11" s="181">
        <f t="shared" ref="AC11:AI11" si="16">SUM(AC12:AC12)</f>
        <v>1697</v>
      </c>
      <c r="AD11" s="181">
        <f t="shared" si="16"/>
        <v>250</v>
      </c>
      <c r="AE11" s="181">
        <f t="shared" si="16"/>
        <v>0</v>
      </c>
      <c r="AF11" s="181">
        <f t="shared" si="16"/>
        <v>0</v>
      </c>
      <c r="AG11" s="181">
        <f t="shared" si="16"/>
        <v>0</v>
      </c>
      <c r="AH11" s="181">
        <f t="shared" si="16"/>
        <v>1447</v>
      </c>
      <c r="AI11" s="181">
        <f t="shared" si="16"/>
        <v>0</v>
      </c>
      <c r="AJ11" s="180"/>
      <c r="AK11" s="181">
        <f t="shared" ref="AK11:AQ11" si="17">SUM(AK12:AK12)</f>
        <v>1750</v>
      </c>
      <c r="AL11" s="181">
        <f t="shared" si="17"/>
        <v>300</v>
      </c>
      <c r="AM11" s="181">
        <f t="shared" si="17"/>
        <v>0</v>
      </c>
      <c r="AN11" s="181">
        <f t="shared" si="17"/>
        <v>0</v>
      </c>
      <c r="AO11" s="181">
        <f t="shared" si="17"/>
        <v>0</v>
      </c>
      <c r="AP11" s="181">
        <f t="shared" si="17"/>
        <v>1450</v>
      </c>
      <c r="AQ11" s="181">
        <f t="shared" si="17"/>
        <v>0</v>
      </c>
      <c r="AR11" s="180"/>
      <c r="AS11" s="181">
        <f t="shared" ref="AS11:AY11" si="18">SUM(AS12:AS12)</f>
        <v>1750</v>
      </c>
      <c r="AT11" s="181">
        <f t="shared" si="18"/>
        <v>300</v>
      </c>
      <c r="AU11" s="181">
        <f t="shared" si="18"/>
        <v>0</v>
      </c>
      <c r="AV11" s="181">
        <f t="shared" si="18"/>
        <v>0</v>
      </c>
      <c r="AW11" s="181">
        <f t="shared" si="18"/>
        <v>0</v>
      </c>
      <c r="AX11" s="181">
        <f t="shared" si="18"/>
        <v>1450</v>
      </c>
      <c r="AY11" s="181">
        <f t="shared" si="18"/>
        <v>0</v>
      </c>
    </row>
    <row r="12" spans="1:51" ht="31.9" customHeight="1" x14ac:dyDescent="0.25">
      <c r="D12" s="394"/>
      <c r="E12" s="182">
        <f>+Metas!H160</f>
        <v>139</v>
      </c>
      <c r="F12" s="191" t="str">
        <f>+Metas!K160</f>
        <v>municipios participando en los Juegos Supérate Intercolegiados</v>
      </c>
      <c r="G12" s="184">
        <f>+Metas!J160</f>
        <v>40</v>
      </c>
      <c r="H12" s="1">
        <v>40</v>
      </c>
      <c r="I12" s="185">
        <v>40</v>
      </c>
      <c r="J12" s="185">
        <v>40</v>
      </c>
      <c r="K12" s="185">
        <v>40</v>
      </c>
      <c r="L12" s="185">
        <v>40</v>
      </c>
      <c r="M12" s="186">
        <f>+U12+AC12+AK12+AS12</f>
        <v>5750</v>
      </c>
      <c r="N12" s="186">
        <f t="shared" si="10"/>
        <v>950</v>
      </c>
      <c r="O12" s="186">
        <f t="shared" si="10"/>
        <v>0</v>
      </c>
      <c r="P12" s="186">
        <f t="shared" si="10"/>
        <v>0</v>
      </c>
      <c r="Q12" s="186">
        <f t="shared" si="10"/>
        <v>0</v>
      </c>
      <c r="R12" s="186">
        <f t="shared" si="10"/>
        <v>4800</v>
      </c>
      <c r="S12" s="186">
        <f t="shared" si="10"/>
        <v>0</v>
      </c>
      <c r="T12" s="227">
        <f>+I12</f>
        <v>40</v>
      </c>
      <c r="U12" s="186">
        <f>SUM(V12:AA12)</f>
        <v>553</v>
      </c>
      <c r="V12" s="188">
        <v>100</v>
      </c>
      <c r="W12" s="188"/>
      <c r="X12" s="188"/>
      <c r="Y12" s="188"/>
      <c r="Z12" s="188">
        <v>453</v>
      </c>
      <c r="AA12" s="188"/>
      <c r="AB12" s="227">
        <f>+J12</f>
        <v>40</v>
      </c>
      <c r="AC12" s="186">
        <f>SUM(AD12:AI12)</f>
        <v>1697</v>
      </c>
      <c r="AD12" s="188">
        <v>250</v>
      </c>
      <c r="AE12" s="188"/>
      <c r="AF12" s="188"/>
      <c r="AG12" s="188"/>
      <c r="AH12" s="188">
        <v>1447</v>
      </c>
      <c r="AI12" s="188"/>
      <c r="AJ12" s="227">
        <f>+K12</f>
        <v>40</v>
      </c>
      <c r="AK12" s="186">
        <f>SUM(AL12:AQ12)</f>
        <v>1750</v>
      </c>
      <c r="AL12" s="188">
        <v>300</v>
      </c>
      <c r="AM12" s="188"/>
      <c r="AN12" s="188"/>
      <c r="AO12" s="188"/>
      <c r="AP12" s="188">
        <v>1450</v>
      </c>
      <c r="AQ12" s="188"/>
      <c r="AR12" s="227">
        <f>+L12</f>
        <v>40</v>
      </c>
      <c r="AS12" s="186">
        <f>SUM(AT12:AY12)</f>
        <v>1750</v>
      </c>
      <c r="AT12" s="188">
        <v>300</v>
      </c>
      <c r="AU12" s="188"/>
      <c r="AV12" s="188"/>
      <c r="AW12" s="188"/>
      <c r="AX12" s="188">
        <v>1450</v>
      </c>
      <c r="AY12" s="188"/>
    </row>
    <row r="13" spans="1:51" ht="32.1" customHeight="1" x14ac:dyDescent="0.25">
      <c r="C13" s="165" t="s">
        <v>3014</v>
      </c>
      <c r="D13" s="166" t="s">
        <v>3013</v>
      </c>
      <c r="E13" s="228"/>
      <c r="F13" s="168"/>
      <c r="G13" s="194"/>
      <c r="H13" s="170"/>
      <c r="I13" s="171"/>
      <c r="J13" s="171"/>
      <c r="K13" s="171"/>
      <c r="L13" s="171"/>
      <c r="M13" s="172">
        <f t="shared" ref="M13:S13" si="19">SUM(M14:M23)/2</f>
        <v>13174</v>
      </c>
      <c r="N13" s="172">
        <f t="shared" si="19"/>
        <v>13174</v>
      </c>
      <c r="O13" s="172">
        <f t="shared" si="19"/>
        <v>0</v>
      </c>
      <c r="P13" s="172">
        <f t="shared" si="19"/>
        <v>0</v>
      </c>
      <c r="Q13" s="172">
        <f t="shared" si="19"/>
        <v>0</v>
      </c>
      <c r="R13" s="172">
        <f t="shared" si="19"/>
        <v>0</v>
      </c>
      <c r="S13" s="172">
        <f t="shared" si="19"/>
        <v>0</v>
      </c>
      <c r="T13" s="229"/>
      <c r="U13" s="174">
        <f t="shared" ref="U13:AA13" si="20">SUM(U14:U23)/2</f>
        <v>2088</v>
      </c>
      <c r="V13" s="197">
        <f t="shared" si="20"/>
        <v>2088</v>
      </c>
      <c r="W13" s="197">
        <f t="shared" si="20"/>
        <v>0</v>
      </c>
      <c r="X13" s="197">
        <f t="shared" si="20"/>
        <v>0</v>
      </c>
      <c r="Y13" s="197">
        <f t="shared" si="20"/>
        <v>0</v>
      </c>
      <c r="Z13" s="197">
        <f t="shared" si="20"/>
        <v>0</v>
      </c>
      <c r="AA13" s="197">
        <f t="shared" si="20"/>
        <v>0</v>
      </c>
      <c r="AB13" s="229"/>
      <c r="AC13" s="174">
        <f t="shared" ref="AC13:AI13" si="21">SUM(AC14:AC23)/2</f>
        <v>2663</v>
      </c>
      <c r="AD13" s="197">
        <f t="shared" si="21"/>
        <v>2663</v>
      </c>
      <c r="AE13" s="197">
        <f t="shared" si="21"/>
        <v>0</v>
      </c>
      <c r="AF13" s="197">
        <f t="shared" si="21"/>
        <v>0</v>
      </c>
      <c r="AG13" s="197">
        <f t="shared" si="21"/>
        <v>0</v>
      </c>
      <c r="AH13" s="197">
        <f t="shared" si="21"/>
        <v>0</v>
      </c>
      <c r="AI13" s="197">
        <f t="shared" si="21"/>
        <v>0</v>
      </c>
      <c r="AJ13" s="229"/>
      <c r="AK13" s="174">
        <f t="shared" ref="AK13:AQ13" si="22">SUM(AK14:AK23)/2</f>
        <v>2720</v>
      </c>
      <c r="AL13" s="197">
        <f t="shared" si="22"/>
        <v>2720</v>
      </c>
      <c r="AM13" s="197">
        <f t="shared" si="22"/>
        <v>0</v>
      </c>
      <c r="AN13" s="197">
        <f t="shared" si="22"/>
        <v>0</v>
      </c>
      <c r="AO13" s="197">
        <f t="shared" si="22"/>
        <v>0</v>
      </c>
      <c r="AP13" s="197">
        <f t="shared" si="22"/>
        <v>0</v>
      </c>
      <c r="AQ13" s="197">
        <f t="shared" si="22"/>
        <v>0</v>
      </c>
      <c r="AR13" s="229"/>
      <c r="AS13" s="174">
        <f t="shared" ref="AS13:AY13" si="23">SUM(AS14:AS23)/2</f>
        <v>5703</v>
      </c>
      <c r="AT13" s="197">
        <f t="shared" si="23"/>
        <v>5703</v>
      </c>
      <c r="AU13" s="197">
        <f t="shared" si="23"/>
        <v>0</v>
      </c>
      <c r="AV13" s="197">
        <f t="shared" si="23"/>
        <v>0</v>
      </c>
      <c r="AW13" s="197">
        <f t="shared" si="23"/>
        <v>0</v>
      </c>
      <c r="AX13" s="197">
        <f t="shared" si="23"/>
        <v>0</v>
      </c>
      <c r="AY13" s="197">
        <f t="shared" si="23"/>
        <v>0</v>
      </c>
    </row>
    <row r="14" spans="1:51" ht="32.1" customHeight="1" x14ac:dyDescent="0.25">
      <c r="D14" s="394" t="s">
        <v>3016</v>
      </c>
      <c r="E14" s="540" t="s">
        <v>3015</v>
      </c>
      <c r="F14" s="541"/>
      <c r="G14" s="189"/>
      <c r="H14" s="177"/>
      <c r="I14" s="178"/>
      <c r="J14" s="178"/>
      <c r="K14" s="178"/>
      <c r="L14" s="178"/>
      <c r="M14" s="190">
        <f t="shared" ref="M14:S23" si="24">+U14+AC14+AK14+AS14</f>
        <v>335</v>
      </c>
      <c r="N14" s="190">
        <f t="shared" si="24"/>
        <v>335</v>
      </c>
      <c r="O14" s="190">
        <f t="shared" si="24"/>
        <v>0</v>
      </c>
      <c r="P14" s="190">
        <f t="shared" si="24"/>
        <v>0</v>
      </c>
      <c r="Q14" s="190">
        <f t="shared" si="24"/>
        <v>0</v>
      </c>
      <c r="R14" s="190">
        <f t="shared" si="24"/>
        <v>0</v>
      </c>
      <c r="S14" s="190">
        <f t="shared" si="24"/>
        <v>0</v>
      </c>
      <c r="T14" s="192"/>
      <c r="U14" s="181">
        <f t="shared" ref="U14:AA14" si="25">SUM(U15:U16)</f>
        <v>105</v>
      </c>
      <c r="V14" s="181">
        <f t="shared" si="25"/>
        <v>105</v>
      </c>
      <c r="W14" s="181">
        <f t="shared" si="25"/>
        <v>0</v>
      </c>
      <c r="X14" s="181">
        <f t="shared" si="25"/>
        <v>0</v>
      </c>
      <c r="Y14" s="181">
        <f t="shared" si="25"/>
        <v>0</v>
      </c>
      <c r="Z14" s="181">
        <f t="shared" si="25"/>
        <v>0</v>
      </c>
      <c r="AA14" s="181">
        <f t="shared" si="25"/>
        <v>0</v>
      </c>
      <c r="AB14" s="192"/>
      <c r="AC14" s="181">
        <f t="shared" ref="AC14:AI14" si="26">SUM(AC15:AC16)</f>
        <v>80</v>
      </c>
      <c r="AD14" s="181">
        <f t="shared" si="26"/>
        <v>80</v>
      </c>
      <c r="AE14" s="181">
        <f t="shared" si="26"/>
        <v>0</v>
      </c>
      <c r="AF14" s="181">
        <f t="shared" si="26"/>
        <v>0</v>
      </c>
      <c r="AG14" s="181">
        <f t="shared" si="26"/>
        <v>0</v>
      </c>
      <c r="AH14" s="181">
        <f t="shared" si="26"/>
        <v>0</v>
      </c>
      <c r="AI14" s="181">
        <f t="shared" si="26"/>
        <v>0</v>
      </c>
      <c r="AJ14" s="192"/>
      <c r="AK14" s="181">
        <f t="shared" ref="AK14:AQ14" si="27">SUM(AK15:AK16)</f>
        <v>80</v>
      </c>
      <c r="AL14" s="181">
        <f t="shared" si="27"/>
        <v>80</v>
      </c>
      <c r="AM14" s="181">
        <f t="shared" si="27"/>
        <v>0</v>
      </c>
      <c r="AN14" s="181">
        <f t="shared" si="27"/>
        <v>0</v>
      </c>
      <c r="AO14" s="181">
        <f t="shared" si="27"/>
        <v>0</v>
      </c>
      <c r="AP14" s="181">
        <f t="shared" si="27"/>
        <v>0</v>
      </c>
      <c r="AQ14" s="181">
        <f t="shared" si="27"/>
        <v>0</v>
      </c>
      <c r="AR14" s="192"/>
      <c r="AS14" s="181">
        <f t="shared" ref="AS14:AY14" si="28">SUM(AS15:AS16)</f>
        <v>70</v>
      </c>
      <c r="AT14" s="181">
        <f t="shared" si="28"/>
        <v>70</v>
      </c>
      <c r="AU14" s="181">
        <f t="shared" si="28"/>
        <v>0</v>
      </c>
      <c r="AV14" s="181">
        <f t="shared" si="28"/>
        <v>0</v>
      </c>
      <c r="AW14" s="181">
        <f t="shared" si="28"/>
        <v>0</v>
      </c>
      <c r="AX14" s="181">
        <f t="shared" si="28"/>
        <v>0</v>
      </c>
      <c r="AY14" s="181">
        <f t="shared" si="28"/>
        <v>0</v>
      </c>
    </row>
    <row r="15" spans="1:51" ht="32.1" customHeight="1" x14ac:dyDescent="0.25">
      <c r="D15" s="394"/>
      <c r="E15" s="182">
        <f>+Metas!H163</f>
        <v>141</v>
      </c>
      <c r="F15" s="191" t="str">
        <f>+Metas!K163</f>
        <v>Base de datos de la reserva deportiva del Departamento en las diferentes disciplinas deportivas convencionales y paranacionales organizada y consolidada</v>
      </c>
      <c r="G15" s="230">
        <f>+Metas!J163</f>
        <v>1</v>
      </c>
      <c r="H15" s="238">
        <f>SUM(I15:L15)</f>
        <v>1</v>
      </c>
      <c r="I15" s="239">
        <v>0.2</v>
      </c>
      <c r="J15" s="239">
        <v>0.2</v>
      </c>
      <c r="K15" s="239">
        <v>0.3</v>
      </c>
      <c r="L15" s="239">
        <v>0.3</v>
      </c>
      <c r="M15" s="186">
        <f t="shared" si="24"/>
        <v>35</v>
      </c>
      <c r="N15" s="186">
        <f t="shared" si="24"/>
        <v>35</v>
      </c>
      <c r="O15" s="186">
        <f t="shared" si="24"/>
        <v>0</v>
      </c>
      <c r="P15" s="186">
        <f t="shared" si="24"/>
        <v>0</v>
      </c>
      <c r="Q15" s="186">
        <f t="shared" si="24"/>
        <v>0</v>
      </c>
      <c r="R15" s="186">
        <f t="shared" si="24"/>
        <v>0</v>
      </c>
      <c r="S15" s="186">
        <f t="shared" si="24"/>
        <v>0</v>
      </c>
      <c r="T15" s="227">
        <f>+I15</f>
        <v>0.2</v>
      </c>
      <c r="U15" s="186">
        <f>SUM(V15:AA15)</f>
        <v>5</v>
      </c>
      <c r="V15" s="199">
        <v>5</v>
      </c>
      <c r="W15" s="199"/>
      <c r="X15" s="199"/>
      <c r="Y15" s="199"/>
      <c r="Z15" s="199"/>
      <c r="AA15" s="199"/>
      <c r="AB15" s="227">
        <f>+J15</f>
        <v>0.2</v>
      </c>
      <c r="AC15" s="186">
        <f>SUM(AD15:AI15)</f>
        <v>10</v>
      </c>
      <c r="AD15" s="199">
        <v>10</v>
      </c>
      <c r="AE15" s="199"/>
      <c r="AF15" s="199"/>
      <c r="AG15" s="199"/>
      <c r="AH15" s="199"/>
      <c r="AI15" s="199"/>
      <c r="AJ15" s="227">
        <f>+K15</f>
        <v>0.3</v>
      </c>
      <c r="AK15" s="186">
        <f>SUM(AL15:AQ15)</f>
        <v>10</v>
      </c>
      <c r="AL15" s="199">
        <v>10</v>
      </c>
      <c r="AM15" s="199"/>
      <c r="AN15" s="199"/>
      <c r="AO15" s="199"/>
      <c r="AP15" s="199"/>
      <c r="AQ15" s="199"/>
      <c r="AR15" s="227">
        <f>+L15</f>
        <v>0.3</v>
      </c>
      <c r="AS15" s="186">
        <f>SUM(AT15:AY15)</f>
        <v>10</v>
      </c>
      <c r="AT15" s="199">
        <v>10</v>
      </c>
      <c r="AU15" s="199"/>
      <c r="AV15" s="199"/>
      <c r="AW15" s="199"/>
      <c r="AX15" s="199"/>
      <c r="AY15" s="199"/>
    </row>
    <row r="16" spans="1:51" ht="32.1" customHeight="1" x14ac:dyDescent="0.25">
      <c r="D16" s="394"/>
      <c r="E16" s="182">
        <f>+Metas!H164</f>
        <v>142</v>
      </c>
      <c r="F16" s="191" t="str">
        <f>+Metas!K164</f>
        <v>Atletas de las diferentes disciplinas deportivas que conforman la reserva deportiva del Departamento apoyados</v>
      </c>
      <c r="G16" s="226">
        <f>+Metas!J164</f>
        <v>300</v>
      </c>
      <c r="H16" s="1">
        <f>SUM(I16:L16)</f>
        <v>300</v>
      </c>
      <c r="I16" s="185">
        <v>60</v>
      </c>
      <c r="J16" s="185">
        <v>60</v>
      </c>
      <c r="K16" s="185">
        <v>90</v>
      </c>
      <c r="L16" s="185">
        <v>90</v>
      </c>
      <c r="M16" s="186">
        <f t="shared" si="24"/>
        <v>300</v>
      </c>
      <c r="N16" s="186">
        <f t="shared" si="24"/>
        <v>300</v>
      </c>
      <c r="O16" s="186">
        <f t="shared" si="24"/>
        <v>0</v>
      </c>
      <c r="P16" s="186">
        <f t="shared" si="24"/>
        <v>0</v>
      </c>
      <c r="Q16" s="186">
        <f t="shared" si="24"/>
        <v>0</v>
      </c>
      <c r="R16" s="186">
        <f t="shared" si="24"/>
        <v>0</v>
      </c>
      <c r="S16" s="186">
        <f t="shared" si="24"/>
        <v>0</v>
      </c>
      <c r="T16" s="227">
        <f>+I16</f>
        <v>60</v>
      </c>
      <c r="U16" s="186">
        <f>SUM(V16:AA16)</f>
        <v>100</v>
      </c>
      <c r="V16" s="199">
        <v>100</v>
      </c>
      <c r="W16" s="199"/>
      <c r="X16" s="199"/>
      <c r="Y16" s="199"/>
      <c r="Z16" s="199"/>
      <c r="AA16" s="199"/>
      <c r="AB16" s="227">
        <f>+J16</f>
        <v>60</v>
      </c>
      <c r="AC16" s="186">
        <f>SUM(AD16:AI16)</f>
        <v>70</v>
      </c>
      <c r="AD16" s="199">
        <v>70</v>
      </c>
      <c r="AE16" s="199"/>
      <c r="AF16" s="199"/>
      <c r="AG16" s="199"/>
      <c r="AH16" s="199"/>
      <c r="AI16" s="199"/>
      <c r="AJ16" s="227">
        <f>+K16</f>
        <v>90</v>
      </c>
      <c r="AK16" s="186">
        <f>SUM(AL16:AQ16)</f>
        <v>70</v>
      </c>
      <c r="AL16" s="199">
        <v>70</v>
      </c>
      <c r="AM16" s="199"/>
      <c r="AN16" s="199"/>
      <c r="AO16" s="199"/>
      <c r="AP16" s="199"/>
      <c r="AQ16" s="199"/>
      <c r="AR16" s="227">
        <f>+L16</f>
        <v>90</v>
      </c>
      <c r="AS16" s="186">
        <f>SUM(AT16:AY16)</f>
        <v>60</v>
      </c>
      <c r="AT16" s="199">
        <v>60</v>
      </c>
      <c r="AU16" s="199"/>
      <c r="AV16" s="199"/>
      <c r="AW16" s="199"/>
      <c r="AX16" s="199"/>
      <c r="AY16" s="199"/>
    </row>
    <row r="17" spans="3:51" ht="32.1" customHeight="1" x14ac:dyDescent="0.25">
      <c r="D17" s="394" t="s">
        <v>3018</v>
      </c>
      <c r="E17" s="540" t="s">
        <v>3017</v>
      </c>
      <c r="F17" s="541"/>
      <c r="G17" s="189"/>
      <c r="H17" s="177"/>
      <c r="I17" s="178"/>
      <c r="J17" s="178"/>
      <c r="K17" s="178"/>
      <c r="L17" s="178"/>
      <c r="M17" s="190">
        <f t="shared" si="24"/>
        <v>10907</v>
      </c>
      <c r="N17" s="190">
        <f t="shared" si="24"/>
        <v>10907</v>
      </c>
      <c r="O17" s="190">
        <f t="shared" si="24"/>
        <v>0</v>
      </c>
      <c r="P17" s="190">
        <f t="shared" si="24"/>
        <v>0</v>
      </c>
      <c r="Q17" s="190">
        <f t="shared" si="24"/>
        <v>0</v>
      </c>
      <c r="R17" s="190">
        <f t="shared" si="24"/>
        <v>0</v>
      </c>
      <c r="S17" s="190">
        <f t="shared" si="24"/>
        <v>0</v>
      </c>
      <c r="T17" s="192"/>
      <c r="U17" s="181">
        <f t="shared" ref="U17:AA17" si="29">SUM(U18:U21)</f>
        <v>1500</v>
      </c>
      <c r="V17" s="181">
        <f t="shared" si="29"/>
        <v>1500</v>
      </c>
      <c r="W17" s="181">
        <f t="shared" si="29"/>
        <v>0</v>
      </c>
      <c r="X17" s="181">
        <f t="shared" si="29"/>
        <v>0</v>
      </c>
      <c r="Y17" s="181">
        <f t="shared" si="29"/>
        <v>0</v>
      </c>
      <c r="Z17" s="181">
        <f t="shared" si="29"/>
        <v>0</v>
      </c>
      <c r="AA17" s="181">
        <f t="shared" si="29"/>
        <v>0</v>
      </c>
      <c r="AB17" s="192"/>
      <c r="AC17" s="181">
        <f t="shared" ref="AC17:AI17" si="30">SUM(AC18:AC21)</f>
        <v>2100</v>
      </c>
      <c r="AD17" s="181">
        <f t="shared" si="30"/>
        <v>2100</v>
      </c>
      <c r="AE17" s="181">
        <f t="shared" si="30"/>
        <v>0</v>
      </c>
      <c r="AF17" s="181">
        <f t="shared" si="30"/>
        <v>0</v>
      </c>
      <c r="AG17" s="181">
        <f t="shared" si="30"/>
        <v>0</v>
      </c>
      <c r="AH17" s="181">
        <f t="shared" si="30"/>
        <v>0</v>
      </c>
      <c r="AI17" s="181">
        <f t="shared" si="30"/>
        <v>0</v>
      </c>
      <c r="AJ17" s="192"/>
      <c r="AK17" s="181">
        <f t="shared" ref="AK17:AQ17" si="31">SUM(AK18:AK21)</f>
        <v>2157</v>
      </c>
      <c r="AL17" s="181">
        <f t="shared" si="31"/>
        <v>2157</v>
      </c>
      <c r="AM17" s="181">
        <f t="shared" si="31"/>
        <v>0</v>
      </c>
      <c r="AN17" s="181">
        <f t="shared" si="31"/>
        <v>0</v>
      </c>
      <c r="AO17" s="181">
        <f t="shared" si="31"/>
        <v>0</v>
      </c>
      <c r="AP17" s="181">
        <f t="shared" si="31"/>
        <v>0</v>
      </c>
      <c r="AQ17" s="181">
        <f t="shared" si="31"/>
        <v>0</v>
      </c>
      <c r="AR17" s="192"/>
      <c r="AS17" s="181">
        <f t="shared" ref="AS17:AY17" si="32">SUM(AS18:AS21)</f>
        <v>5150</v>
      </c>
      <c r="AT17" s="181">
        <f t="shared" si="32"/>
        <v>5150</v>
      </c>
      <c r="AU17" s="181">
        <f t="shared" si="32"/>
        <v>0</v>
      </c>
      <c r="AV17" s="181">
        <f t="shared" si="32"/>
        <v>0</v>
      </c>
      <c r="AW17" s="181">
        <f t="shared" si="32"/>
        <v>0</v>
      </c>
      <c r="AX17" s="181">
        <f t="shared" si="32"/>
        <v>0</v>
      </c>
      <c r="AY17" s="181">
        <f t="shared" si="32"/>
        <v>0</v>
      </c>
    </row>
    <row r="18" spans="3:51" ht="32.1" customHeight="1" x14ac:dyDescent="0.25">
      <c r="D18" s="394"/>
      <c r="E18" s="182">
        <f>+Metas!H165</f>
        <v>143</v>
      </c>
      <c r="F18" s="191" t="str">
        <f>+Metas!K165</f>
        <v>Participaciones anuales del deporte Convencional y Paranacional en campeonatos nacionales e internacionales</v>
      </c>
      <c r="G18" s="184">
        <f>+Metas!J165</f>
        <v>55</v>
      </c>
      <c r="H18" s="5">
        <f>SUM(I18:L18)/4</f>
        <v>55</v>
      </c>
      <c r="I18" s="185">
        <v>55</v>
      </c>
      <c r="J18" s="185">
        <v>55</v>
      </c>
      <c r="K18" s="185">
        <v>55</v>
      </c>
      <c r="L18" s="185">
        <v>55</v>
      </c>
      <c r="M18" s="186">
        <f t="shared" si="24"/>
        <v>3050</v>
      </c>
      <c r="N18" s="186">
        <f t="shared" si="24"/>
        <v>3050</v>
      </c>
      <c r="O18" s="186">
        <f t="shared" si="24"/>
        <v>0</v>
      </c>
      <c r="P18" s="186">
        <f t="shared" si="24"/>
        <v>0</v>
      </c>
      <c r="Q18" s="186">
        <f t="shared" si="24"/>
        <v>0</v>
      </c>
      <c r="R18" s="186">
        <f t="shared" si="24"/>
        <v>0</v>
      </c>
      <c r="S18" s="186">
        <f t="shared" si="24"/>
        <v>0</v>
      </c>
      <c r="T18" s="227">
        <f>+I18</f>
        <v>55</v>
      </c>
      <c r="U18" s="186">
        <f>SUM(V18:AA18)</f>
        <v>600</v>
      </c>
      <c r="V18" s="188">
        <v>600</v>
      </c>
      <c r="W18" s="199"/>
      <c r="X18" s="199"/>
      <c r="Y18" s="199"/>
      <c r="Z18" s="199"/>
      <c r="AA18" s="199"/>
      <c r="AB18" s="227">
        <f>+J18</f>
        <v>55</v>
      </c>
      <c r="AC18" s="186">
        <f>SUM(AD18:AI18)</f>
        <v>800</v>
      </c>
      <c r="AD18" s="188">
        <v>800</v>
      </c>
      <c r="AE18" s="199"/>
      <c r="AF18" s="199"/>
      <c r="AG18" s="199"/>
      <c r="AH18" s="199"/>
      <c r="AI18" s="199"/>
      <c r="AJ18" s="227">
        <f>+K18</f>
        <v>55</v>
      </c>
      <c r="AK18" s="186">
        <f>SUM(AL18:AQ18)</f>
        <v>800</v>
      </c>
      <c r="AL18" s="188">
        <v>800</v>
      </c>
      <c r="AM18" s="199"/>
      <c r="AN18" s="199"/>
      <c r="AO18" s="199"/>
      <c r="AP18" s="199"/>
      <c r="AQ18" s="199"/>
      <c r="AR18" s="227">
        <f>+L18</f>
        <v>55</v>
      </c>
      <c r="AS18" s="186">
        <f>SUM(AT18:AY18)</f>
        <v>850</v>
      </c>
      <c r="AT18" s="188">
        <v>850</v>
      </c>
      <c r="AU18" s="199"/>
      <c r="AV18" s="199"/>
      <c r="AW18" s="199"/>
      <c r="AX18" s="199"/>
      <c r="AY18" s="199"/>
    </row>
    <row r="19" spans="3:51" ht="32.1" customHeight="1" x14ac:dyDescent="0.25">
      <c r="D19" s="394"/>
      <c r="E19" s="182">
        <f>+Metas!H166</f>
        <v>144</v>
      </c>
      <c r="F19" s="191" t="str">
        <f>+Metas!K166</f>
        <v>Ligas del deporte convencional (24) y Paranacional (5) apoyadas para la preparación y participación de atletas en Juegos Nacionales 2023</v>
      </c>
      <c r="G19" s="184">
        <f>+Metas!J166</f>
        <v>29</v>
      </c>
      <c r="H19" s="1">
        <v>29</v>
      </c>
      <c r="I19" s="185">
        <v>29</v>
      </c>
      <c r="J19" s="185">
        <v>29</v>
      </c>
      <c r="K19" s="185">
        <v>29</v>
      </c>
      <c r="L19" s="185">
        <v>29</v>
      </c>
      <c r="M19" s="186">
        <f t="shared" si="24"/>
        <v>4500</v>
      </c>
      <c r="N19" s="186">
        <f t="shared" si="24"/>
        <v>4500</v>
      </c>
      <c r="O19" s="186">
        <f t="shared" si="24"/>
        <v>0</v>
      </c>
      <c r="P19" s="186">
        <f t="shared" si="24"/>
        <v>0</v>
      </c>
      <c r="Q19" s="186">
        <f t="shared" si="24"/>
        <v>0</v>
      </c>
      <c r="R19" s="186">
        <f t="shared" si="24"/>
        <v>0</v>
      </c>
      <c r="S19" s="186">
        <f t="shared" si="24"/>
        <v>0</v>
      </c>
      <c r="T19" s="227">
        <f>+I19</f>
        <v>29</v>
      </c>
      <c r="U19" s="186">
        <f>SUM(V19:AA19)</f>
        <v>900</v>
      </c>
      <c r="V19" s="188">
        <v>900</v>
      </c>
      <c r="W19" s="199"/>
      <c r="X19" s="199"/>
      <c r="Y19" s="199"/>
      <c r="Z19" s="199"/>
      <c r="AA19" s="199"/>
      <c r="AB19" s="227">
        <f>+J19</f>
        <v>29</v>
      </c>
      <c r="AC19" s="186">
        <f>SUM(AD19:AI19)</f>
        <v>1200</v>
      </c>
      <c r="AD19" s="188">
        <v>1200</v>
      </c>
      <c r="AE19" s="199"/>
      <c r="AF19" s="199"/>
      <c r="AG19" s="199"/>
      <c r="AH19" s="199"/>
      <c r="AI19" s="199"/>
      <c r="AJ19" s="227">
        <f>+K19</f>
        <v>29</v>
      </c>
      <c r="AK19" s="186">
        <f>SUM(AL19:AQ19)</f>
        <v>1200</v>
      </c>
      <c r="AL19" s="188">
        <v>1200</v>
      </c>
      <c r="AM19" s="199"/>
      <c r="AN19" s="199"/>
      <c r="AO19" s="199"/>
      <c r="AP19" s="199"/>
      <c r="AQ19" s="199"/>
      <c r="AR19" s="227">
        <f>+L19</f>
        <v>29</v>
      </c>
      <c r="AS19" s="186">
        <f>SUM(AT19:AY19)</f>
        <v>1200</v>
      </c>
      <c r="AT19" s="188">
        <v>1200</v>
      </c>
      <c r="AU19" s="199"/>
      <c r="AV19" s="199"/>
      <c r="AW19" s="199"/>
      <c r="AX19" s="199"/>
      <c r="AY19" s="199"/>
    </row>
    <row r="20" spans="3:51" ht="32.1" customHeight="1" x14ac:dyDescent="0.25">
      <c r="D20" s="394"/>
      <c r="E20" s="182">
        <f>+Metas!H167</f>
        <v>145</v>
      </c>
      <c r="F20" s="191" t="str">
        <f>+Metas!K167</f>
        <v>Eventos Deportivos Nacionales e Internacionales realizados en el Departamento</v>
      </c>
      <c r="G20" s="184">
        <f>+Metas!J167</f>
        <v>5</v>
      </c>
      <c r="H20" s="1">
        <f>SUM(I20:L20)</f>
        <v>5</v>
      </c>
      <c r="I20" s="185"/>
      <c r="J20" s="185">
        <v>2</v>
      </c>
      <c r="K20" s="185">
        <v>2</v>
      </c>
      <c r="L20" s="185">
        <v>1</v>
      </c>
      <c r="M20" s="186">
        <f t="shared" si="24"/>
        <v>357</v>
      </c>
      <c r="N20" s="186">
        <f t="shared" si="24"/>
        <v>357</v>
      </c>
      <c r="O20" s="186">
        <f t="shared" si="24"/>
        <v>0</v>
      </c>
      <c r="P20" s="186">
        <f t="shared" si="24"/>
        <v>0</v>
      </c>
      <c r="Q20" s="186">
        <f t="shared" si="24"/>
        <v>0</v>
      </c>
      <c r="R20" s="186">
        <f t="shared" si="24"/>
        <v>0</v>
      </c>
      <c r="S20" s="186">
        <f t="shared" si="24"/>
        <v>0</v>
      </c>
      <c r="T20" s="227">
        <f>+I20</f>
        <v>0</v>
      </c>
      <c r="U20" s="186">
        <f>SUM(V20:AA20)</f>
        <v>0</v>
      </c>
      <c r="V20" s="188"/>
      <c r="W20" s="199"/>
      <c r="X20" s="199"/>
      <c r="Y20" s="199"/>
      <c r="Z20" s="199"/>
      <c r="AA20" s="199"/>
      <c r="AB20" s="227">
        <f>+J20</f>
        <v>2</v>
      </c>
      <c r="AC20" s="186">
        <f>SUM(AD20:AI20)</f>
        <v>100</v>
      </c>
      <c r="AD20" s="188">
        <v>100</v>
      </c>
      <c r="AE20" s="199"/>
      <c r="AF20" s="199"/>
      <c r="AG20" s="199"/>
      <c r="AH20" s="199"/>
      <c r="AI20" s="199"/>
      <c r="AJ20" s="227">
        <f>+K20</f>
        <v>2</v>
      </c>
      <c r="AK20" s="186">
        <f>SUM(AL20:AQ20)</f>
        <v>157</v>
      </c>
      <c r="AL20" s="188">
        <v>157</v>
      </c>
      <c r="AM20" s="199"/>
      <c r="AN20" s="199"/>
      <c r="AO20" s="199"/>
      <c r="AP20" s="199"/>
      <c r="AQ20" s="199"/>
      <c r="AR20" s="227">
        <f>+L20</f>
        <v>1</v>
      </c>
      <c r="AS20" s="186">
        <f>SUM(AT20:AY20)</f>
        <v>100</v>
      </c>
      <c r="AT20" s="188">
        <v>100</v>
      </c>
      <c r="AU20" s="199"/>
      <c r="AV20" s="199"/>
      <c r="AW20" s="199"/>
      <c r="AX20" s="199"/>
      <c r="AY20" s="199"/>
    </row>
    <row r="21" spans="3:51" ht="32.1" customHeight="1" x14ac:dyDescent="0.25">
      <c r="D21" s="394"/>
      <c r="E21" s="182">
        <f>+Metas!H168</f>
        <v>146</v>
      </c>
      <c r="F21" s="191" t="str">
        <f>+Metas!K168</f>
        <v>Participación en los XXII Juegos Deportivos Nacionales y VI Paranacionales 2023</v>
      </c>
      <c r="G21" s="184">
        <f>+Metas!J168</f>
        <v>1</v>
      </c>
      <c r="H21" s="1">
        <f>SUM(I21:L21)</f>
        <v>1</v>
      </c>
      <c r="I21" s="185"/>
      <c r="J21" s="185"/>
      <c r="K21" s="185"/>
      <c r="L21" s="185">
        <v>1</v>
      </c>
      <c r="M21" s="186">
        <f t="shared" si="24"/>
        <v>3000</v>
      </c>
      <c r="N21" s="186">
        <f t="shared" si="24"/>
        <v>3000</v>
      </c>
      <c r="O21" s="186">
        <f t="shared" si="24"/>
        <v>0</v>
      </c>
      <c r="P21" s="186">
        <f t="shared" si="24"/>
        <v>0</v>
      </c>
      <c r="Q21" s="186">
        <f t="shared" si="24"/>
        <v>0</v>
      </c>
      <c r="R21" s="186">
        <f t="shared" si="24"/>
        <v>0</v>
      </c>
      <c r="S21" s="186">
        <f t="shared" si="24"/>
        <v>0</v>
      </c>
      <c r="T21" s="227">
        <f>+I21</f>
        <v>0</v>
      </c>
      <c r="U21" s="186">
        <f>SUM(V21:AA21)</f>
        <v>0</v>
      </c>
      <c r="V21" s="188"/>
      <c r="W21" s="199"/>
      <c r="X21" s="199"/>
      <c r="Y21" s="199"/>
      <c r="Z21" s="199"/>
      <c r="AA21" s="199"/>
      <c r="AB21" s="227">
        <f>+J21</f>
        <v>0</v>
      </c>
      <c r="AC21" s="186">
        <f>SUM(AD21:AI21)</f>
        <v>0</v>
      </c>
      <c r="AD21" s="188"/>
      <c r="AE21" s="199"/>
      <c r="AF21" s="199"/>
      <c r="AG21" s="199"/>
      <c r="AH21" s="199"/>
      <c r="AI21" s="199"/>
      <c r="AJ21" s="227">
        <f>+K21</f>
        <v>0</v>
      </c>
      <c r="AK21" s="186">
        <f>SUM(AL21:AQ21)</f>
        <v>0</v>
      </c>
      <c r="AL21" s="188"/>
      <c r="AM21" s="199"/>
      <c r="AN21" s="199"/>
      <c r="AO21" s="199"/>
      <c r="AP21" s="199"/>
      <c r="AQ21" s="199"/>
      <c r="AR21" s="227">
        <f>+L21</f>
        <v>1</v>
      </c>
      <c r="AS21" s="186">
        <f>SUM(AT21:AY21)</f>
        <v>3000</v>
      </c>
      <c r="AT21" s="188">
        <v>3000</v>
      </c>
      <c r="AU21" s="199"/>
      <c r="AV21" s="199"/>
      <c r="AW21" s="199"/>
      <c r="AX21" s="199"/>
      <c r="AY21" s="199"/>
    </row>
    <row r="22" spans="3:51" ht="32.1" customHeight="1" x14ac:dyDescent="0.25">
      <c r="D22" s="394" t="s">
        <v>3020</v>
      </c>
      <c r="E22" s="540" t="s">
        <v>3019</v>
      </c>
      <c r="F22" s="541"/>
      <c r="G22" s="189"/>
      <c r="H22" s="177"/>
      <c r="I22" s="178"/>
      <c r="J22" s="178"/>
      <c r="K22" s="178"/>
      <c r="L22" s="178"/>
      <c r="M22" s="190">
        <f t="shared" si="24"/>
        <v>1932</v>
      </c>
      <c r="N22" s="190">
        <f t="shared" si="24"/>
        <v>1932</v>
      </c>
      <c r="O22" s="190">
        <f t="shared" si="24"/>
        <v>0</v>
      </c>
      <c r="P22" s="190">
        <f t="shared" si="24"/>
        <v>0</v>
      </c>
      <c r="Q22" s="190">
        <f t="shared" si="24"/>
        <v>0</v>
      </c>
      <c r="R22" s="190">
        <f t="shared" si="24"/>
        <v>0</v>
      </c>
      <c r="S22" s="190">
        <f t="shared" si="24"/>
        <v>0</v>
      </c>
      <c r="T22" s="180"/>
      <c r="U22" s="181">
        <f t="shared" ref="U22:AA22" si="33">SUM(U23:U23)</f>
        <v>483</v>
      </c>
      <c r="V22" s="181">
        <f t="shared" si="33"/>
        <v>483</v>
      </c>
      <c r="W22" s="181">
        <f t="shared" si="33"/>
        <v>0</v>
      </c>
      <c r="X22" s="181">
        <f t="shared" si="33"/>
        <v>0</v>
      </c>
      <c r="Y22" s="181">
        <f t="shared" si="33"/>
        <v>0</v>
      </c>
      <c r="Z22" s="181">
        <f t="shared" si="33"/>
        <v>0</v>
      </c>
      <c r="AA22" s="181">
        <f t="shared" si="33"/>
        <v>0</v>
      </c>
      <c r="AB22" s="180"/>
      <c r="AC22" s="181">
        <f t="shared" ref="AC22:AI22" si="34">SUM(AC23:AC23)</f>
        <v>483</v>
      </c>
      <c r="AD22" s="181">
        <f t="shared" si="34"/>
        <v>483</v>
      </c>
      <c r="AE22" s="181">
        <f t="shared" si="34"/>
        <v>0</v>
      </c>
      <c r="AF22" s="181">
        <f t="shared" si="34"/>
        <v>0</v>
      </c>
      <c r="AG22" s="181">
        <f t="shared" si="34"/>
        <v>0</v>
      </c>
      <c r="AH22" s="181">
        <f t="shared" si="34"/>
        <v>0</v>
      </c>
      <c r="AI22" s="181">
        <f t="shared" si="34"/>
        <v>0</v>
      </c>
      <c r="AJ22" s="180"/>
      <c r="AK22" s="181">
        <f t="shared" ref="AK22:AQ22" si="35">SUM(AK23:AK23)</f>
        <v>483</v>
      </c>
      <c r="AL22" s="181">
        <f t="shared" si="35"/>
        <v>483</v>
      </c>
      <c r="AM22" s="181">
        <f t="shared" si="35"/>
        <v>0</v>
      </c>
      <c r="AN22" s="181">
        <f t="shared" si="35"/>
        <v>0</v>
      </c>
      <c r="AO22" s="181">
        <f t="shared" si="35"/>
        <v>0</v>
      </c>
      <c r="AP22" s="181">
        <f t="shared" si="35"/>
        <v>0</v>
      </c>
      <c r="AQ22" s="181">
        <f t="shared" si="35"/>
        <v>0</v>
      </c>
      <c r="AR22" s="180"/>
      <c r="AS22" s="181">
        <f t="shared" ref="AS22:AY22" si="36">SUM(AS23:AS23)</f>
        <v>483</v>
      </c>
      <c r="AT22" s="181">
        <f t="shared" si="36"/>
        <v>483</v>
      </c>
      <c r="AU22" s="181">
        <f t="shared" si="36"/>
        <v>0</v>
      </c>
      <c r="AV22" s="181">
        <f t="shared" si="36"/>
        <v>0</v>
      </c>
      <c r="AW22" s="181">
        <f t="shared" si="36"/>
        <v>0</v>
      </c>
      <c r="AX22" s="181">
        <f t="shared" si="36"/>
        <v>0</v>
      </c>
      <c r="AY22" s="181">
        <f t="shared" si="36"/>
        <v>0</v>
      </c>
    </row>
    <row r="23" spans="3:51" ht="32.1" customHeight="1" x14ac:dyDescent="0.25">
      <c r="D23" s="201"/>
      <c r="E23" s="182">
        <f>+Metas!H169</f>
        <v>147</v>
      </c>
      <c r="F23" s="191" t="str">
        <f>+Metas!K169</f>
        <v>Deportistas medallistas de Juegos Nacionales 2019 apoyados</v>
      </c>
      <c r="G23" s="184">
        <f>+Metas!J169</f>
        <v>134</v>
      </c>
      <c r="H23" s="1">
        <f>SUM(I23:L23)</f>
        <v>536</v>
      </c>
      <c r="I23" s="198">
        <v>134</v>
      </c>
      <c r="J23" s="198">
        <v>134</v>
      </c>
      <c r="K23" s="198">
        <v>134</v>
      </c>
      <c r="L23" s="198">
        <v>134</v>
      </c>
      <c r="M23" s="186">
        <f t="shared" si="24"/>
        <v>1932</v>
      </c>
      <c r="N23" s="186">
        <f t="shared" si="24"/>
        <v>1932</v>
      </c>
      <c r="O23" s="186">
        <f t="shared" si="24"/>
        <v>0</v>
      </c>
      <c r="P23" s="186">
        <f t="shared" si="24"/>
        <v>0</v>
      </c>
      <c r="Q23" s="186">
        <f t="shared" si="24"/>
        <v>0</v>
      </c>
      <c r="R23" s="186">
        <f t="shared" si="24"/>
        <v>0</v>
      </c>
      <c r="S23" s="186">
        <f t="shared" si="24"/>
        <v>0</v>
      </c>
      <c r="T23" s="227">
        <f>+I23</f>
        <v>134</v>
      </c>
      <c r="U23" s="186">
        <f>SUM(V23:AA23)</f>
        <v>483</v>
      </c>
      <c r="V23" s="188">
        <v>483</v>
      </c>
      <c r="W23" s="188"/>
      <c r="X23" s="188"/>
      <c r="Y23" s="188"/>
      <c r="Z23" s="188"/>
      <c r="AA23" s="188"/>
      <c r="AB23" s="227">
        <f>+J23</f>
        <v>134</v>
      </c>
      <c r="AC23" s="186">
        <f>SUM(AD23:AI23)</f>
        <v>483</v>
      </c>
      <c r="AD23" s="188">
        <v>483</v>
      </c>
      <c r="AE23" s="188"/>
      <c r="AF23" s="188"/>
      <c r="AG23" s="188"/>
      <c r="AH23" s="188"/>
      <c r="AI23" s="188"/>
      <c r="AJ23" s="227">
        <f>+K23</f>
        <v>134</v>
      </c>
      <c r="AK23" s="186">
        <f>SUM(AL23:AQ23)</f>
        <v>483</v>
      </c>
      <c r="AL23" s="188">
        <v>483</v>
      </c>
      <c r="AM23" s="188"/>
      <c r="AN23" s="188"/>
      <c r="AO23" s="188"/>
      <c r="AP23" s="188"/>
      <c r="AQ23" s="188"/>
      <c r="AR23" s="227">
        <f>+L23</f>
        <v>134</v>
      </c>
      <c r="AS23" s="186">
        <f>SUM(AT23:AY23)</f>
        <v>483</v>
      </c>
      <c r="AT23" s="188">
        <v>483</v>
      </c>
      <c r="AU23" s="188"/>
      <c r="AV23" s="188"/>
      <c r="AW23" s="188"/>
      <c r="AX23" s="188"/>
      <c r="AY23" s="188"/>
    </row>
    <row r="24" spans="3:51" ht="32.1" customHeight="1" x14ac:dyDescent="0.25">
      <c r="C24" s="165" t="s">
        <v>3022</v>
      </c>
      <c r="D24" s="166" t="s">
        <v>3021</v>
      </c>
      <c r="E24" s="228"/>
      <c r="F24" s="168"/>
      <c r="G24" s="194"/>
      <c r="H24" s="170"/>
      <c r="I24" s="171"/>
      <c r="J24" s="171"/>
      <c r="K24" s="171"/>
      <c r="L24" s="171"/>
      <c r="M24" s="195">
        <f t="shared" ref="M24:S24" si="37">SUM(M25:M34)/2</f>
        <v>5014</v>
      </c>
      <c r="N24" s="195">
        <f t="shared" si="37"/>
        <v>2035</v>
      </c>
      <c r="O24" s="195">
        <f t="shared" si="37"/>
        <v>0</v>
      </c>
      <c r="P24" s="195">
        <f t="shared" si="37"/>
        <v>0</v>
      </c>
      <c r="Q24" s="195">
        <f t="shared" si="37"/>
        <v>0</v>
      </c>
      <c r="R24" s="195">
        <f t="shared" si="37"/>
        <v>2979</v>
      </c>
      <c r="S24" s="195">
        <f t="shared" si="37"/>
        <v>0</v>
      </c>
      <c r="T24" s="196"/>
      <c r="U24" s="205">
        <f t="shared" ref="U24:AA24" si="38">SUM(U25:U34)/2</f>
        <v>894</v>
      </c>
      <c r="V24" s="205">
        <f t="shared" si="38"/>
        <v>315</v>
      </c>
      <c r="W24" s="205">
        <f t="shared" si="38"/>
        <v>0</v>
      </c>
      <c r="X24" s="205">
        <f t="shared" si="38"/>
        <v>0</v>
      </c>
      <c r="Y24" s="205">
        <f t="shared" si="38"/>
        <v>0</v>
      </c>
      <c r="Z24" s="205">
        <f t="shared" si="38"/>
        <v>579</v>
      </c>
      <c r="AA24" s="205">
        <f t="shared" si="38"/>
        <v>0</v>
      </c>
      <c r="AB24" s="196"/>
      <c r="AC24" s="205">
        <f t="shared" ref="AC24:AI24" si="39">SUM(AC25:AC34)/2</f>
        <v>1540</v>
      </c>
      <c r="AD24" s="205">
        <f t="shared" si="39"/>
        <v>740</v>
      </c>
      <c r="AE24" s="205">
        <f t="shared" si="39"/>
        <v>0</v>
      </c>
      <c r="AF24" s="205">
        <f t="shared" si="39"/>
        <v>0</v>
      </c>
      <c r="AG24" s="205">
        <f t="shared" si="39"/>
        <v>0</v>
      </c>
      <c r="AH24" s="205">
        <f t="shared" si="39"/>
        <v>800</v>
      </c>
      <c r="AI24" s="205">
        <f t="shared" si="39"/>
        <v>0</v>
      </c>
      <c r="AJ24" s="196"/>
      <c r="AK24" s="205">
        <f t="shared" ref="AK24:AQ24" si="40">SUM(AK25:AK34)/2</f>
        <v>1440</v>
      </c>
      <c r="AL24" s="205">
        <f t="shared" si="40"/>
        <v>640</v>
      </c>
      <c r="AM24" s="205">
        <f t="shared" si="40"/>
        <v>0</v>
      </c>
      <c r="AN24" s="205">
        <f t="shared" si="40"/>
        <v>0</v>
      </c>
      <c r="AO24" s="205">
        <f t="shared" si="40"/>
        <v>0</v>
      </c>
      <c r="AP24" s="205">
        <f t="shared" si="40"/>
        <v>800</v>
      </c>
      <c r="AQ24" s="205">
        <f t="shared" si="40"/>
        <v>0</v>
      </c>
      <c r="AR24" s="196"/>
      <c r="AS24" s="205">
        <f t="shared" ref="AS24:AY24" si="41">SUM(AS25:AS34)/2</f>
        <v>1140</v>
      </c>
      <c r="AT24" s="205">
        <f t="shared" si="41"/>
        <v>340</v>
      </c>
      <c r="AU24" s="205">
        <f t="shared" si="41"/>
        <v>0</v>
      </c>
      <c r="AV24" s="205">
        <f t="shared" si="41"/>
        <v>0</v>
      </c>
      <c r="AW24" s="205">
        <f t="shared" si="41"/>
        <v>0</v>
      </c>
      <c r="AX24" s="205">
        <f t="shared" si="41"/>
        <v>800</v>
      </c>
      <c r="AY24" s="205">
        <f t="shared" si="41"/>
        <v>0</v>
      </c>
    </row>
    <row r="25" spans="3:51" ht="32.1" customHeight="1" x14ac:dyDescent="0.25">
      <c r="D25" s="394" t="s">
        <v>3024</v>
      </c>
      <c r="E25" s="538" t="s">
        <v>3023</v>
      </c>
      <c r="F25" s="539"/>
      <c r="G25" s="189"/>
      <c r="H25" s="177"/>
      <c r="I25" s="178"/>
      <c r="J25" s="178"/>
      <c r="K25" s="178"/>
      <c r="L25" s="178"/>
      <c r="M25" s="190">
        <f t="shared" ref="M25:S34" si="42">+U25+AC25+AK25+AS25</f>
        <v>4974</v>
      </c>
      <c r="N25" s="190">
        <f t="shared" si="42"/>
        <v>1995</v>
      </c>
      <c r="O25" s="190">
        <f t="shared" si="42"/>
        <v>0</v>
      </c>
      <c r="P25" s="190">
        <f t="shared" si="42"/>
        <v>0</v>
      </c>
      <c r="Q25" s="190">
        <f t="shared" si="42"/>
        <v>0</v>
      </c>
      <c r="R25" s="190">
        <f t="shared" si="42"/>
        <v>2979</v>
      </c>
      <c r="S25" s="190">
        <f t="shared" si="42"/>
        <v>0</v>
      </c>
      <c r="T25" s="192"/>
      <c r="U25" s="181">
        <f t="shared" ref="U25:AA25" si="43">SUM(U26:U32)</f>
        <v>884</v>
      </c>
      <c r="V25" s="181">
        <f t="shared" si="43"/>
        <v>305</v>
      </c>
      <c r="W25" s="181">
        <f t="shared" si="43"/>
        <v>0</v>
      </c>
      <c r="X25" s="181">
        <f t="shared" si="43"/>
        <v>0</v>
      </c>
      <c r="Y25" s="181">
        <f t="shared" si="43"/>
        <v>0</v>
      </c>
      <c r="Z25" s="181">
        <f t="shared" si="43"/>
        <v>579</v>
      </c>
      <c r="AA25" s="181">
        <f t="shared" si="43"/>
        <v>0</v>
      </c>
      <c r="AB25" s="192"/>
      <c r="AC25" s="181">
        <f t="shared" ref="AC25:AI25" si="44">SUM(AC26:AC32)</f>
        <v>1530</v>
      </c>
      <c r="AD25" s="181">
        <f t="shared" si="44"/>
        <v>730</v>
      </c>
      <c r="AE25" s="181">
        <f t="shared" si="44"/>
        <v>0</v>
      </c>
      <c r="AF25" s="181">
        <f t="shared" si="44"/>
        <v>0</v>
      </c>
      <c r="AG25" s="181">
        <f t="shared" si="44"/>
        <v>0</v>
      </c>
      <c r="AH25" s="181">
        <f t="shared" si="44"/>
        <v>800</v>
      </c>
      <c r="AI25" s="181">
        <f t="shared" si="44"/>
        <v>0</v>
      </c>
      <c r="AJ25" s="192"/>
      <c r="AK25" s="181">
        <f t="shared" ref="AK25:AQ25" si="45">SUM(AK26:AK32)</f>
        <v>1430</v>
      </c>
      <c r="AL25" s="181">
        <f t="shared" si="45"/>
        <v>630</v>
      </c>
      <c r="AM25" s="181">
        <f t="shared" si="45"/>
        <v>0</v>
      </c>
      <c r="AN25" s="181">
        <f t="shared" si="45"/>
        <v>0</v>
      </c>
      <c r="AO25" s="181">
        <f t="shared" si="45"/>
        <v>0</v>
      </c>
      <c r="AP25" s="181">
        <f t="shared" si="45"/>
        <v>800</v>
      </c>
      <c r="AQ25" s="181">
        <f t="shared" si="45"/>
        <v>0</v>
      </c>
      <c r="AR25" s="192"/>
      <c r="AS25" s="181">
        <f t="shared" ref="AS25:AY25" si="46">SUM(AS26:AS32)</f>
        <v>1130</v>
      </c>
      <c r="AT25" s="181">
        <f t="shared" si="46"/>
        <v>330</v>
      </c>
      <c r="AU25" s="181">
        <f t="shared" si="46"/>
        <v>0</v>
      </c>
      <c r="AV25" s="181">
        <f t="shared" si="46"/>
        <v>0</v>
      </c>
      <c r="AW25" s="181">
        <f t="shared" si="46"/>
        <v>0</v>
      </c>
      <c r="AX25" s="181">
        <f t="shared" si="46"/>
        <v>800</v>
      </c>
      <c r="AY25" s="181">
        <f t="shared" si="46"/>
        <v>0</v>
      </c>
    </row>
    <row r="26" spans="3:51" ht="32.1" customHeight="1" x14ac:dyDescent="0.25">
      <c r="D26" s="201"/>
      <c r="E26" s="182">
        <f>+Metas!H171</f>
        <v>148</v>
      </c>
      <c r="F26" s="191" t="str">
        <f>+Metas!K171</f>
        <v>Carrera Atlética “Corriendo por el medio ambiente” organizada y desarrollada</v>
      </c>
      <c r="G26" s="226">
        <f>+Metas!J171</f>
        <v>1</v>
      </c>
      <c r="H26" s="1">
        <f>SUM(I26:L26)</f>
        <v>1</v>
      </c>
      <c r="I26" s="185"/>
      <c r="J26" s="185">
        <v>1</v>
      </c>
      <c r="K26" s="185"/>
      <c r="L26" s="185"/>
      <c r="M26" s="186">
        <f t="shared" si="42"/>
        <v>100</v>
      </c>
      <c r="N26" s="186">
        <f t="shared" si="42"/>
        <v>100</v>
      </c>
      <c r="O26" s="186">
        <f t="shared" si="42"/>
        <v>0</v>
      </c>
      <c r="P26" s="186">
        <f t="shared" si="42"/>
        <v>0</v>
      </c>
      <c r="Q26" s="186">
        <f t="shared" si="42"/>
        <v>0</v>
      </c>
      <c r="R26" s="186">
        <f t="shared" si="42"/>
        <v>0</v>
      </c>
      <c r="S26" s="186">
        <f t="shared" si="42"/>
        <v>0</v>
      </c>
      <c r="T26" s="227">
        <f>+I26</f>
        <v>0</v>
      </c>
      <c r="U26" s="186">
        <f>SUM(V26:AA26)</f>
        <v>0</v>
      </c>
      <c r="V26" s="188"/>
      <c r="W26" s="188"/>
      <c r="X26" s="188"/>
      <c r="Y26" s="188"/>
      <c r="Z26" s="188"/>
      <c r="AA26" s="188"/>
      <c r="AB26" s="227">
        <f>+J26</f>
        <v>1</v>
      </c>
      <c r="AC26" s="186">
        <f>SUM(AD26:AI26)</f>
        <v>100</v>
      </c>
      <c r="AD26" s="188">
        <v>100</v>
      </c>
      <c r="AE26" s="188"/>
      <c r="AF26" s="188"/>
      <c r="AG26" s="188"/>
      <c r="AH26" s="188"/>
      <c r="AI26" s="188"/>
      <c r="AJ26" s="227">
        <f>+K26</f>
        <v>0</v>
      </c>
      <c r="AK26" s="186">
        <f>SUM(AL26:AQ26)</f>
        <v>0</v>
      </c>
      <c r="AL26" s="188"/>
      <c r="AM26" s="188"/>
      <c r="AN26" s="188"/>
      <c r="AO26" s="188"/>
      <c r="AP26" s="188"/>
      <c r="AQ26" s="188"/>
      <c r="AR26" s="227">
        <f>+L26</f>
        <v>0</v>
      </c>
      <c r="AS26" s="186">
        <f>SUM(AT26:AY26)</f>
        <v>0</v>
      </c>
      <c r="AT26" s="188"/>
      <c r="AU26" s="188"/>
      <c r="AV26" s="188"/>
      <c r="AW26" s="188"/>
      <c r="AX26" s="188"/>
      <c r="AY26" s="188"/>
    </row>
    <row r="27" spans="3:51" ht="32.1" customHeight="1" x14ac:dyDescent="0.25">
      <c r="D27" s="201"/>
      <c r="E27" s="182">
        <f>+Metas!H172</f>
        <v>149</v>
      </c>
      <c r="F27" s="191" t="str">
        <f>+Metas!K172</f>
        <v>Torneo Departamental “Fútbol en Paz” organizado y desarrollado</v>
      </c>
      <c r="G27" s="226">
        <f>+Metas!J172</f>
        <v>1</v>
      </c>
      <c r="H27" s="1">
        <f>SUM(I27:L27)</f>
        <v>1</v>
      </c>
      <c r="I27" s="185"/>
      <c r="J27" s="185">
        <v>1</v>
      </c>
      <c r="K27" s="185"/>
      <c r="L27" s="185"/>
      <c r="M27" s="186">
        <f t="shared" si="42"/>
        <v>200</v>
      </c>
      <c r="N27" s="186">
        <f t="shared" si="42"/>
        <v>200</v>
      </c>
      <c r="O27" s="186">
        <f t="shared" si="42"/>
        <v>0</v>
      </c>
      <c r="P27" s="186">
        <f t="shared" si="42"/>
        <v>0</v>
      </c>
      <c r="Q27" s="186">
        <f t="shared" si="42"/>
        <v>0</v>
      </c>
      <c r="R27" s="186">
        <f t="shared" si="42"/>
        <v>0</v>
      </c>
      <c r="S27" s="186">
        <f t="shared" si="42"/>
        <v>0</v>
      </c>
      <c r="T27" s="227">
        <f t="shared" ref="T27:T32" si="47">+I27</f>
        <v>0</v>
      </c>
      <c r="U27" s="186">
        <f t="shared" ref="U27:U32" si="48">SUM(V27:AA27)</f>
        <v>0</v>
      </c>
      <c r="V27" s="188"/>
      <c r="W27" s="188"/>
      <c r="X27" s="188"/>
      <c r="Y27" s="188"/>
      <c r="Z27" s="188"/>
      <c r="AA27" s="188"/>
      <c r="AB27" s="227">
        <f t="shared" ref="AB27:AB32" si="49">+J27</f>
        <v>1</v>
      </c>
      <c r="AC27" s="186">
        <f t="shared" ref="AC27:AC32" si="50">SUM(AD27:AI27)</f>
        <v>200</v>
      </c>
      <c r="AD27" s="188">
        <v>200</v>
      </c>
      <c r="AE27" s="188"/>
      <c r="AF27" s="188"/>
      <c r="AG27" s="188"/>
      <c r="AH27" s="188"/>
      <c r="AI27" s="188"/>
      <c r="AJ27" s="227">
        <f t="shared" ref="AJ27:AJ32" si="51">+K27</f>
        <v>0</v>
      </c>
      <c r="AK27" s="186">
        <f t="shared" ref="AK27:AK32" si="52">SUM(AL27:AQ27)</f>
        <v>0</v>
      </c>
      <c r="AL27" s="188"/>
      <c r="AM27" s="188"/>
      <c r="AN27" s="188"/>
      <c r="AO27" s="188"/>
      <c r="AP27" s="188"/>
      <c r="AQ27" s="188"/>
      <c r="AR27" s="227">
        <f t="shared" ref="AR27:AR32" si="53">+L27</f>
        <v>0</v>
      </c>
      <c r="AS27" s="186">
        <f t="shared" ref="AS27:AS32" si="54">SUM(AT27:AY27)</f>
        <v>0</v>
      </c>
      <c r="AT27" s="188"/>
      <c r="AU27" s="188"/>
      <c r="AV27" s="188"/>
      <c r="AW27" s="188"/>
      <c r="AX27" s="188"/>
      <c r="AY27" s="188"/>
    </row>
    <row r="28" spans="3:51" ht="32.1" customHeight="1" x14ac:dyDescent="0.25">
      <c r="D28" s="201"/>
      <c r="E28" s="182">
        <f>+Metas!H173</f>
        <v>150</v>
      </c>
      <c r="F28" s="191" t="str">
        <f>+Metas!K173</f>
        <v>Evento de recreación con población migrante, connacionales, retornados y población receptora organizado y desarrollado</v>
      </c>
      <c r="G28" s="226">
        <f>+Metas!J173</f>
        <v>1</v>
      </c>
      <c r="H28" s="1">
        <f>SUM(I28:L28)</f>
        <v>1</v>
      </c>
      <c r="I28" s="185"/>
      <c r="J28" s="185">
        <v>1</v>
      </c>
      <c r="K28" s="185"/>
      <c r="L28" s="185"/>
      <c r="M28" s="186">
        <f t="shared" si="42"/>
        <v>100</v>
      </c>
      <c r="N28" s="186">
        <f t="shared" si="42"/>
        <v>100</v>
      </c>
      <c r="O28" s="186">
        <f t="shared" si="42"/>
        <v>0</v>
      </c>
      <c r="P28" s="186">
        <f t="shared" si="42"/>
        <v>0</v>
      </c>
      <c r="Q28" s="186">
        <f t="shared" si="42"/>
        <v>0</v>
      </c>
      <c r="R28" s="186">
        <f t="shared" si="42"/>
        <v>0</v>
      </c>
      <c r="S28" s="186">
        <f t="shared" si="42"/>
        <v>0</v>
      </c>
      <c r="T28" s="227">
        <f t="shared" si="47"/>
        <v>0</v>
      </c>
      <c r="U28" s="186">
        <f t="shared" si="48"/>
        <v>0</v>
      </c>
      <c r="V28" s="188"/>
      <c r="W28" s="188"/>
      <c r="X28" s="188"/>
      <c r="Y28" s="188"/>
      <c r="Z28" s="188"/>
      <c r="AA28" s="188"/>
      <c r="AB28" s="227">
        <f t="shared" si="49"/>
        <v>1</v>
      </c>
      <c r="AC28" s="186">
        <f t="shared" si="50"/>
        <v>100</v>
      </c>
      <c r="AD28" s="188">
        <v>100</v>
      </c>
      <c r="AE28" s="188"/>
      <c r="AF28" s="188"/>
      <c r="AG28" s="188"/>
      <c r="AH28" s="188"/>
      <c r="AI28" s="188"/>
      <c r="AJ28" s="227">
        <f t="shared" si="51"/>
        <v>0</v>
      </c>
      <c r="AK28" s="186">
        <f t="shared" si="52"/>
        <v>0</v>
      </c>
      <c r="AL28" s="188"/>
      <c r="AM28" s="188"/>
      <c r="AN28" s="188"/>
      <c r="AO28" s="188"/>
      <c r="AP28" s="188"/>
      <c r="AQ28" s="188"/>
      <c r="AR28" s="227">
        <f t="shared" si="53"/>
        <v>0</v>
      </c>
      <c r="AS28" s="186">
        <f t="shared" si="54"/>
        <v>0</v>
      </c>
      <c r="AT28" s="188"/>
      <c r="AU28" s="188"/>
      <c r="AV28" s="188"/>
      <c r="AW28" s="188"/>
      <c r="AX28" s="188"/>
      <c r="AY28" s="188"/>
    </row>
    <row r="29" spans="3:51" ht="32.1" customHeight="1" x14ac:dyDescent="0.25">
      <c r="D29" s="201"/>
      <c r="E29" s="182">
        <f>+Metas!H174</f>
        <v>151</v>
      </c>
      <c r="F29" s="191" t="str">
        <f>+Metas!K174</f>
        <v>Juegos Deportivos y Recreativos categoría abierta con inclusión social organizado y desarrollado</v>
      </c>
      <c r="G29" s="226">
        <f>+Metas!J174</f>
        <v>1</v>
      </c>
      <c r="H29" s="1">
        <f>SUM(I29:L29)</f>
        <v>1</v>
      </c>
      <c r="I29" s="185"/>
      <c r="J29" s="185"/>
      <c r="K29" s="185">
        <v>1</v>
      </c>
      <c r="L29" s="185"/>
      <c r="M29" s="186">
        <f t="shared" si="42"/>
        <v>300</v>
      </c>
      <c r="N29" s="186">
        <f t="shared" si="42"/>
        <v>300</v>
      </c>
      <c r="O29" s="186">
        <f t="shared" si="42"/>
        <v>0</v>
      </c>
      <c r="P29" s="186">
        <f t="shared" si="42"/>
        <v>0</v>
      </c>
      <c r="Q29" s="186">
        <f t="shared" si="42"/>
        <v>0</v>
      </c>
      <c r="R29" s="186">
        <f t="shared" si="42"/>
        <v>0</v>
      </c>
      <c r="S29" s="186">
        <f t="shared" si="42"/>
        <v>0</v>
      </c>
      <c r="T29" s="227">
        <f t="shared" si="47"/>
        <v>0</v>
      </c>
      <c r="U29" s="186">
        <f t="shared" si="48"/>
        <v>0</v>
      </c>
      <c r="V29" s="188"/>
      <c r="W29" s="188"/>
      <c r="X29" s="188"/>
      <c r="Y29" s="188"/>
      <c r="Z29" s="188"/>
      <c r="AA29" s="188"/>
      <c r="AB29" s="227">
        <f t="shared" si="49"/>
        <v>0</v>
      </c>
      <c r="AC29" s="186">
        <f t="shared" si="50"/>
        <v>0</v>
      </c>
      <c r="AD29" s="188"/>
      <c r="AE29" s="188"/>
      <c r="AF29" s="188"/>
      <c r="AG29" s="188"/>
      <c r="AH29" s="188"/>
      <c r="AI29" s="188"/>
      <c r="AJ29" s="227">
        <f t="shared" si="51"/>
        <v>1</v>
      </c>
      <c r="AK29" s="186">
        <f t="shared" si="52"/>
        <v>300</v>
      </c>
      <c r="AL29" s="188">
        <v>300</v>
      </c>
      <c r="AM29" s="188"/>
      <c r="AN29" s="188"/>
      <c r="AO29" s="188"/>
      <c r="AP29" s="188"/>
      <c r="AQ29" s="188"/>
      <c r="AR29" s="227">
        <f t="shared" si="53"/>
        <v>0</v>
      </c>
      <c r="AS29" s="186">
        <f t="shared" si="54"/>
        <v>0</v>
      </c>
      <c r="AT29" s="188"/>
      <c r="AU29" s="188"/>
      <c r="AV29" s="188"/>
      <c r="AW29" s="188"/>
      <c r="AX29" s="188"/>
      <c r="AY29" s="188"/>
    </row>
    <row r="30" spans="3:51" ht="32.1" customHeight="1" x14ac:dyDescent="0.25">
      <c r="D30" s="201"/>
      <c r="E30" s="182">
        <f>+Metas!H175</f>
        <v>152</v>
      </c>
      <c r="F30" s="191" t="str">
        <f>+Metas!K175</f>
        <v>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v>
      </c>
      <c r="G30" s="226">
        <f>+Metas!J175</f>
        <v>39</v>
      </c>
      <c r="H30" s="5">
        <f>SUM(I30:L30)/4</f>
        <v>39</v>
      </c>
      <c r="I30" s="185">
        <v>39</v>
      </c>
      <c r="J30" s="185">
        <v>39</v>
      </c>
      <c r="K30" s="185">
        <v>39</v>
      </c>
      <c r="L30" s="185">
        <v>39</v>
      </c>
      <c r="M30" s="186">
        <f t="shared" si="42"/>
        <v>1179</v>
      </c>
      <c r="N30" s="186">
        <f t="shared" si="42"/>
        <v>400</v>
      </c>
      <c r="O30" s="186">
        <f t="shared" si="42"/>
        <v>0</v>
      </c>
      <c r="P30" s="186">
        <f t="shared" si="42"/>
        <v>0</v>
      </c>
      <c r="Q30" s="186">
        <f t="shared" si="42"/>
        <v>0</v>
      </c>
      <c r="R30" s="186">
        <f t="shared" si="42"/>
        <v>779</v>
      </c>
      <c r="S30" s="186">
        <f t="shared" si="42"/>
        <v>0</v>
      </c>
      <c r="T30" s="227">
        <f t="shared" si="47"/>
        <v>39</v>
      </c>
      <c r="U30" s="186">
        <f t="shared" si="48"/>
        <v>279</v>
      </c>
      <c r="V30" s="188">
        <v>100</v>
      </c>
      <c r="W30" s="188"/>
      <c r="X30" s="188"/>
      <c r="Y30" s="188"/>
      <c r="Z30" s="188">
        <v>179</v>
      </c>
      <c r="AA30" s="188"/>
      <c r="AB30" s="227">
        <f t="shared" si="49"/>
        <v>39</v>
      </c>
      <c r="AC30" s="186">
        <f t="shared" si="50"/>
        <v>300</v>
      </c>
      <c r="AD30" s="188">
        <v>100</v>
      </c>
      <c r="AE30" s="188"/>
      <c r="AF30" s="188"/>
      <c r="AG30" s="188"/>
      <c r="AH30" s="188">
        <v>200</v>
      </c>
      <c r="AI30" s="188"/>
      <c r="AJ30" s="227">
        <f t="shared" si="51"/>
        <v>39</v>
      </c>
      <c r="AK30" s="186">
        <f t="shared" si="52"/>
        <v>300</v>
      </c>
      <c r="AL30" s="188">
        <v>100</v>
      </c>
      <c r="AM30" s="188"/>
      <c r="AN30" s="188"/>
      <c r="AO30" s="188"/>
      <c r="AP30" s="188">
        <v>200</v>
      </c>
      <c r="AQ30" s="188"/>
      <c r="AR30" s="227">
        <f t="shared" si="53"/>
        <v>39</v>
      </c>
      <c r="AS30" s="186">
        <f t="shared" si="54"/>
        <v>300</v>
      </c>
      <c r="AT30" s="188">
        <v>100</v>
      </c>
      <c r="AU30" s="188"/>
      <c r="AV30" s="188"/>
      <c r="AW30" s="188"/>
      <c r="AX30" s="188">
        <v>200</v>
      </c>
      <c r="AY30" s="188"/>
    </row>
    <row r="31" spans="3:51" ht="32.1" customHeight="1" x14ac:dyDescent="0.25">
      <c r="D31" s="201"/>
      <c r="E31" s="182">
        <f>+Metas!H176</f>
        <v>153</v>
      </c>
      <c r="F31" s="191" t="str">
        <f>+Metas!K176</f>
        <v>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v>
      </c>
      <c r="G31" s="226">
        <f>+Metas!J176</f>
        <v>39</v>
      </c>
      <c r="H31" s="5">
        <f>SUM(I31:L31)/4</f>
        <v>39</v>
      </c>
      <c r="I31" s="185">
        <v>39</v>
      </c>
      <c r="J31" s="185">
        <v>39</v>
      </c>
      <c r="K31" s="185">
        <v>39</v>
      </c>
      <c r="L31" s="185">
        <v>39</v>
      </c>
      <c r="M31" s="186">
        <f t="shared" si="42"/>
        <v>1140</v>
      </c>
      <c r="N31" s="186">
        <f t="shared" si="42"/>
        <v>340</v>
      </c>
      <c r="O31" s="186">
        <f t="shared" si="42"/>
        <v>0</v>
      </c>
      <c r="P31" s="186">
        <f t="shared" si="42"/>
        <v>0</v>
      </c>
      <c r="Q31" s="186">
        <f t="shared" si="42"/>
        <v>0</v>
      </c>
      <c r="R31" s="186">
        <f t="shared" si="42"/>
        <v>800</v>
      </c>
      <c r="S31" s="186">
        <f t="shared" si="42"/>
        <v>0</v>
      </c>
      <c r="T31" s="227">
        <f t="shared" si="47"/>
        <v>39</v>
      </c>
      <c r="U31" s="186">
        <f t="shared" si="48"/>
        <v>300</v>
      </c>
      <c r="V31" s="188">
        <v>100</v>
      </c>
      <c r="W31" s="188"/>
      <c r="X31" s="188"/>
      <c r="Y31" s="188"/>
      <c r="Z31" s="188">
        <v>200</v>
      </c>
      <c r="AA31" s="188"/>
      <c r="AB31" s="227">
        <f t="shared" si="49"/>
        <v>39</v>
      </c>
      <c r="AC31" s="186">
        <f t="shared" si="50"/>
        <v>280</v>
      </c>
      <c r="AD31" s="188">
        <v>80</v>
      </c>
      <c r="AE31" s="188"/>
      <c r="AF31" s="188"/>
      <c r="AG31" s="188"/>
      <c r="AH31" s="188">
        <v>200</v>
      </c>
      <c r="AI31" s="188"/>
      <c r="AJ31" s="227">
        <f t="shared" si="51"/>
        <v>39</v>
      </c>
      <c r="AK31" s="186">
        <f t="shared" si="52"/>
        <v>280</v>
      </c>
      <c r="AL31" s="188">
        <v>80</v>
      </c>
      <c r="AM31" s="188"/>
      <c r="AN31" s="188"/>
      <c r="AO31" s="188"/>
      <c r="AP31" s="188">
        <v>200</v>
      </c>
      <c r="AQ31" s="188"/>
      <c r="AR31" s="227">
        <f t="shared" si="53"/>
        <v>39</v>
      </c>
      <c r="AS31" s="186">
        <f t="shared" si="54"/>
        <v>280</v>
      </c>
      <c r="AT31" s="188">
        <v>80</v>
      </c>
      <c r="AU31" s="188"/>
      <c r="AV31" s="188"/>
      <c r="AW31" s="188"/>
      <c r="AX31" s="188">
        <v>200</v>
      </c>
      <c r="AY31" s="188"/>
    </row>
    <row r="32" spans="3:51" ht="32.1" customHeight="1" x14ac:dyDescent="0.25">
      <c r="D32" s="201"/>
      <c r="E32" s="182">
        <f>+Metas!H177</f>
        <v>154</v>
      </c>
      <c r="F32" s="191" t="str">
        <f>+Metas!K177</f>
        <v>Municipios socializados y participando del programa Hábitos de y Estilos de Vida Saludable “Por un norte activo Hágale Toche”</v>
      </c>
      <c r="G32" s="226">
        <f>+Metas!J177</f>
        <v>39</v>
      </c>
      <c r="H32" s="5">
        <f>SUM(I32:L32)/4</f>
        <v>39</v>
      </c>
      <c r="I32" s="185">
        <v>39</v>
      </c>
      <c r="J32" s="185">
        <v>39</v>
      </c>
      <c r="K32" s="185">
        <v>39</v>
      </c>
      <c r="L32" s="185">
        <v>39</v>
      </c>
      <c r="M32" s="186">
        <f t="shared" si="42"/>
        <v>1955</v>
      </c>
      <c r="N32" s="186">
        <f t="shared" si="42"/>
        <v>555</v>
      </c>
      <c r="O32" s="186">
        <f t="shared" si="42"/>
        <v>0</v>
      </c>
      <c r="P32" s="186">
        <f t="shared" si="42"/>
        <v>0</v>
      </c>
      <c r="Q32" s="186">
        <f t="shared" si="42"/>
        <v>0</v>
      </c>
      <c r="R32" s="186">
        <f t="shared" si="42"/>
        <v>1400</v>
      </c>
      <c r="S32" s="186">
        <f t="shared" si="42"/>
        <v>0</v>
      </c>
      <c r="T32" s="227">
        <f t="shared" si="47"/>
        <v>39</v>
      </c>
      <c r="U32" s="186">
        <f t="shared" si="48"/>
        <v>305</v>
      </c>
      <c r="V32" s="188">
        <v>105</v>
      </c>
      <c r="W32" s="188"/>
      <c r="X32" s="188"/>
      <c r="Y32" s="188"/>
      <c r="Z32" s="188">
        <v>200</v>
      </c>
      <c r="AA32" s="188"/>
      <c r="AB32" s="227">
        <f t="shared" si="49"/>
        <v>39</v>
      </c>
      <c r="AC32" s="186">
        <f t="shared" si="50"/>
        <v>550</v>
      </c>
      <c r="AD32" s="188">
        <v>150</v>
      </c>
      <c r="AE32" s="188"/>
      <c r="AF32" s="188"/>
      <c r="AG32" s="188"/>
      <c r="AH32" s="188">
        <v>400</v>
      </c>
      <c r="AI32" s="188"/>
      <c r="AJ32" s="227">
        <f t="shared" si="51"/>
        <v>39</v>
      </c>
      <c r="AK32" s="186">
        <f t="shared" si="52"/>
        <v>550</v>
      </c>
      <c r="AL32" s="188">
        <v>150</v>
      </c>
      <c r="AM32" s="188"/>
      <c r="AN32" s="188"/>
      <c r="AO32" s="188"/>
      <c r="AP32" s="188">
        <v>400</v>
      </c>
      <c r="AQ32" s="188"/>
      <c r="AR32" s="227">
        <f t="shared" si="53"/>
        <v>39</v>
      </c>
      <c r="AS32" s="186">
        <f t="shared" si="54"/>
        <v>550</v>
      </c>
      <c r="AT32" s="188">
        <v>150</v>
      </c>
      <c r="AU32" s="188"/>
      <c r="AV32" s="188"/>
      <c r="AW32" s="188"/>
      <c r="AX32" s="188">
        <v>400</v>
      </c>
      <c r="AY32" s="188"/>
    </row>
    <row r="33" spans="3:51" ht="32.1" customHeight="1" x14ac:dyDescent="0.25">
      <c r="D33" s="394" t="s">
        <v>3026</v>
      </c>
      <c r="E33" s="551" t="s">
        <v>3025</v>
      </c>
      <c r="F33" s="552"/>
      <c r="G33" s="189"/>
      <c r="H33" s="177"/>
      <c r="I33" s="178"/>
      <c r="J33" s="178"/>
      <c r="K33" s="178"/>
      <c r="L33" s="178"/>
      <c r="M33" s="190">
        <f t="shared" si="42"/>
        <v>40</v>
      </c>
      <c r="N33" s="190">
        <f t="shared" si="42"/>
        <v>40</v>
      </c>
      <c r="O33" s="190">
        <f t="shared" si="42"/>
        <v>0</v>
      </c>
      <c r="P33" s="190">
        <f t="shared" si="42"/>
        <v>0</v>
      </c>
      <c r="Q33" s="190">
        <f t="shared" si="42"/>
        <v>0</v>
      </c>
      <c r="R33" s="190">
        <f t="shared" si="42"/>
        <v>0</v>
      </c>
      <c r="S33" s="190">
        <f t="shared" si="42"/>
        <v>0</v>
      </c>
      <c r="T33" s="192"/>
      <c r="U33" s="181">
        <f t="shared" ref="U33:AA33" si="55">SUM(U34:U34)</f>
        <v>10</v>
      </c>
      <c r="V33" s="181">
        <f t="shared" si="55"/>
        <v>10</v>
      </c>
      <c r="W33" s="181">
        <f t="shared" si="55"/>
        <v>0</v>
      </c>
      <c r="X33" s="181">
        <f t="shared" si="55"/>
        <v>0</v>
      </c>
      <c r="Y33" s="181">
        <f t="shared" si="55"/>
        <v>0</v>
      </c>
      <c r="Z33" s="181">
        <f t="shared" si="55"/>
        <v>0</v>
      </c>
      <c r="AA33" s="181">
        <f t="shared" si="55"/>
        <v>0</v>
      </c>
      <c r="AB33" s="192"/>
      <c r="AC33" s="181">
        <f t="shared" ref="AC33:AI33" si="56">SUM(AC34:AC34)</f>
        <v>10</v>
      </c>
      <c r="AD33" s="181">
        <f t="shared" si="56"/>
        <v>10</v>
      </c>
      <c r="AE33" s="181">
        <f t="shared" si="56"/>
        <v>0</v>
      </c>
      <c r="AF33" s="181">
        <f t="shared" si="56"/>
        <v>0</v>
      </c>
      <c r="AG33" s="181">
        <f t="shared" si="56"/>
        <v>0</v>
      </c>
      <c r="AH33" s="181">
        <f t="shared" si="56"/>
        <v>0</v>
      </c>
      <c r="AI33" s="181">
        <f t="shared" si="56"/>
        <v>0</v>
      </c>
      <c r="AJ33" s="192"/>
      <c r="AK33" s="181">
        <f t="shared" ref="AK33:AQ33" si="57">SUM(AK34:AK34)</f>
        <v>10</v>
      </c>
      <c r="AL33" s="181">
        <f t="shared" si="57"/>
        <v>10</v>
      </c>
      <c r="AM33" s="181">
        <f t="shared" si="57"/>
        <v>0</v>
      </c>
      <c r="AN33" s="181">
        <f t="shared" si="57"/>
        <v>0</v>
      </c>
      <c r="AO33" s="181">
        <f t="shared" si="57"/>
        <v>0</v>
      </c>
      <c r="AP33" s="181">
        <f t="shared" si="57"/>
        <v>0</v>
      </c>
      <c r="AQ33" s="181">
        <f t="shared" si="57"/>
        <v>0</v>
      </c>
      <c r="AR33" s="192"/>
      <c r="AS33" s="181">
        <f t="shared" ref="AS33:AY33" si="58">SUM(AS34:AS34)</f>
        <v>10</v>
      </c>
      <c r="AT33" s="181">
        <f t="shared" si="58"/>
        <v>10</v>
      </c>
      <c r="AU33" s="181">
        <f t="shared" si="58"/>
        <v>0</v>
      </c>
      <c r="AV33" s="181">
        <f t="shared" si="58"/>
        <v>0</v>
      </c>
      <c r="AW33" s="181">
        <f t="shared" si="58"/>
        <v>0</v>
      </c>
      <c r="AX33" s="181">
        <f t="shared" si="58"/>
        <v>0</v>
      </c>
      <c r="AY33" s="181">
        <f t="shared" si="58"/>
        <v>0</v>
      </c>
    </row>
    <row r="34" spans="3:51" ht="32.1" customHeight="1" x14ac:dyDescent="0.25">
      <c r="D34" s="394"/>
      <c r="E34" s="182">
        <f>+Metas!H178</f>
        <v>155</v>
      </c>
      <c r="F34" s="183" t="str">
        <f>+Metas!K178</f>
        <v>Capacitaciones anuales sobre programas de Deporte Social comunitario, actividad física y recreación</v>
      </c>
      <c r="G34" s="226">
        <f>+Metas!J178</f>
        <v>2</v>
      </c>
      <c r="H34" s="5">
        <f>SUM(I34:L34)/4</f>
        <v>2</v>
      </c>
      <c r="I34" s="198">
        <v>2</v>
      </c>
      <c r="J34" s="198">
        <v>2</v>
      </c>
      <c r="K34" s="198">
        <v>2</v>
      </c>
      <c r="L34" s="198">
        <v>2</v>
      </c>
      <c r="M34" s="186">
        <f t="shared" si="42"/>
        <v>40</v>
      </c>
      <c r="N34" s="186">
        <f t="shared" si="42"/>
        <v>40</v>
      </c>
      <c r="O34" s="186">
        <f t="shared" si="42"/>
        <v>0</v>
      </c>
      <c r="P34" s="186">
        <f t="shared" si="42"/>
        <v>0</v>
      </c>
      <c r="Q34" s="186">
        <f t="shared" si="42"/>
        <v>0</v>
      </c>
      <c r="R34" s="186">
        <f t="shared" si="42"/>
        <v>0</v>
      </c>
      <c r="S34" s="186">
        <f t="shared" si="42"/>
        <v>0</v>
      </c>
      <c r="T34" s="227">
        <f>+I34</f>
        <v>2</v>
      </c>
      <c r="U34" s="186">
        <f>SUM(V34:AA34)</f>
        <v>10</v>
      </c>
      <c r="V34" s="199">
        <v>10</v>
      </c>
      <c r="W34" s="199"/>
      <c r="X34" s="199"/>
      <c r="Y34" s="199"/>
      <c r="Z34" s="199"/>
      <c r="AA34" s="199"/>
      <c r="AB34" s="227">
        <f>+J34</f>
        <v>2</v>
      </c>
      <c r="AC34" s="186">
        <f>SUM(AD34:AI34)</f>
        <v>10</v>
      </c>
      <c r="AD34" s="199">
        <v>10</v>
      </c>
      <c r="AE34" s="199"/>
      <c r="AF34" s="199"/>
      <c r="AG34" s="199"/>
      <c r="AH34" s="199"/>
      <c r="AI34" s="199"/>
      <c r="AJ34" s="227">
        <f>+K34</f>
        <v>2</v>
      </c>
      <c r="AK34" s="186">
        <f>SUM(AL34:AQ34)</f>
        <v>10</v>
      </c>
      <c r="AL34" s="199">
        <v>10</v>
      </c>
      <c r="AM34" s="199"/>
      <c r="AN34" s="199"/>
      <c r="AO34" s="199"/>
      <c r="AP34" s="199"/>
      <c r="AQ34" s="199"/>
      <c r="AR34" s="227">
        <f>+L34</f>
        <v>2</v>
      </c>
      <c r="AS34" s="186">
        <f>SUM(AT34:AY34)</f>
        <v>10</v>
      </c>
      <c r="AT34" s="199">
        <v>10</v>
      </c>
      <c r="AU34" s="199"/>
      <c r="AV34" s="199"/>
      <c r="AW34" s="199"/>
      <c r="AX34" s="199"/>
      <c r="AY34" s="199"/>
    </row>
    <row r="35" spans="3:51" ht="32.1" customHeight="1" x14ac:dyDescent="0.25">
      <c r="C35" s="203" t="s">
        <v>3028</v>
      </c>
      <c r="D35" s="165" t="s">
        <v>3027</v>
      </c>
      <c r="E35" s="168"/>
      <c r="F35" s="168"/>
      <c r="G35" s="194"/>
      <c r="H35" s="170"/>
      <c r="I35" s="171"/>
      <c r="J35" s="171"/>
      <c r="K35" s="171"/>
      <c r="L35" s="171"/>
      <c r="M35" s="195">
        <f t="shared" ref="M35:S35" si="59">SUM(M36:M44)/2</f>
        <v>1190</v>
      </c>
      <c r="N35" s="195">
        <f t="shared" si="59"/>
        <v>1190</v>
      </c>
      <c r="O35" s="195">
        <f t="shared" si="59"/>
        <v>0</v>
      </c>
      <c r="P35" s="195">
        <f t="shared" si="59"/>
        <v>0</v>
      </c>
      <c r="Q35" s="195">
        <f t="shared" si="59"/>
        <v>0</v>
      </c>
      <c r="R35" s="195">
        <f t="shared" si="59"/>
        <v>0</v>
      </c>
      <c r="S35" s="195">
        <f t="shared" si="59"/>
        <v>0</v>
      </c>
      <c r="T35" s="204"/>
      <c r="U35" s="205">
        <f t="shared" ref="U35:AA35" si="60">SUM(U36:U44)/2</f>
        <v>120</v>
      </c>
      <c r="V35" s="205">
        <f t="shared" si="60"/>
        <v>120</v>
      </c>
      <c r="W35" s="205">
        <f t="shared" si="60"/>
        <v>0</v>
      </c>
      <c r="X35" s="205">
        <f t="shared" si="60"/>
        <v>0</v>
      </c>
      <c r="Y35" s="205">
        <f t="shared" si="60"/>
        <v>0</v>
      </c>
      <c r="Z35" s="205">
        <f t="shared" si="60"/>
        <v>0</v>
      </c>
      <c r="AA35" s="205">
        <f t="shared" si="60"/>
        <v>0</v>
      </c>
      <c r="AB35" s="204"/>
      <c r="AC35" s="205">
        <f t="shared" ref="AC35:AI35" si="61">SUM(AC36:AC44)/2</f>
        <v>440</v>
      </c>
      <c r="AD35" s="205">
        <f t="shared" si="61"/>
        <v>440</v>
      </c>
      <c r="AE35" s="205">
        <f t="shared" si="61"/>
        <v>0</v>
      </c>
      <c r="AF35" s="205">
        <f t="shared" si="61"/>
        <v>0</v>
      </c>
      <c r="AG35" s="205">
        <f t="shared" si="61"/>
        <v>0</v>
      </c>
      <c r="AH35" s="205">
        <f t="shared" si="61"/>
        <v>0</v>
      </c>
      <c r="AI35" s="205">
        <f t="shared" si="61"/>
        <v>0</v>
      </c>
      <c r="AJ35" s="204"/>
      <c r="AK35" s="205">
        <f t="shared" ref="AK35:AQ35" si="62">SUM(AK36:AK44)/2</f>
        <v>370</v>
      </c>
      <c r="AL35" s="205">
        <f t="shared" si="62"/>
        <v>370</v>
      </c>
      <c r="AM35" s="205">
        <f t="shared" si="62"/>
        <v>0</v>
      </c>
      <c r="AN35" s="205">
        <f t="shared" si="62"/>
        <v>0</v>
      </c>
      <c r="AO35" s="205">
        <f t="shared" si="62"/>
        <v>0</v>
      </c>
      <c r="AP35" s="205">
        <f t="shared" si="62"/>
        <v>0</v>
      </c>
      <c r="AQ35" s="205">
        <f t="shared" si="62"/>
        <v>0</v>
      </c>
      <c r="AR35" s="204"/>
      <c r="AS35" s="205">
        <f t="shared" ref="AS35:AY35" si="63">SUM(AS36:AS44)/2</f>
        <v>260</v>
      </c>
      <c r="AT35" s="205">
        <f t="shared" si="63"/>
        <v>260</v>
      </c>
      <c r="AU35" s="205">
        <f t="shared" si="63"/>
        <v>0</v>
      </c>
      <c r="AV35" s="205">
        <f t="shared" si="63"/>
        <v>0</v>
      </c>
      <c r="AW35" s="205">
        <f t="shared" si="63"/>
        <v>0</v>
      </c>
      <c r="AX35" s="205">
        <f t="shared" si="63"/>
        <v>0</v>
      </c>
      <c r="AY35" s="205">
        <f t="shared" si="63"/>
        <v>0</v>
      </c>
    </row>
    <row r="36" spans="3:51" ht="32.1" customHeight="1" x14ac:dyDescent="0.25">
      <c r="D36" s="394" t="s">
        <v>3030</v>
      </c>
      <c r="E36" s="540" t="s">
        <v>3029</v>
      </c>
      <c r="F36" s="541"/>
      <c r="G36" s="189"/>
      <c r="H36" s="177"/>
      <c r="I36" s="178"/>
      <c r="J36" s="178"/>
      <c r="K36" s="178"/>
      <c r="L36" s="178"/>
      <c r="M36" s="190">
        <f t="shared" ref="M36:S44" si="64">+U36+AC36+AK36+AS36</f>
        <v>1190</v>
      </c>
      <c r="N36" s="190">
        <f t="shared" si="64"/>
        <v>1190</v>
      </c>
      <c r="O36" s="190">
        <f t="shared" si="64"/>
        <v>0</v>
      </c>
      <c r="P36" s="190">
        <f t="shared" si="64"/>
        <v>0</v>
      </c>
      <c r="Q36" s="190">
        <f t="shared" si="64"/>
        <v>0</v>
      </c>
      <c r="R36" s="190">
        <f t="shared" si="64"/>
        <v>0</v>
      </c>
      <c r="S36" s="190">
        <f t="shared" si="64"/>
        <v>0</v>
      </c>
      <c r="T36" s="192"/>
      <c r="U36" s="181">
        <f t="shared" ref="U36:AA36" si="65">SUM(U37:U44)</f>
        <v>120</v>
      </c>
      <c r="V36" s="181">
        <f t="shared" si="65"/>
        <v>120</v>
      </c>
      <c r="W36" s="181">
        <f t="shared" si="65"/>
        <v>0</v>
      </c>
      <c r="X36" s="181">
        <f t="shared" si="65"/>
        <v>0</v>
      </c>
      <c r="Y36" s="181">
        <f t="shared" si="65"/>
        <v>0</v>
      </c>
      <c r="Z36" s="181">
        <f t="shared" si="65"/>
        <v>0</v>
      </c>
      <c r="AA36" s="181">
        <f t="shared" si="65"/>
        <v>0</v>
      </c>
      <c r="AB36" s="192"/>
      <c r="AC36" s="181">
        <f t="shared" ref="AC36:AI36" si="66">SUM(AC37:AC44)</f>
        <v>440</v>
      </c>
      <c r="AD36" s="181">
        <f t="shared" si="66"/>
        <v>440</v>
      </c>
      <c r="AE36" s="181">
        <f t="shared" si="66"/>
        <v>0</v>
      </c>
      <c r="AF36" s="181">
        <f t="shared" si="66"/>
        <v>0</v>
      </c>
      <c r="AG36" s="181">
        <f t="shared" si="66"/>
        <v>0</v>
      </c>
      <c r="AH36" s="181">
        <f t="shared" si="66"/>
        <v>0</v>
      </c>
      <c r="AI36" s="181">
        <f t="shared" si="66"/>
        <v>0</v>
      </c>
      <c r="AJ36" s="192"/>
      <c r="AK36" s="181">
        <f t="shared" ref="AK36:AQ36" si="67">SUM(AK37:AK44)</f>
        <v>370</v>
      </c>
      <c r="AL36" s="181">
        <f t="shared" si="67"/>
        <v>370</v>
      </c>
      <c r="AM36" s="181">
        <f t="shared" si="67"/>
        <v>0</v>
      </c>
      <c r="AN36" s="181">
        <f t="shared" si="67"/>
        <v>0</v>
      </c>
      <c r="AO36" s="181">
        <f t="shared" si="67"/>
        <v>0</v>
      </c>
      <c r="AP36" s="181">
        <f t="shared" si="67"/>
        <v>0</v>
      </c>
      <c r="AQ36" s="181">
        <f t="shared" si="67"/>
        <v>0</v>
      </c>
      <c r="AR36" s="192"/>
      <c r="AS36" s="181">
        <f t="shared" ref="AS36:AY36" si="68">SUM(AS37:AS44)</f>
        <v>260</v>
      </c>
      <c r="AT36" s="181">
        <f t="shared" si="68"/>
        <v>260</v>
      </c>
      <c r="AU36" s="181">
        <f t="shared" si="68"/>
        <v>0</v>
      </c>
      <c r="AV36" s="181">
        <f t="shared" si="68"/>
        <v>0</v>
      </c>
      <c r="AW36" s="181">
        <f t="shared" si="68"/>
        <v>0</v>
      </c>
      <c r="AX36" s="181">
        <f t="shared" si="68"/>
        <v>0</v>
      </c>
      <c r="AY36" s="181">
        <f t="shared" si="68"/>
        <v>0</v>
      </c>
    </row>
    <row r="37" spans="3:51" ht="32.1" customHeight="1" x14ac:dyDescent="0.25">
      <c r="D37" s="394"/>
      <c r="E37" s="182">
        <f>+Metas!H180</f>
        <v>156</v>
      </c>
      <c r="F37" s="191" t="str">
        <f>+Metas!K180</f>
        <v xml:space="preserve">Censo de Escenarios Deportivos y Recreativos del Departamento actualizado a través de estrategias tic ́s (implementación de un Software) </v>
      </c>
      <c r="G37" s="230">
        <f>+Metas!J180</f>
        <v>1</v>
      </c>
      <c r="H37" s="238">
        <f>SUM(I37:L37)</f>
        <v>1</v>
      </c>
      <c r="I37" s="239">
        <v>0.1</v>
      </c>
      <c r="J37" s="239">
        <v>0.2</v>
      </c>
      <c r="K37" s="239">
        <v>0.3</v>
      </c>
      <c r="L37" s="239">
        <v>0.4</v>
      </c>
      <c r="M37" s="186">
        <f t="shared" si="64"/>
        <v>20</v>
      </c>
      <c r="N37" s="186">
        <f t="shared" si="64"/>
        <v>20</v>
      </c>
      <c r="O37" s="186">
        <f t="shared" si="64"/>
        <v>0</v>
      </c>
      <c r="P37" s="186">
        <f t="shared" si="64"/>
        <v>0</v>
      </c>
      <c r="Q37" s="186">
        <f t="shared" si="64"/>
        <v>0</v>
      </c>
      <c r="R37" s="186">
        <f t="shared" si="64"/>
        <v>0</v>
      </c>
      <c r="S37" s="186">
        <f t="shared" si="64"/>
        <v>0</v>
      </c>
      <c r="T37" s="227">
        <f>+I37</f>
        <v>0.1</v>
      </c>
      <c r="U37" s="186">
        <f>SUM(V37:AA37)</f>
        <v>0</v>
      </c>
      <c r="V37" s="199"/>
      <c r="W37" s="199"/>
      <c r="X37" s="199"/>
      <c r="Y37" s="199"/>
      <c r="Z37" s="199"/>
      <c r="AA37" s="199"/>
      <c r="AB37" s="227">
        <f>+J37</f>
        <v>0.2</v>
      </c>
      <c r="AC37" s="186">
        <f>SUM(AD37:AI37)</f>
        <v>10</v>
      </c>
      <c r="AD37" s="199">
        <v>10</v>
      </c>
      <c r="AE37" s="199"/>
      <c r="AF37" s="199"/>
      <c r="AG37" s="199"/>
      <c r="AH37" s="199"/>
      <c r="AI37" s="199"/>
      <c r="AJ37" s="227">
        <f>+K37</f>
        <v>0.3</v>
      </c>
      <c r="AK37" s="186">
        <f>SUM(AL37:AQ37)</f>
        <v>10</v>
      </c>
      <c r="AL37" s="199">
        <v>10</v>
      </c>
      <c r="AM37" s="199"/>
      <c r="AN37" s="199"/>
      <c r="AO37" s="199"/>
      <c r="AP37" s="199"/>
      <c r="AQ37" s="199"/>
      <c r="AR37" s="227">
        <f>+L37</f>
        <v>0.4</v>
      </c>
      <c r="AS37" s="186">
        <f>SUM(AT37:AY37)</f>
        <v>0</v>
      </c>
      <c r="AT37" s="199"/>
      <c r="AU37" s="199"/>
      <c r="AV37" s="199"/>
      <c r="AW37" s="199"/>
      <c r="AX37" s="199"/>
      <c r="AY37" s="199"/>
    </row>
    <row r="38" spans="3:51" ht="32.1" customHeight="1" x14ac:dyDescent="0.25">
      <c r="D38" s="394"/>
      <c r="E38" s="182">
        <f>+Metas!H181</f>
        <v>157</v>
      </c>
      <c r="F38" s="191" t="str">
        <f>+Metas!K181</f>
        <v>Construcción del Coliseo de Combate con zonas alternas para deportes de alto rendimiento que no cuentan con un escenario adecuado para sus entrenamientos</v>
      </c>
      <c r="G38" s="230">
        <f>+Metas!J181</f>
        <v>1</v>
      </c>
      <c r="H38" s="238">
        <f t="shared" ref="H38:H44" si="69">SUM(I38:L38)</f>
        <v>1</v>
      </c>
      <c r="I38" s="239"/>
      <c r="J38" s="239">
        <v>0.2</v>
      </c>
      <c r="K38" s="239">
        <v>0.4</v>
      </c>
      <c r="L38" s="239">
        <v>0.4</v>
      </c>
      <c r="M38" s="186">
        <f t="shared" si="64"/>
        <v>0</v>
      </c>
      <c r="N38" s="186">
        <f t="shared" si="64"/>
        <v>0</v>
      </c>
      <c r="O38" s="186">
        <f t="shared" si="64"/>
        <v>0</v>
      </c>
      <c r="P38" s="186">
        <f t="shared" si="64"/>
        <v>0</v>
      </c>
      <c r="Q38" s="186">
        <f t="shared" si="64"/>
        <v>0</v>
      </c>
      <c r="R38" s="186">
        <f t="shared" si="64"/>
        <v>0</v>
      </c>
      <c r="S38" s="186">
        <f t="shared" si="64"/>
        <v>0</v>
      </c>
      <c r="T38" s="227">
        <f t="shared" ref="T38:T44" si="70">+I38</f>
        <v>0</v>
      </c>
      <c r="U38" s="186">
        <f t="shared" ref="U38:U44" si="71">SUM(V38:AA38)</f>
        <v>0</v>
      </c>
      <c r="V38" s="199"/>
      <c r="W38" s="199"/>
      <c r="X38" s="199"/>
      <c r="Y38" s="199"/>
      <c r="Z38" s="199"/>
      <c r="AA38" s="199"/>
      <c r="AB38" s="227">
        <f t="shared" ref="AB38:AB44" si="72">+J38</f>
        <v>0.2</v>
      </c>
      <c r="AC38" s="186">
        <f t="shared" ref="AC38:AC44" si="73">SUM(AD38:AI38)</f>
        <v>0</v>
      </c>
      <c r="AD38" s="199"/>
      <c r="AE38" s="199"/>
      <c r="AF38" s="199"/>
      <c r="AG38" s="199"/>
      <c r="AH38" s="199"/>
      <c r="AI38" s="199"/>
      <c r="AJ38" s="227">
        <f t="shared" ref="AJ38:AJ44" si="74">+K38</f>
        <v>0.4</v>
      </c>
      <c r="AK38" s="186">
        <f t="shared" ref="AK38:AK44" si="75">SUM(AL38:AQ38)</f>
        <v>0</v>
      </c>
      <c r="AL38" s="199"/>
      <c r="AM38" s="199"/>
      <c r="AN38" s="199"/>
      <c r="AO38" s="199"/>
      <c r="AP38" s="199"/>
      <c r="AQ38" s="199"/>
      <c r="AR38" s="227">
        <f t="shared" ref="AR38:AR44" si="76">+L38</f>
        <v>0.4</v>
      </c>
      <c r="AS38" s="186">
        <f t="shared" ref="AS38:AS44" si="77">SUM(AT38:AY38)</f>
        <v>0</v>
      </c>
      <c r="AT38" s="199"/>
      <c r="AU38" s="199"/>
      <c r="AV38" s="199"/>
      <c r="AW38" s="199"/>
      <c r="AX38" s="199"/>
      <c r="AY38" s="199"/>
    </row>
    <row r="39" spans="3:51" ht="32.1" customHeight="1" x14ac:dyDescent="0.25">
      <c r="D39" s="394"/>
      <c r="E39" s="182">
        <f>+Metas!H182</f>
        <v>158</v>
      </c>
      <c r="F39" s="191" t="str">
        <f>+Metas!K182</f>
        <v>Construcción y dotación del Centro de Alto Rendimiento del Bicentenario (CAR)</v>
      </c>
      <c r="G39" s="230">
        <f>+Metas!J182</f>
        <v>1</v>
      </c>
      <c r="H39" s="238">
        <f t="shared" si="69"/>
        <v>1</v>
      </c>
      <c r="I39" s="239"/>
      <c r="J39" s="239"/>
      <c r="K39" s="239">
        <v>0.7</v>
      </c>
      <c r="L39" s="239">
        <v>0.3</v>
      </c>
      <c r="M39" s="186">
        <f t="shared" si="64"/>
        <v>0</v>
      </c>
      <c r="N39" s="186">
        <f t="shared" si="64"/>
        <v>0</v>
      </c>
      <c r="O39" s="186">
        <f t="shared" si="64"/>
        <v>0</v>
      </c>
      <c r="P39" s="186">
        <f t="shared" si="64"/>
        <v>0</v>
      </c>
      <c r="Q39" s="186">
        <f t="shared" si="64"/>
        <v>0</v>
      </c>
      <c r="R39" s="186">
        <f t="shared" si="64"/>
        <v>0</v>
      </c>
      <c r="S39" s="186">
        <f t="shared" si="64"/>
        <v>0</v>
      </c>
      <c r="T39" s="227">
        <f t="shared" si="70"/>
        <v>0</v>
      </c>
      <c r="U39" s="186">
        <f t="shared" si="71"/>
        <v>0</v>
      </c>
      <c r="V39" s="199"/>
      <c r="W39" s="199"/>
      <c r="X39" s="199"/>
      <c r="Y39" s="199"/>
      <c r="Z39" s="199"/>
      <c r="AA39" s="199"/>
      <c r="AB39" s="227">
        <f t="shared" si="72"/>
        <v>0</v>
      </c>
      <c r="AC39" s="186">
        <f t="shared" si="73"/>
        <v>0</v>
      </c>
      <c r="AD39" s="199"/>
      <c r="AE39" s="199"/>
      <c r="AF39" s="199"/>
      <c r="AG39" s="199"/>
      <c r="AH39" s="199"/>
      <c r="AI39" s="199"/>
      <c r="AJ39" s="227">
        <f t="shared" si="74"/>
        <v>0.7</v>
      </c>
      <c r="AK39" s="186">
        <f t="shared" si="75"/>
        <v>0</v>
      </c>
      <c r="AL39" s="199"/>
      <c r="AM39" s="199"/>
      <c r="AN39" s="199"/>
      <c r="AO39" s="199"/>
      <c r="AP39" s="199"/>
      <c r="AQ39" s="199"/>
      <c r="AR39" s="227">
        <f t="shared" si="76"/>
        <v>0.3</v>
      </c>
      <c r="AS39" s="186">
        <f t="shared" si="77"/>
        <v>0</v>
      </c>
      <c r="AT39" s="199"/>
      <c r="AU39" s="199"/>
      <c r="AV39" s="199"/>
      <c r="AW39" s="199"/>
      <c r="AX39" s="199"/>
      <c r="AY39" s="199"/>
    </row>
    <row r="40" spans="3:51" ht="32.1" customHeight="1" x14ac:dyDescent="0.25">
      <c r="D40" s="394"/>
      <c r="E40" s="182">
        <f>+Metas!H183</f>
        <v>159</v>
      </c>
      <c r="F40" s="191" t="str">
        <f>+Metas!K183</f>
        <v>Construcción y dotación de un gimnasio para la preparación y acondicionamiento físico de los deportistas convencionales y paranacionales</v>
      </c>
      <c r="G40" s="230">
        <f>+Metas!J183</f>
        <v>1</v>
      </c>
      <c r="H40" s="238">
        <f t="shared" si="69"/>
        <v>1</v>
      </c>
      <c r="I40" s="239"/>
      <c r="J40" s="239"/>
      <c r="K40" s="239">
        <v>0.7</v>
      </c>
      <c r="L40" s="239">
        <v>0.3</v>
      </c>
      <c r="M40" s="186">
        <f t="shared" si="64"/>
        <v>200</v>
      </c>
      <c r="N40" s="186">
        <f t="shared" si="64"/>
        <v>200</v>
      </c>
      <c r="O40" s="186">
        <f t="shared" si="64"/>
        <v>0</v>
      </c>
      <c r="P40" s="186">
        <f t="shared" si="64"/>
        <v>0</v>
      </c>
      <c r="Q40" s="186">
        <f t="shared" si="64"/>
        <v>0</v>
      </c>
      <c r="R40" s="186">
        <f t="shared" si="64"/>
        <v>0</v>
      </c>
      <c r="S40" s="186">
        <f t="shared" si="64"/>
        <v>0</v>
      </c>
      <c r="T40" s="227">
        <f t="shared" si="70"/>
        <v>0</v>
      </c>
      <c r="U40" s="186">
        <f t="shared" si="71"/>
        <v>0</v>
      </c>
      <c r="V40" s="199"/>
      <c r="W40" s="199"/>
      <c r="X40" s="199"/>
      <c r="Y40" s="199"/>
      <c r="Z40" s="199"/>
      <c r="AA40" s="199"/>
      <c r="AB40" s="227">
        <f t="shared" si="72"/>
        <v>0</v>
      </c>
      <c r="AC40" s="186">
        <f t="shared" si="73"/>
        <v>100</v>
      </c>
      <c r="AD40" s="199">
        <v>100</v>
      </c>
      <c r="AE40" s="199"/>
      <c r="AF40" s="199"/>
      <c r="AG40" s="199"/>
      <c r="AH40" s="199"/>
      <c r="AI40" s="199"/>
      <c r="AJ40" s="227">
        <f t="shared" si="74"/>
        <v>0.7</v>
      </c>
      <c r="AK40" s="186">
        <f t="shared" si="75"/>
        <v>100</v>
      </c>
      <c r="AL40" s="199">
        <v>100</v>
      </c>
      <c r="AM40" s="199"/>
      <c r="AN40" s="199"/>
      <c r="AO40" s="199"/>
      <c r="AP40" s="199"/>
      <c r="AQ40" s="199"/>
      <c r="AR40" s="227">
        <f t="shared" si="76"/>
        <v>0.3</v>
      </c>
      <c r="AS40" s="186">
        <f t="shared" si="77"/>
        <v>0</v>
      </c>
      <c r="AT40" s="199"/>
      <c r="AU40" s="199"/>
      <c r="AV40" s="199"/>
      <c r="AW40" s="199"/>
      <c r="AX40" s="199"/>
      <c r="AY40" s="199"/>
    </row>
    <row r="41" spans="3:51" ht="32.1" customHeight="1" x14ac:dyDescent="0.25">
      <c r="D41" s="394"/>
      <c r="E41" s="182">
        <f>+Metas!H184</f>
        <v>160</v>
      </c>
      <c r="F41" s="191" t="str">
        <f>+Metas!K184</f>
        <v>Mantenimiento y equipamiento de la Unidad de Medicina Deportiva del Departamento</v>
      </c>
      <c r="G41" s="230">
        <f>+Metas!J184</f>
        <v>1</v>
      </c>
      <c r="H41" s="238">
        <f t="shared" si="69"/>
        <v>1</v>
      </c>
      <c r="I41" s="239">
        <v>0.25</v>
      </c>
      <c r="J41" s="239">
        <v>0.25</v>
      </c>
      <c r="K41" s="239">
        <v>0.25</v>
      </c>
      <c r="L41" s="239">
        <v>0.25</v>
      </c>
      <c r="M41" s="186">
        <f t="shared" si="64"/>
        <v>230</v>
      </c>
      <c r="N41" s="186">
        <f t="shared" si="64"/>
        <v>230</v>
      </c>
      <c r="O41" s="186">
        <f t="shared" si="64"/>
        <v>0</v>
      </c>
      <c r="P41" s="186">
        <f t="shared" si="64"/>
        <v>0</v>
      </c>
      <c r="Q41" s="186">
        <f t="shared" si="64"/>
        <v>0</v>
      </c>
      <c r="R41" s="186">
        <f t="shared" si="64"/>
        <v>0</v>
      </c>
      <c r="S41" s="186">
        <f t="shared" si="64"/>
        <v>0</v>
      </c>
      <c r="T41" s="227">
        <f t="shared" si="70"/>
        <v>0.25</v>
      </c>
      <c r="U41" s="186">
        <f t="shared" si="71"/>
        <v>50</v>
      </c>
      <c r="V41" s="199">
        <v>50</v>
      </c>
      <c r="W41" s="199"/>
      <c r="X41" s="199"/>
      <c r="Y41" s="199"/>
      <c r="Z41" s="199"/>
      <c r="AA41" s="199"/>
      <c r="AB41" s="227">
        <f t="shared" si="72"/>
        <v>0.25</v>
      </c>
      <c r="AC41" s="186">
        <f t="shared" si="73"/>
        <v>60</v>
      </c>
      <c r="AD41" s="199">
        <v>60</v>
      </c>
      <c r="AE41" s="199"/>
      <c r="AF41" s="199"/>
      <c r="AG41" s="199"/>
      <c r="AH41" s="199"/>
      <c r="AI41" s="199"/>
      <c r="AJ41" s="227">
        <f t="shared" si="74"/>
        <v>0.25</v>
      </c>
      <c r="AK41" s="186">
        <f t="shared" si="75"/>
        <v>60</v>
      </c>
      <c r="AL41" s="199">
        <v>60</v>
      </c>
      <c r="AM41" s="199"/>
      <c r="AN41" s="199"/>
      <c r="AO41" s="199"/>
      <c r="AP41" s="199"/>
      <c r="AQ41" s="199"/>
      <c r="AR41" s="227">
        <f t="shared" si="76"/>
        <v>0.25</v>
      </c>
      <c r="AS41" s="186">
        <f t="shared" si="77"/>
        <v>60</v>
      </c>
      <c r="AT41" s="199">
        <v>60</v>
      </c>
      <c r="AU41" s="199"/>
      <c r="AV41" s="199"/>
      <c r="AW41" s="199"/>
      <c r="AX41" s="199"/>
      <c r="AY41" s="199"/>
    </row>
    <row r="42" spans="3:51" ht="32.1" customHeight="1" x14ac:dyDescent="0.25">
      <c r="D42" s="394"/>
      <c r="E42" s="182">
        <f>+Metas!H185</f>
        <v>161</v>
      </c>
      <c r="F42" s="191" t="str">
        <f>+Metas!K185</f>
        <v>Adecuación y mantenimiento de los escenarios deportivos a cargo de Indenorte</v>
      </c>
      <c r="G42" s="230">
        <f>+Metas!J185</f>
        <v>1</v>
      </c>
      <c r="H42" s="240">
        <f>SUM(I42:L42)/4</f>
        <v>1</v>
      </c>
      <c r="I42" s="239">
        <v>1</v>
      </c>
      <c r="J42" s="239">
        <v>1</v>
      </c>
      <c r="K42" s="239">
        <v>1</v>
      </c>
      <c r="L42" s="239">
        <v>1</v>
      </c>
      <c r="M42" s="186">
        <f t="shared" si="64"/>
        <v>740</v>
      </c>
      <c r="N42" s="186">
        <f t="shared" si="64"/>
        <v>740</v>
      </c>
      <c r="O42" s="186">
        <f t="shared" si="64"/>
        <v>0</v>
      </c>
      <c r="P42" s="186">
        <f t="shared" si="64"/>
        <v>0</v>
      </c>
      <c r="Q42" s="186">
        <f t="shared" si="64"/>
        <v>0</v>
      </c>
      <c r="R42" s="186">
        <f t="shared" si="64"/>
        <v>0</v>
      </c>
      <c r="S42" s="186">
        <f t="shared" si="64"/>
        <v>0</v>
      </c>
      <c r="T42" s="227">
        <f t="shared" si="70"/>
        <v>1</v>
      </c>
      <c r="U42" s="186">
        <f t="shared" si="71"/>
        <v>70</v>
      </c>
      <c r="V42" s="199">
        <v>70</v>
      </c>
      <c r="W42" s="199"/>
      <c r="X42" s="199"/>
      <c r="Y42" s="199"/>
      <c r="Z42" s="199"/>
      <c r="AA42" s="199"/>
      <c r="AB42" s="227">
        <f t="shared" si="72"/>
        <v>1</v>
      </c>
      <c r="AC42" s="186">
        <f t="shared" si="73"/>
        <v>270</v>
      </c>
      <c r="AD42" s="199">
        <v>270</v>
      </c>
      <c r="AE42" s="199"/>
      <c r="AF42" s="199"/>
      <c r="AG42" s="199"/>
      <c r="AH42" s="199"/>
      <c r="AI42" s="199"/>
      <c r="AJ42" s="227">
        <f t="shared" si="74"/>
        <v>1</v>
      </c>
      <c r="AK42" s="186">
        <f t="shared" si="75"/>
        <v>200</v>
      </c>
      <c r="AL42" s="199">
        <v>200</v>
      </c>
      <c r="AM42" s="199"/>
      <c r="AN42" s="199"/>
      <c r="AO42" s="199"/>
      <c r="AP42" s="199"/>
      <c r="AQ42" s="199"/>
      <c r="AR42" s="227">
        <f t="shared" si="76"/>
        <v>1</v>
      </c>
      <c r="AS42" s="186">
        <f t="shared" si="77"/>
        <v>200</v>
      </c>
      <c r="AT42" s="199">
        <v>200</v>
      </c>
      <c r="AU42" s="199"/>
      <c r="AV42" s="199"/>
      <c r="AW42" s="199"/>
      <c r="AX42" s="199"/>
      <c r="AY42" s="199"/>
    </row>
    <row r="43" spans="3:51" ht="32.1" customHeight="1" x14ac:dyDescent="0.25">
      <c r="D43" s="394"/>
      <c r="E43" s="182">
        <f>+Metas!H186</f>
        <v>162</v>
      </c>
      <c r="F43" s="191" t="str">
        <f>+Metas!K186</f>
        <v xml:space="preserve">Escenarios Deportivos construidos, adecuados, remodelados, dotados y/o mantenidos </v>
      </c>
      <c r="G43" s="226">
        <f>+Metas!J186</f>
        <v>80</v>
      </c>
      <c r="H43" s="1">
        <f t="shared" si="69"/>
        <v>80</v>
      </c>
      <c r="I43" s="185">
        <v>10</v>
      </c>
      <c r="J43" s="185">
        <v>10</v>
      </c>
      <c r="K43" s="185">
        <v>30</v>
      </c>
      <c r="L43" s="185">
        <v>30</v>
      </c>
      <c r="M43" s="186">
        <f t="shared" si="64"/>
        <v>0</v>
      </c>
      <c r="N43" s="186">
        <f t="shared" si="64"/>
        <v>0</v>
      </c>
      <c r="O43" s="186">
        <f t="shared" si="64"/>
        <v>0</v>
      </c>
      <c r="P43" s="186">
        <f t="shared" si="64"/>
        <v>0</v>
      </c>
      <c r="Q43" s="186">
        <f t="shared" si="64"/>
        <v>0</v>
      </c>
      <c r="R43" s="186">
        <f t="shared" si="64"/>
        <v>0</v>
      </c>
      <c r="S43" s="186">
        <f t="shared" si="64"/>
        <v>0</v>
      </c>
      <c r="T43" s="227">
        <f t="shared" si="70"/>
        <v>10</v>
      </c>
      <c r="U43" s="186">
        <f t="shared" si="71"/>
        <v>0</v>
      </c>
      <c r="V43" s="199"/>
      <c r="W43" s="199"/>
      <c r="X43" s="199"/>
      <c r="Y43" s="199"/>
      <c r="Z43" s="199"/>
      <c r="AA43" s="199"/>
      <c r="AB43" s="227">
        <f t="shared" si="72"/>
        <v>10</v>
      </c>
      <c r="AC43" s="186">
        <f t="shared" si="73"/>
        <v>0</v>
      </c>
      <c r="AD43" s="199"/>
      <c r="AE43" s="199"/>
      <c r="AF43" s="199"/>
      <c r="AG43" s="199"/>
      <c r="AH43" s="199"/>
      <c r="AI43" s="199"/>
      <c r="AJ43" s="227">
        <f t="shared" si="74"/>
        <v>30</v>
      </c>
      <c r="AK43" s="186">
        <f t="shared" si="75"/>
        <v>0</v>
      </c>
      <c r="AL43" s="199"/>
      <c r="AM43" s="199"/>
      <c r="AN43" s="199"/>
      <c r="AO43" s="199"/>
      <c r="AP43" s="199"/>
      <c r="AQ43" s="199"/>
      <c r="AR43" s="227">
        <f t="shared" si="76"/>
        <v>30</v>
      </c>
      <c r="AS43" s="186">
        <f t="shared" si="77"/>
        <v>0</v>
      </c>
      <c r="AT43" s="199"/>
      <c r="AU43" s="199"/>
      <c r="AV43" s="199"/>
      <c r="AW43" s="199"/>
      <c r="AX43" s="199"/>
      <c r="AY43" s="199"/>
    </row>
    <row r="44" spans="3:51" ht="32.1" customHeight="1" x14ac:dyDescent="0.25">
      <c r="D44" s="394"/>
      <c r="E44" s="182">
        <f>+Metas!H187</f>
        <v>163</v>
      </c>
      <c r="F44" s="191" t="str">
        <f>+Metas!K187</f>
        <v xml:space="preserve">Escenarios Recreativos construidos, adecuados, remodelados, dotados y/o mantenidos </v>
      </c>
      <c r="G44" s="226">
        <f>+Metas!J187</f>
        <v>80</v>
      </c>
      <c r="H44" s="1">
        <f t="shared" si="69"/>
        <v>80</v>
      </c>
      <c r="I44" s="185">
        <v>10</v>
      </c>
      <c r="J44" s="185">
        <v>10</v>
      </c>
      <c r="K44" s="185">
        <v>30</v>
      </c>
      <c r="L44" s="185">
        <v>30</v>
      </c>
      <c r="M44" s="186">
        <f t="shared" si="64"/>
        <v>0</v>
      </c>
      <c r="N44" s="186">
        <f t="shared" si="64"/>
        <v>0</v>
      </c>
      <c r="O44" s="186">
        <f t="shared" si="64"/>
        <v>0</v>
      </c>
      <c r="P44" s="186">
        <f t="shared" si="64"/>
        <v>0</v>
      </c>
      <c r="Q44" s="186">
        <f t="shared" si="64"/>
        <v>0</v>
      </c>
      <c r="R44" s="186">
        <f t="shared" si="64"/>
        <v>0</v>
      </c>
      <c r="S44" s="186">
        <f t="shared" si="64"/>
        <v>0</v>
      </c>
      <c r="T44" s="227">
        <f t="shared" si="70"/>
        <v>10</v>
      </c>
      <c r="U44" s="186">
        <f t="shared" si="71"/>
        <v>0</v>
      </c>
      <c r="V44" s="199"/>
      <c r="W44" s="199"/>
      <c r="X44" s="199"/>
      <c r="Y44" s="199"/>
      <c r="Z44" s="199"/>
      <c r="AA44" s="199"/>
      <c r="AB44" s="227">
        <f t="shared" si="72"/>
        <v>10</v>
      </c>
      <c r="AC44" s="186">
        <f t="shared" si="73"/>
        <v>0</v>
      </c>
      <c r="AD44" s="199"/>
      <c r="AE44" s="199"/>
      <c r="AF44" s="199"/>
      <c r="AG44" s="199"/>
      <c r="AH44" s="199"/>
      <c r="AI44" s="199"/>
      <c r="AJ44" s="227">
        <f t="shared" si="74"/>
        <v>30</v>
      </c>
      <c r="AK44" s="186">
        <f t="shared" si="75"/>
        <v>0</v>
      </c>
      <c r="AL44" s="199"/>
      <c r="AM44" s="199"/>
      <c r="AN44" s="199"/>
      <c r="AO44" s="199"/>
      <c r="AP44" s="199"/>
      <c r="AQ44" s="199"/>
      <c r="AR44" s="227">
        <f t="shared" si="76"/>
        <v>30</v>
      </c>
      <c r="AS44" s="186">
        <f t="shared" si="77"/>
        <v>0</v>
      </c>
      <c r="AT44" s="199"/>
      <c r="AU44" s="199"/>
      <c r="AV44" s="199"/>
      <c r="AW44" s="199"/>
      <c r="AX44" s="199"/>
      <c r="AY44" s="199"/>
    </row>
    <row r="45" spans="3:51" ht="31.9" customHeight="1" x14ac:dyDescent="0.25">
      <c r="AF45" s="214"/>
    </row>
  </sheetData>
  <sheetProtection algorithmName="SHA-512" hashValue="/sCsa6KXTNA/dE27CBDVlFRjJoH5EoHnrx5HVR/dGyuZZNLlGWv+NH7WDNDM9zt2N9jR8SclrxPaam+6s/gRJg==" saltValue="UQAyzV+7Uxg8u2+2brctHg==" spinCount="100000" sheet="1" objects="1" scenarios="1"/>
  <mergeCells count="45">
    <mergeCell ref="E36:F36"/>
    <mergeCell ref="E14:F14"/>
    <mergeCell ref="E17:F17"/>
    <mergeCell ref="E22:F22"/>
    <mergeCell ref="E25:F25"/>
    <mergeCell ref="E33:F33"/>
    <mergeCell ref="AX2:AX3"/>
    <mergeCell ref="AY2:AY3"/>
    <mergeCell ref="A4:F4"/>
    <mergeCell ref="E7:F7"/>
    <mergeCell ref="E11:F11"/>
    <mergeCell ref="AL2:AO2"/>
    <mergeCell ref="AP2:AP3"/>
    <mergeCell ref="AQ2:AQ3"/>
    <mergeCell ref="AR2:AR3"/>
    <mergeCell ref="AS2:AS3"/>
    <mergeCell ref="AT2:AW2"/>
    <mergeCell ref="AC2:AC3"/>
    <mergeCell ref="AD2:AG2"/>
    <mergeCell ref="AH2:AH3"/>
    <mergeCell ref="AI2:AI3"/>
    <mergeCell ref="AJ2:AJ3"/>
    <mergeCell ref="AK2:AK3"/>
    <mergeCell ref="T2:T3"/>
    <mergeCell ref="U2:U3"/>
    <mergeCell ref="V2:Y2"/>
    <mergeCell ref="Z2:Z3"/>
    <mergeCell ref="AA2:AA3"/>
    <mergeCell ref="AB2:AB3"/>
    <mergeCell ref="AR1:AY1"/>
    <mergeCell ref="A2:F3"/>
    <mergeCell ref="G2:G3"/>
    <mergeCell ref="H2:H3"/>
    <mergeCell ref="I2:I3"/>
    <mergeCell ref="J2:J3"/>
    <mergeCell ref="S2:S3"/>
    <mergeCell ref="M1:S1"/>
    <mergeCell ref="T1:AA1"/>
    <mergeCell ref="AB1:AI1"/>
    <mergeCell ref="AJ1:AQ1"/>
    <mergeCell ref="K2:K3"/>
    <mergeCell ref="L2:L3"/>
    <mergeCell ref="M2:M3"/>
    <mergeCell ref="N2:Q2"/>
    <mergeCell ref="R2:R3"/>
  </mergeCells>
  <conditionalFormatting sqref="G8 G15 G37 G12 G34">
    <cfRule type="expression" dxfId="518" priority="87">
      <formula>$G8=$H8</formula>
    </cfRule>
  </conditionalFormatting>
  <conditionalFormatting sqref="G23">
    <cfRule type="expression" dxfId="517" priority="83">
      <formula>$G23=$H23</formula>
    </cfRule>
  </conditionalFormatting>
  <conditionalFormatting sqref="G26">
    <cfRule type="expression" dxfId="516" priority="74">
      <formula>$G26=$H26</formula>
    </cfRule>
  </conditionalFormatting>
  <conditionalFormatting sqref="G9:G10">
    <cfRule type="expression" dxfId="515" priority="44">
      <formula>$G9=$H9</formula>
    </cfRule>
  </conditionalFormatting>
  <conditionalFormatting sqref="G19:G21">
    <cfRule type="expression" dxfId="514" priority="40">
      <formula>$G19=$H19</formula>
    </cfRule>
  </conditionalFormatting>
  <conditionalFormatting sqref="G16">
    <cfRule type="expression" dxfId="513" priority="42">
      <formula>$G16=$H16</formula>
    </cfRule>
  </conditionalFormatting>
  <conditionalFormatting sqref="G18">
    <cfRule type="expression" dxfId="512" priority="41">
      <formula>$G18=$H18</formula>
    </cfRule>
  </conditionalFormatting>
  <conditionalFormatting sqref="G27:G32">
    <cfRule type="expression" dxfId="511" priority="39">
      <formula>$G27=$H27</formula>
    </cfRule>
  </conditionalFormatting>
  <conditionalFormatting sqref="G38:G42">
    <cfRule type="expression" dxfId="510" priority="38">
      <formula>$G38=$H38</formula>
    </cfRule>
  </conditionalFormatting>
  <conditionalFormatting sqref="G43:G44">
    <cfRule type="expression" dxfId="509" priority="37">
      <formula>$G43=$H43</formula>
    </cfRule>
  </conditionalFormatting>
  <pageMargins left="0.7" right="0.7" top="0.75" bottom="0.75" header="0.3" footer="0.3"/>
  <pageSetup orientation="portrait" horizontalDpi="360" verticalDpi="360" r:id="rId1"/>
  <extLst>
    <ext xmlns:x14="http://schemas.microsoft.com/office/spreadsheetml/2009/9/main" uri="{78C0D931-6437-407d-A8EE-F0AAD7539E65}">
      <x14:conditionalFormattings>
        <x14:conditionalFormatting xmlns:xm="http://schemas.microsoft.com/office/excel/2006/main">
          <x14:cfRule type="expression" priority="5" id="{9239CC6C-AACC-471C-BBE0-793F7875B827}">
            <xm:f>M$13='[INDICATIVO PDD NDS 2020-2023 (03 Indenorte -NOV..xlsx]Inversión'!#REF!</xm:f>
            <x14:dxf>
              <font>
                <b/>
                <i val="0"/>
                <color theme="0"/>
              </font>
              <fill>
                <patternFill>
                  <bgColor theme="7" tint="-0.24994659260841701"/>
                </patternFill>
              </fill>
            </x14:dxf>
          </x14:cfRule>
          <xm:sqref>M13:S13</xm:sqref>
        </x14:conditionalFormatting>
        <x14:conditionalFormatting xmlns:xm="http://schemas.microsoft.com/office/excel/2006/main">
          <x14:cfRule type="expression" priority="4" id="{63CA60F3-621B-435F-BD37-CCEF76C12F74}">
            <xm:f>M$24='[INDICATIVO PDD NDS 2020-2023 (03 Indenorte -NOV..xlsx]Inversión'!#REF!</xm:f>
            <x14:dxf>
              <font>
                <b/>
                <i val="0"/>
                <color theme="0"/>
              </font>
              <fill>
                <patternFill>
                  <bgColor theme="7" tint="-0.24994659260841701"/>
                </patternFill>
              </fill>
            </x14:dxf>
          </x14:cfRule>
          <xm:sqref>M24:S24</xm:sqref>
        </x14:conditionalFormatting>
        <x14:conditionalFormatting xmlns:xm="http://schemas.microsoft.com/office/excel/2006/main">
          <x14:cfRule type="expression" priority="3" id="{9CF1A689-61AA-4073-8FC7-677EB0FCA20F}">
            <xm:f>M$35='[INDICATIVO PDD NDS 2020-2023 (03 Indenorte -NOV..xlsx]Inversión'!#REF!</xm:f>
            <x14:dxf>
              <font>
                <b/>
                <i val="0"/>
                <color theme="0"/>
              </font>
              <fill>
                <patternFill>
                  <bgColor theme="7" tint="-0.24994659260841701"/>
                </patternFill>
              </fill>
            </x14:dxf>
          </x14:cfRule>
          <xm:sqref>M35:S35</xm:sqref>
        </x14:conditionalFormatting>
        <x14:conditionalFormatting xmlns:xm="http://schemas.microsoft.com/office/excel/2006/main">
          <x14:cfRule type="expression" priority="2" id="{2D3611E7-4FCF-4217-912F-D223703ED00E}">
            <xm:f>M$6='[INDICATIVO PDD NDS 2020-2023 (03 Indenorte -NOV..xlsx]Inversión'!#REF!</xm:f>
            <x14:dxf>
              <font>
                <b/>
                <i val="0"/>
                <color theme="0"/>
              </font>
              <fill>
                <patternFill>
                  <bgColor theme="7" tint="-0.24994659260841701"/>
                </patternFill>
              </fill>
            </x14:dxf>
          </x14:cfRule>
          <xm:sqref>M6:S6</xm:sqref>
        </x14:conditionalFormatting>
        <x14:conditionalFormatting xmlns:xm="http://schemas.microsoft.com/office/excel/2006/main">
          <x14:cfRule type="expression" priority="1" id="{C44A867E-308D-4822-9D46-25F49F3BA1C1}">
            <xm:f>M$5='[INDICATIVO PDD NDS 2020-2023 (03 Indenorte -NOV..xlsx]Inversión'!#REF!</xm:f>
            <x14:dxf>
              <font>
                <color theme="0"/>
              </font>
              <fill>
                <patternFill>
                  <bgColor rgb="FF00B050"/>
                </patternFill>
              </fill>
            </x14:dxf>
          </x14:cfRule>
          <xm:sqref>M5:S5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Y113"/>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sheetView>
  </sheetViews>
  <sheetFormatPr baseColWidth="10" defaultColWidth="11.42578125" defaultRowHeight="12.7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1.7109375" style="210" customWidth="1"/>
    <col min="9" max="12" width="11.7109375" style="211" customWidth="1"/>
    <col min="13" max="19" width="12.7109375" style="212" customWidth="1"/>
    <col min="20" max="20" width="12.7109375" style="213" customWidth="1"/>
    <col min="21" max="24" width="12.7109375" style="214" customWidth="1"/>
    <col min="25" max="27" width="12.7109375" style="141" customWidth="1"/>
    <col min="28" max="28" width="12.7109375" style="213" customWidth="1"/>
    <col min="29" max="31" width="12.7109375" style="214" customWidth="1"/>
    <col min="32" max="35" width="12.7109375" style="141" customWidth="1"/>
    <col min="36" max="36" width="12.7109375" style="213" customWidth="1"/>
    <col min="37" max="40" width="12.7109375" style="214" customWidth="1"/>
    <col min="41" max="43" width="12.7109375" style="141" customWidth="1"/>
    <col min="44" max="44" width="12.7109375" style="213" customWidth="1"/>
    <col min="45" max="48" width="12.7109375" style="214" customWidth="1"/>
    <col min="49" max="87" width="12.7109375" style="141" customWidth="1"/>
    <col min="88" max="16384" width="11.42578125" style="141"/>
  </cols>
  <sheetData>
    <row r="1" spans="1:51" ht="32.25" customHeight="1" thickBot="1" x14ac:dyDescent="0.3">
      <c r="A1" s="141"/>
      <c r="B1" s="142"/>
      <c r="C1" s="142"/>
      <c r="D1" s="142"/>
      <c r="E1" s="143"/>
      <c r="F1" s="144"/>
      <c r="G1" s="145"/>
      <c r="H1" s="360"/>
      <c r="I1" s="360"/>
      <c r="J1" s="360"/>
      <c r="K1" s="360"/>
      <c r="L1" s="361"/>
      <c r="M1" s="579" t="s">
        <v>271</v>
      </c>
      <c r="N1" s="580"/>
      <c r="O1" s="580"/>
      <c r="P1" s="580"/>
      <c r="Q1" s="580"/>
      <c r="R1" s="580"/>
      <c r="S1" s="581"/>
      <c r="T1" s="582" t="s">
        <v>264</v>
      </c>
      <c r="U1" s="583"/>
      <c r="V1" s="583"/>
      <c r="W1" s="583"/>
      <c r="X1" s="583"/>
      <c r="Y1" s="583"/>
      <c r="Z1" s="583"/>
      <c r="AA1" s="583"/>
      <c r="AB1" s="589" t="s">
        <v>265</v>
      </c>
      <c r="AC1" s="590"/>
      <c r="AD1" s="590"/>
      <c r="AE1" s="590"/>
      <c r="AF1" s="590"/>
      <c r="AG1" s="590"/>
      <c r="AH1" s="590"/>
      <c r="AI1" s="590"/>
      <c r="AJ1" s="591" t="s">
        <v>266</v>
      </c>
      <c r="AK1" s="592"/>
      <c r="AL1" s="592"/>
      <c r="AM1" s="592"/>
      <c r="AN1" s="592"/>
      <c r="AO1" s="592"/>
      <c r="AP1" s="592"/>
      <c r="AQ1" s="592"/>
      <c r="AR1" s="593" t="s">
        <v>267</v>
      </c>
      <c r="AS1" s="594"/>
      <c r="AT1" s="594"/>
      <c r="AU1" s="594"/>
      <c r="AV1" s="594"/>
      <c r="AW1" s="594"/>
      <c r="AX1" s="594"/>
      <c r="AY1" s="594"/>
    </row>
    <row r="2" spans="1:51" ht="31.9" customHeight="1" x14ac:dyDescent="0.25">
      <c r="A2" s="542" t="s">
        <v>140</v>
      </c>
      <c r="B2" s="543"/>
      <c r="C2" s="543"/>
      <c r="D2" s="543"/>
      <c r="E2" s="543"/>
      <c r="F2" s="544"/>
      <c r="G2" s="567" t="s">
        <v>270</v>
      </c>
      <c r="H2" s="573" t="s">
        <v>269</v>
      </c>
      <c r="I2" s="575" t="s">
        <v>141</v>
      </c>
      <c r="J2" s="577" t="s">
        <v>142</v>
      </c>
      <c r="K2" s="599" t="s">
        <v>143</v>
      </c>
      <c r="L2" s="601" t="s">
        <v>144</v>
      </c>
      <c r="M2" s="597" t="s">
        <v>1</v>
      </c>
      <c r="N2" s="584" t="s">
        <v>0</v>
      </c>
      <c r="O2" s="584"/>
      <c r="P2" s="584"/>
      <c r="Q2" s="584"/>
      <c r="R2" s="585" t="s">
        <v>268</v>
      </c>
      <c r="S2" s="587" t="s">
        <v>5</v>
      </c>
      <c r="T2" s="595" t="s">
        <v>141</v>
      </c>
      <c r="U2" s="597" t="s">
        <v>8</v>
      </c>
      <c r="V2" s="584" t="s">
        <v>0</v>
      </c>
      <c r="W2" s="584"/>
      <c r="X2" s="584"/>
      <c r="Y2" s="584"/>
      <c r="Z2" s="585" t="s">
        <v>268</v>
      </c>
      <c r="AA2" s="587" t="s">
        <v>5</v>
      </c>
      <c r="AB2" s="595" t="s">
        <v>142</v>
      </c>
      <c r="AC2" s="597" t="s">
        <v>8</v>
      </c>
      <c r="AD2" s="584" t="s">
        <v>0</v>
      </c>
      <c r="AE2" s="584"/>
      <c r="AF2" s="584"/>
      <c r="AG2" s="584"/>
      <c r="AH2" s="585" t="s">
        <v>268</v>
      </c>
      <c r="AI2" s="587" t="s">
        <v>5</v>
      </c>
      <c r="AJ2" s="595" t="s">
        <v>143</v>
      </c>
      <c r="AK2" s="597" t="s">
        <v>8</v>
      </c>
      <c r="AL2" s="584" t="s">
        <v>0</v>
      </c>
      <c r="AM2" s="584"/>
      <c r="AN2" s="584"/>
      <c r="AO2" s="584"/>
      <c r="AP2" s="585" t="s">
        <v>268</v>
      </c>
      <c r="AQ2" s="587" t="s">
        <v>5</v>
      </c>
      <c r="AR2" s="595" t="s">
        <v>144</v>
      </c>
      <c r="AS2" s="597" t="s">
        <v>8</v>
      </c>
      <c r="AT2" s="584" t="s">
        <v>0</v>
      </c>
      <c r="AU2" s="584"/>
      <c r="AV2" s="584"/>
      <c r="AW2" s="584"/>
      <c r="AX2" s="585" t="s">
        <v>268</v>
      </c>
      <c r="AY2" s="587" t="s">
        <v>5</v>
      </c>
    </row>
    <row r="3" spans="1:51" ht="31.9" customHeight="1" x14ac:dyDescent="0.25">
      <c r="A3" s="545"/>
      <c r="B3" s="546"/>
      <c r="C3" s="546"/>
      <c r="D3" s="546"/>
      <c r="E3" s="546"/>
      <c r="F3" s="547"/>
      <c r="G3" s="568"/>
      <c r="H3" s="574"/>
      <c r="I3" s="576"/>
      <c r="J3" s="578"/>
      <c r="K3" s="600"/>
      <c r="L3" s="596"/>
      <c r="M3" s="598"/>
      <c r="N3" s="410" t="s">
        <v>2</v>
      </c>
      <c r="O3" s="410" t="s">
        <v>4</v>
      </c>
      <c r="P3" s="410" t="s">
        <v>3</v>
      </c>
      <c r="Q3" s="410" t="s">
        <v>6</v>
      </c>
      <c r="R3" s="586"/>
      <c r="S3" s="588"/>
      <c r="T3" s="596"/>
      <c r="U3" s="598"/>
      <c r="V3" s="410" t="s">
        <v>2</v>
      </c>
      <c r="W3" s="410" t="s">
        <v>4</v>
      </c>
      <c r="X3" s="410" t="s">
        <v>3</v>
      </c>
      <c r="Y3" s="410" t="s">
        <v>6</v>
      </c>
      <c r="Z3" s="586"/>
      <c r="AA3" s="588"/>
      <c r="AB3" s="596"/>
      <c r="AC3" s="598"/>
      <c r="AD3" s="410" t="s">
        <v>2</v>
      </c>
      <c r="AE3" s="410" t="s">
        <v>4</v>
      </c>
      <c r="AF3" s="410" t="s">
        <v>3</v>
      </c>
      <c r="AG3" s="410" t="s">
        <v>6</v>
      </c>
      <c r="AH3" s="586"/>
      <c r="AI3" s="588"/>
      <c r="AJ3" s="596"/>
      <c r="AK3" s="598"/>
      <c r="AL3" s="410" t="s">
        <v>2</v>
      </c>
      <c r="AM3" s="410" t="s">
        <v>4</v>
      </c>
      <c r="AN3" s="410" t="s">
        <v>3</v>
      </c>
      <c r="AO3" s="410" t="s">
        <v>6</v>
      </c>
      <c r="AP3" s="586"/>
      <c r="AQ3" s="588"/>
      <c r="AR3" s="596"/>
      <c r="AS3" s="598"/>
      <c r="AT3" s="410" t="s">
        <v>2</v>
      </c>
      <c r="AU3" s="410" t="s">
        <v>4</v>
      </c>
      <c r="AV3" s="410" t="s">
        <v>3</v>
      </c>
      <c r="AW3" s="410" t="s">
        <v>6</v>
      </c>
      <c r="AX3" s="586"/>
      <c r="AY3" s="588"/>
    </row>
    <row r="4" spans="1:51" ht="18" customHeight="1" x14ac:dyDescent="0.25">
      <c r="A4" s="548" t="s">
        <v>7</v>
      </c>
      <c r="B4" s="549"/>
      <c r="C4" s="549"/>
      <c r="D4" s="549"/>
      <c r="E4" s="549"/>
      <c r="F4" s="550"/>
      <c r="G4" s="149"/>
      <c r="H4" s="308"/>
      <c r="I4" s="309"/>
      <c r="J4" s="309"/>
      <c r="K4" s="309"/>
      <c r="L4" s="309"/>
      <c r="M4" s="311"/>
      <c r="N4" s="311"/>
      <c r="O4" s="311"/>
      <c r="P4" s="311"/>
      <c r="Q4" s="311"/>
      <c r="R4" s="311"/>
      <c r="S4" s="311"/>
      <c r="T4" s="312"/>
      <c r="U4" s="313"/>
      <c r="V4" s="313"/>
      <c r="W4" s="313"/>
      <c r="X4" s="313"/>
      <c r="Y4" s="313"/>
      <c r="Z4" s="313"/>
      <c r="AA4" s="313"/>
      <c r="AB4" s="312"/>
      <c r="AC4" s="313"/>
      <c r="AD4" s="313"/>
      <c r="AE4" s="313"/>
      <c r="AF4" s="313"/>
      <c r="AG4" s="313"/>
      <c r="AH4" s="313"/>
      <c r="AI4" s="313"/>
      <c r="AJ4" s="312"/>
      <c r="AK4" s="313"/>
      <c r="AL4" s="313"/>
      <c r="AM4" s="313"/>
      <c r="AN4" s="313"/>
      <c r="AO4" s="313"/>
      <c r="AP4" s="313"/>
      <c r="AQ4" s="313"/>
      <c r="AR4" s="312"/>
      <c r="AS4" s="313"/>
      <c r="AT4" s="313"/>
      <c r="AU4" s="313"/>
      <c r="AV4" s="313"/>
      <c r="AW4" s="313"/>
      <c r="AX4" s="313"/>
      <c r="AY4" s="313"/>
    </row>
    <row r="5" spans="1:51" ht="32.1" customHeight="1" x14ac:dyDescent="0.25">
      <c r="B5" s="216" t="s">
        <v>3031</v>
      </c>
      <c r="C5" s="217" t="s">
        <v>368</v>
      </c>
      <c r="D5" s="218"/>
      <c r="E5" s="219"/>
      <c r="F5" s="219"/>
      <c r="G5" s="220"/>
      <c r="H5" s="314"/>
      <c r="I5" s="315"/>
      <c r="J5" s="315"/>
      <c r="K5" s="315"/>
      <c r="L5" s="315"/>
      <c r="M5" s="316">
        <f t="shared" ref="M5:R5" si="0">+M6</f>
        <v>15526</v>
      </c>
      <c r="N5" s="316">
        <f t="shared" si="0"/>
        <v>15526</v>
      </c>
      <c r="O5" s="316">
        <f t="shared" si="0"/>
        <v>0</v>
      </c>
      <c r="P5" s="316">
        <f t="shared" si="0"/>
        <v>0</v>
      </c>
      <c r="Q5" s="316">
        <f t="shared" si="0"/>
        <v>0</v>
      </c>
      <c r="R5" s="316">
        <f t="shared" si="0"/>
        <v>0</v>
      </c>
      <c r="S5" s="316">
        <f>+S6</f>
        <v>0</v>
      </c>
      <c r="T5" s="317"/>
      <c r="U5" s="318">
        <f>+U6</f>
        <v>7453</v>
      </c>
      <c r="V5" s="318">
        <f t="shared" ref="V5:AA5" si="1">+V6</f>
        <v>7453</v>
      </c>
      <c r="W5" s="318">
        <f t="shared" si="1"/>
        <v>0</v>
      </c>
      <c r="X5" s="318">
        <f t="shared" si="1"/>
        <v>0</v>
      </c>
      <c r="Y5" s="318">
        <f t="shared" si="1"/>
        <v>0</v>
      </c>
      <c r="Z5" s="318">
        <f t="shared" si="1"/>
        <v>0</v>
      </c>
      <c r="AA5" s="318">
        <f t="shared" si="1"/>
        <v>0</v>
      </c>
      <c r="AB5" s="317"/>
      <c r="AC5" s="318">
        <f t="shared" ref="AC5:AI5" si="2">+AC6</f>
        <v>2227.98</v>
      </c>
      <c r="AD5" s="318">
        <f t="shared" si="2"/>
        <v>2227.98</v>
      </c>
      <c r="AE5" s="318">
        <f t="shared" si="2"/>
        <v>0</v>
      </c>
      <c r="AF5" s="318">
        <f t="shared" si="2"/>
        <v>0</v>
      </c>
      <c r="AG5" s="318">
        <f t="shared" si="2"/>
        <v>0</v>
      </c>
      <c r="AH5" s="318">
        <f t="shared" si="2"/>
        <v>0</v>
      </c>
      <c r="AI5" s="318">
        <f t="shared" si="2"/>
        <v>0</v>
      </c>
      <c r="AJ5" s="317"/>
      <c r="AK5" s="318">
        <f t="shared" ref="AK5:AQ5" si="3">+AK6</f>
        <v>2793.6000480000002</v>
      </c>
      <c r="AL5" s="318">
        <f t="shared" si="3"/>
        <v>2793.6000480000002</v>
      </c>
      <c r="AM5" s="318">
        <f t="shared" si="3"/>
        <v>0</v>
      </c>
      <c r="AN5" s="318">
        <f t="shared" si="3"/>
        <v>0</v>
      </c>
      <c r="AO5" s="318">
        <f t="shared" si="3"/>
        <v>0</v>
      </c>
      <c r="AP5" s="318">
        <f t="shared" si="3"/>
        <v>0</v>
      </c>
      <c r="AQ5" s="318">
        <f t="shared" si="3"/>
        <v>0</v>
      </c>
      <c r="AR5" s="317"/>
      <c r="AS5" s="318">
        <f t="shared" ref="AS5:AY5" si="4">+AS6</f>
        <v>3051.4199519999997</v>
      </c>
      <c r="AT5" s="318">
        <f t="shared" si="4"/>
        <v>3051.4199519999997</v>
      </c>
      <c r="AU5" s="318">
        <f t="shared" si="4"/>
        <v>0</v>
      </c>
      <c r="AV5" s="318">
        <f t="shared" si="4"/>
        <v>0</v>
      </c>
      <c r="AW5" s="318">
        <f t="shared" si="4"/>
        <v>0</v>
      </c>
      <c r="AX5" s="318">
        <f t="shared" si="4"/>
        <v>0</v>
      </c>
      <c r="AY5" s="318">
        <f t="shared" si="4"/>
        <v>0</v>
      </c>
    </row>
    <row r="6" spans="1:51" ht="32.1" customHeight="1" x14ac:dyDescent="0.25">
      <c r="C6" s="165" t="s">
        <v>3033</v>
      </c>
      <c r="D6" s="166" t="s">
        <v>3032</v>
      </c>
      <c r="E6" s="167"/>
      <c r="F6" s="168"/>
      <c r="G6" s="169"/>
      <c r="H6" s="319"/>
      <c r="I6" s="320"/>
      <c r="J6" s="320"/>
      <c r="K6" s="320"/>
      <c r="L6" s="320"/>
      <c r="M6" s="321">
        <f t="shared" ref="M6:S6" si="5">SUM(M7:M49)/2</f>
        <v>15526</v>
      </c>
      <c r="N6" s="321">
        <f t="shared" si="5"/>
        <v>15526</v>
      </c>
      <c r="O6" s="321">
        <f t="shared" si="5"/>
        <v>0</v>
      </c>
      <c r="P6" s="321">
        <f t="shared" si="5"/>
        <v>0</v>
      </c>
      <c r="Q6" s="321">
        <f t="shared" si="5"/>
        <v>0</v>
      </c>
      <c r="R6" s="321">
        <f t="shared" si="5"/>
        <v>0</v>
      </c>
      <c r="S6" s="321">
        <f t="shared" si="5"/>
        <v>0</v>
      </c>
      <c r="T6" s="322"/>
      <c r="U6" s="323">
        <f t="shared" ref="U6:AA6" si="6">SUM(U7:U49)/2</f>
        <v>7453</v>
      </c>
      <c r="V6" s="323">
        <f t="shared" si="6"/>
        <v>7453</v>
      </c>
      <c r="W6" s="323">
        <f t="shared" si="6"/>
        <v>0</v>
      </c>
      <c r="X6" s="323">
        <f t="shared" si="6"/>
        <v>0</v>
      </c>
      <c r="Y6" s="323">
        <f t="shared" si="6"/>
        <v>0</v>
      </c>
      <c r="Z6" s="323">
        <f t="shared" si="6"/>
        <v>0</v>
      </c>
      <c r="AA6" s="323">
        <f t="shared" si="6"/>
        <v>0</v>
      </c>
      <c r="AB6" s="322"/>
      <c r="AC6" s="323">
        <f t="shared" ref="AC6:AI6" si="7">SUM(AC7:AC49)/2</f>
        <v>2227.98</v>
      </c>
      <c r="AD6" s="323">
        <f t="shared" si="7"/>
        <v>2227.98</v>
      </c>
      <c r="AE6" s="323">
        <f t="shared" si="7"/>
        <v>0</v>
      </c>
      <c r="AF6" s="323">
        <f t="shared" si="7"/>
        <v>0</v>
      </c>
      <c r="AG6" s="323">
        <f t="shared" si="7"/>
        <v>0</v>
      </c>
      <c r="AH6" s="323">
        <f t="shared" si="7"/>
        <v>0</v>
      </c>
      <c r="AI6" s="323">
        <f t="shared" si="7"/>
        <v>0</v>
      </c>
      <c r="AJ6" s="322"/>
      <c r="AK6" s="323">
        <f t="shared" ref="AK6:AQ6" si="8">SUM(AK7:AK49)/2</f>
        <v>2793.6000480000002</v>
      </c>
      <c r="AL6" s="323">
        <f t="shared" si="8"/>
        <v>2793.6000480000002</v>
      </c>
      <c r="AM6" s="323">
        <f t="shared" si="8"/>
        <v>0</v>
      </c>
      <c r="AN6" s="323">
        <f t="shared" si="8"/>
        <v>0</v>
      </c>
      <c r="AO6" s="323">
        <f t="shared" si="8"/>
        <v>0</v>
      </c>
      <c r="AP6" s="323">
        <f t="shared" si="8"/>
        <v>0</v>
      </c>
      <c r="AQ6" s="323">
        <f t="shared" si="8"/>
        <v>0</v>
      </c>
      <c r="AR6" s="322"/>
      <c r="AS6" s="323">
        <f t="shared" ref="AS6:AY6" si="9">SUM(AS7:AS49)/2</f>
        <v>3051.4199519999997</v>
      </c>
      <c r="AT6" s="323">
        <f t="shared" si="9"/>
        <v>3051.4199519999997</v>
      </c>
      <c r="AU6" s="323">
        <f t="shared" si="9"/>
        <v>0</v>
      </c>
      <c r="AV6" s="323">
        <f t="shared" si="9"/>
        <v>0</v>
      </c>
      <c r="AW6" s="323">
        <f t="shared" si="9"/>
        <v>0</v>
      </c>
      <c r="AX6" s="323">
        <f t="shared" si="9"/>
        <v>0</v>
      </c>
      <c r="AY6" s="323">
        <f t="shared" si="9"/>
        <v>0</v>
      </c>
    </row>
    <row r="7" spans="1:51" ht="32.1" customHeight="1" x14ac:dyDescent="0.25">
      <c r="D7" s="202" t="s">
        <v>3035</v>
      </c>
      <c r="E7" s="551" t="s">
        <v>3034</v>
      </c>
      <c r="F7" s="552"/>
      <c r="G7" s="176"/>
      <c r="H7" s="324"/>
      <c r="I7" s="325"/>
      <c r="J7" s="325"/>
      <c r="K7" s="325"/>
      <c r="L7" s="325"/>
      <c r="M7" s="326">
        <f t="shared" ref="M7:S22" si="10">+U7+AC7+AK7+AS7</f>
        <v>1348.2544780000001</v>
      </c>
      <c r="N7" s="326">
        <f t="shared" si="10"/>
        <v>1348.2544780000001</v>
      </c>
      <c r="O7" s="326">
        <f t="shared" si="10"/>
        <v>0</v>
      </c>
      <c r="P7" s="326">
        <f t="shared" si="10"/>
        <v>0</v>
      </c>
      <c r="Q7" s="326">
        <f t="shared" si="10"/>
        <v>0</v>
      </c>
      <c r="R7" s="326">
        <f t="shared" si="10"/>
        <v>0</v>
      </c>
      <c r="S7" s="326">
        <f t="shared" si="10"/>
        <v>0</v>
      </c>
      <c r="T7" s="327"/>
      <c r="U7" s="328">
        <f t="shared" ref="U7:AA7" si="11">SUM(U8:U17)</f>
        <v>309</v>
      </c>
      <c r="V7" s="328">
        <f t="shared" si="11"/>
        <v>309</v>
      </c>
      <c r="W7" s="328">
        <f t="shared" si="11"/>
        <v>0</v>
      </c>
      <c r="X7" s="328">
        <f t="shared" si="11"/>
        <v>0</v>
      </c>
      <c r="Y7" s="328">
        <f t="shared" si="11"/>
        <v>0</v>
      </c>
      <c r="Z7" s="328">
        <f t="shared" si="11"/>
        <v>0</v>
      </c>
      <c r="AA7" s="328">
        <f t="shared" si="11"/>
        <v>0</v>
      </c>
      <c r="AB7" s="327"/>
      <c r="AC7" s="328">
        <f t="shared" ref="AC7:AI7" si="12">SUM(AC8:AC17)</f>
        <v>376.2</v>
      </c>
      <c r="AD7" s="328">
        <f t="shared" si="12"/>
        <v>376.2</v>
      </c>
      <c r="AE7" s="328">
        <f t="shared" si="12"/>
        <v>0</v>
      </c>
      <c r="AF7" s="328">
        <f t="shared" si="12"/>
        <v>0</v>
      </c>
      <c r="AG7" s="328">
        <f t="shared" si="12"/>
        <v>0</v>
      </c>
      <c r="AH7" s="328">
        <f t="shared" si="12"/>
        <v>0</v>
      </c>
      <c r="AI7" s="328">
        <f t="shared" si="12"/>
        <v>0</v>
      </c>
      <c r="AJ7" s="327"/>
      <c r="AK7" s="328">
        <f t="shared" ref="AK7:AQ7" si="13">SUM(AK8:AK17)</f>
        <v>242.79544799999999</v>
      </c>
      <c r="AL7" s="328">
        <f t="shared" si="13"/>
        <v>242.79544799999999</v>
      </c>
      <c r="AM7" s="328">
        <f t="shared" si="13"/>
        <v>0</v>
      </c>
      <c r="AN7" s="328">
        <f t="shared" si="13"/>
        <v>0</v>
      </c>
      <c r="AO7" s="328">
        <f t="shared" si="13"/>
        <v>0</v>
      </c>
      <c r="AP7" s="328">
        <f t="shared" si="13"/>
        <v>0</v>
      </c>
      <c r="AQ7" s="328">
        <f t="shared" si="13"/>
        <v>0</v>
      </c>
      <c r="AR7" s="327"/>
      <c r="AS7" s="328">
        <f t="shared" ref="AS7:AY7" si="14">SUM(AS8:AS17)</f>
        <v>420.25903</v>
      </c>
      <c r="AT7" s="328">
        <f t="shared" si="14"/>
        <v>420.25903</v>
      </c>
      <c r="AU7" s="328">
        <f t="shared" si="14"/>
        <v>0</v>
      </c>
      <c r="AV7" s="328">
        <f t="shared" si="14"/>
        <v>0</v>
      </c>
      <c r="AW7" s="328">
        <f t="shared" si="14"/>
        <v>0</v>
      </c>
      <c r="AX7" s="328">
        <f t="shared" si="14"/>
        <v>0</v>
      </c>
      <c r="AY7" s="328">
        <f t="shared" si="14"/>
        <v>0</v>
      </c>
    </row>
    <row r="8" spans="1:51" ht="32.1" customHeight="1" x14ac:dyDescent="0.25">
      <c r="D8" s="202"/>
      <c r="E8" s="182">
        <f>+Metas!H190</f>
        <v>164</v>
      </c>
      <c r="F8" s="183" t="str">
        <f>+Metas!K190</f>
        <v>Consejos municipales de cultura asesorados</v>
      </c>
      <c r="G8" s="226">
        <f>+Metas!J190</f>
        <v>40</v>
      </c>
      <c r="H8" s="337">
        <f>SUM(I8:L8)/4</f>
        <v>33</v>
      </c>
      <c r="I8" s="338">
        <v>33</v>
      </c>
      <c r="J8" s="338">
        <v>33</v>
      </c>
      <c r="K8" s="338">
        <v>33</v>
      </c>
      <c r="L8" s="338">
        <v>33</v>
      </c>
      <c r="M8" s="330">
        <f t="shared" si="10"/>
        <v>0</v>
      </c>
      <c r="N8" s="330">
        <f t="shared" si="10"/>
        <v>0</v>
      </c>
      <c r="O8" s="330">
        <f t="shared" si="10"/>
        <v>0</v>
      </c>
      <c r="P8" s="330">
        <f t="shared" si="10"/>
        <v>0</v>
      </c>
      <c r="Q8" s="330">
        <f t="shared" si="10"/>
        <v>0</v>
      </c>
      <c r="R8" s="330">
        <f t="shared" si="10"/>
        <v>0</v>
      </c>
      <c r="S8" s="330">
        <f t="shared" si="10"/>
        <v>0</v>
      </c>
      <c r="T8" s="331">
        <f>+I8</f>
        <v>33</v>
      </c>
      <c r="U8" s="330">
        <f>SUM(V8:AA8)</f>
        <v>0</v>
      </c>
      <c r="V8" s="332">
        <v>0</v>
      </c>
      <c r="W8" s="332">
        <v>0</v>
      </c>
      <c r="X8" s="332">
        <v>0</v>
      </c>
      <c r="Y8" s="332">
        <v>0</v>
      </c>
      <c r="Z8" s="332">
        <v>0</v>
      </c>
      <c r="AA8" s="332">
        <v>0</v>
      </c>
      <c r="AB8" s="331">
        <f>+J8</f>
        <v>33</v>
      </c>
      <c r="AC8" s="330">
        <v>0</v>
      </c>
      <c r="AD8" s="332">
        <v>0</v>
      </c>
      <c r="AE8" s="332">
        <v>0</v>
      </c>
      <c r="AF8" s="332">
        <v>0</v>
      </c>
      <c r="AG8" s="332">
        <v>0</v>
      </c>
      <c r="AH8" s="332">
        <v>0</v>
      </c>
      <c r="AI8" s="332">
        <v>0</v>
      </c>
      <c r="AJ8" s="331">
        <f>+K8</f>
        <v>33</v>
      </c>
      <c r="AK8" s="330">
        <f>SUM(AL8:AQ8)</f>
        <v>0</v>
      </c>
      <c r="AL8" s="332">
        <v>0</v>
      </c>
      <c r="AM8" s="332">
        <v>0</v>
      </c>
      <c r="AN8" s="332">
        <v>0</v>
      </c>
      <c r="AO8" s="332">
        <v>0</v>
      </c>
      <c r="AP8" s="332">
        <v>0</v>
      </c>
      <c r="AQ8" s="332">
        <v>0</v>
      </c>
      <c r="AR8" s="331">
        <f>+L8</f>
        <v>33</v>
      </c>
      <c r="AS8" s="330">
        <f>SUM(AT8:AY8)</f>
        <v>0</v>
      </c>
      <c r="AT8" s="332">
        <v>0</v>
      </c>
      <c r="AU8" s="332">
        <v>0</v>
      </c>
      <c r="AV8" s="332">
        <v>0</v>
      </c>
      <c r="AW8" s="332">
        <v>0</v>
      </c>
      <c r="AX8" s="332">
        <v>0</v>
      </c>
      <c r="AY8" s="332">
        <v>0</v>
      </c>
    </row>
    <row r="9" spans="1:51" ht="32.1" customHeight="1" x14ac:dyDescent="0.25">
      <c r="D9" s="202"/>
      <c r="E9" s="182">
        <f>+Metas!H191</f>
        <v>165</v>
      </c>
      <c r="F9" s="183" t="str">
        <f>+Metas!K191</f>
        <v xml:space="preserve">municipios con acompañamiento técnico a los actores de los sistemas municipales de cultura </v>
      </c>
      <c r="G9" s="226">
        <f>+Metas!J191</f>
        <v>40</v>
      </c>
      <c r="H9" s="337">
        <f>SUM(I9:L9)/4</f>
        <v>9</v>
      </c>
      <c r="I9" s="338">
        <v>9</v>
      </c>
      <c r="J9" s="338">
        <v>9</v>
      </c>
      <c r="K9" s="338">
        <v>9</v>
      </c>
      <c r="L9" s="338">
        <v>9</v>
      </c>
      <c r="M9" s="330">
        <f t="shared" si="10"/>
        <v>0</v>
      </c>
      <c r="N9" s="330">
        <f t="shared" si="10"/>
        <v>0</v>
      </c>
      <c r="O9" s="330">
        <f t="shared" si="10"/>
        <v>0</v>
      </c>
      <c r="P9" s="330">
        <f t="shared" si="10"/>
        <v>0</v>
      </c>
      <c r="Q9" s="330">
        <f t="shared" si="10"/>
        <v>0</v>
      </c>
      <c r="R9" s="330">
        <f t="shared" si="10"/>
        <v>0</v>
      </c>
      <c r="S9" s="330">
        <f t="shared" si="10"/>
        <v>0</v>
      </c>
      <c r="T9" s="331">
        <f t="shared" ref="T9:T14" si="15">+I9</f>
        <v>9</v>
      </c>
      <c r="U9" s="330">
        <f t="shared" ref="U9:U14" si="16">SUM(V9:AA9)</f>
        <v>0</v>
      </c>
      <c r="V9" s="332">
        <v>0</v>
      </c>
      <c r="W9" s="332">
        <v>0</v>
      </c>
      <c r="X9" s="332">
        <v>0</v>
      </c>
      <c r="Y9" s="332">
        <v>0</v>
      </c>
      <c r="Z9" s="332">
        <v>0</v>
      </c>
      <c r="AA9" s="332">
        <v>0</v>
      </c>
      <c r="AB9" s="331">
        <f t="shared" ref="AB9:AB14" si="17">+J9</f>
        <v>9</v>
      </c>
      <c r="AC9" s="330">
        <v>0</v>
      </c>
      <c r="AD9" s="332">
        <v>0</v>
      </c>
      <c r="AE9" s="332">
        <v>0</v>
      </c>
      <c r="AF9" s="332">
        <v>0</v>
      </c>
      <c r="AG9" s="332">
        <v>0</v>
      </c>
      <c r="AH9" s="332">
        <v>0</v>
      </c>
      <c r="AI9" s="332">
        <v>0</v>
      </c>
      <c r="AJ9" s="331">
        <f t="shared" ref="AJ9:AJ14" si="18">+K9</f>
        <v>9</v>
      </c>
      <c r="AK9" s="330">
        <f t="shared" ref="AK9:AK14" si="19">SUM(AL9:AQ9)</f>
        <v>0</v>
      </c>
      <c r="AL9" s="332">
        <v>0</v>
      </c>
      <c r="AM9" s="332">
        <v>0</v>
      </c>
      <c r="AN9" s="332">
        <v>0</v>
      </c>
      <c r="AO9" s="332">
        <v>0</v>
      </c>
      <c r="AP9" s="332">
        <v>0</v>
      </c>
      <c r="AQ9" s="332">
        <v>0</v>
      </c>
      <c r="AR9" s="331">
        <f t="shared" ref="AR9:AR14" si="20">+L9</f>
        <v>9</v>
      </c>
      <c r="AS9" s="330">
        <f t="shared" ref="AS9:AS14" si="21">SUM(AT9:AY9)</f>
        <v>0</v>
      </c>
      <c r="AT9" s="332">
        <v>0</v>
      </c>
      <c r="AU9" s="332">
        <v>0</v>
      </c>
      <c r="AV9" s="332">
        <v>0</v>
      </c>
      <c r="AW9" s="332">
        <v>0</v>
      </c>
      <c r="AX9" s="332">
        <v>0</v>
      </c>
      <c r="AY9" s="332">
        <v>0</v>
      </c>
    </row>
    <row r="10" spans="1:51" ht="32.1" customHeight="1" x14ac:dyDescent="0.25">
      <c r="D10" s="202"/>
      <c r="E10" s="182">
        <f>+Metas!H192</f>
        <v>166</v>
      </c>
      <c r="F10" s="183" t="str">
        <f>+Metas!K192</f>
        <v>Entidades culturales participando activamente en redes culturales casas de cultura, bibliotecas, museos y escuelas de formación anualmente</v>
      </c>
      <c r="G10" s="226">
        <f>+Metas!J192</f>
        <v>4</v>
      </c>
      <c r="H10" s="337">
        <f>SUM(I10:L10)/4</f>
        <v>362</v>
      </c>
      <c r="I10" s="338">
        <v>362</v>
      </c>
      <c r="J10" s="338">
        <v>362</v>
      </c>
      <c r="K10" s="338">
        <v>362</v>
      </c>
      <c r="L10" s="338">
        <v>362</v>
      </c>
      <c r="M10" s="330">
        <f t="shared" si="10"/>
        <v>0</v>
      </c>
      <c r="N10" s="330">
        <f t="shared" si="10"/>
        <v>0</v>
      </c>
      <c r="O10" s="330">
        <f t="shared" si="10"/>
        <v>0</v>
      </c>
      <c r="P10" s="330">
        <f t="shared" si="10"/>
        <v>0</v>
      </c>
      <c r="Q10" s="330">
        <f t="shared" si="10"/>
        <v>0</v>
      </c>
      <c r="R10" s="330">
        <f t="shared" si="10"/>
        <v>0</v>
      </c>
      <c r="S10" s="330">
        <f t="shared" si="10"/>
        <v>0</v>
      </c>
      <c r="T10" s="331">
        <f t="shared" si="15"/>
        <v>362</v>
      </c>
      <c r="U10" s="330">
        <f t="shared" si="16"/>
        <v>0</v>
      </c>
      <c r="V10" s="332">
        <v>0</v>
      </c>
      <c r="W10" s="332">
        <v>0</v>
      </c>
      <c r="X10" s="332">
        <v>0</v>
      </c>
      <c r="Y10" s="332">
        <v>0</v>
      </c>
      <c r="Z10" s="332">
        <v>0</v>
      </c>
      <c r="AA10" s="332">
        <v>0</v>
      </c>
      <c r="AB10" s="331">
        <f t="shared" si="17"/>
        <v>362</v>
      </c>
      <c r="AC10" s="330">
        <f t="shared" ref="AC10:AC14" si="22">SUM(AD10:AI10)</f>
        <v>0</v>
      </c>
      <c r="AD10" s="332">
        <v>0</v>
      </c>
      <c r="AE10" s="332">
        <v>0</v>
      </c>
      <c r="AF10" s="332">
        <v>0</v>
      </c>
      <c r="AG10" s="332">
        <v>0</v>
      </c>
      <c r="AH10" s="332">
        <v>0</v>
      </c>
      <c r="AI10" s="332">
        <v>0</v>
      </c>
      <c r="AJ10" s="331">
        <f t="shared" si="18"/>
        <v>362</v>
      </c>
      <c r="AK10" s="330">
        <f t="shared" si="19"/>
        <v>0</v>
      </c>
      <c r="AL10" s="332">
        <v>0</v>
      </c>
      <c r="AM10" s="332">
        <v>0</v>
      </c>
      <c r="AN10" s="332">
        <v>0</v>
      </c>
      <c r="AO10" s="332">
        <v>0</v>
      </c>
      <c r="AP10" s="332">
        <v>0</v>
      </c>
      <c r="AQ10" s="332">
        <v>0</v>
      </c>
      <c r="AR10" s="331">
        <f t="shared" si="20"/>
        <v>362</v>
      </c>
      <c r="AS10" s="330">
        <f t="shared" si="21"/>
        <v>0</v>
      </c>
      <c r="AT10" s="332">
        <v>0</v>
      </c>
      <c r="AU10" s="332">
        <v>0</v>
      </c>
      <c r="AV10" s="332">
        <v>0</v>
      </c>
      <c r="AW10" s="332">
        <v>0</v>
      </c>
      <c r="AX10" s="332">
        <v>0</v>
      </c>
      <c r="AY10" s="332">
        <v>0</v>
      </c>
    </row>
    <row r="11" spans="1:51" ht="32.1" customHeight="1" x14ac:dyDescent="0.25">
      <c r="D11" s="202"/>
      <c r="E11" s="182">
        <f>+Metas!H193</f>
        <v>167</v>
      </c>
      <c r="F11" s="183" t="str">
        <f>+Metas!K193</f>
        <v>Implementación, seguimiento y evaluación del Plan Decenal de Cultura y de las Artes (Anualmente)</v>
      </c>
      <c r="G11" s="226">
        <f>+Metas!J193</f>
        <v>4</v>
      </c>
      <c r="H11" s="356">
        <f>SUM(I11:L11)</f>
        <v>1</v>
      </c>
      <c r="I11" s="339">
        <v>0.64</v>
      </c>
      <c r="J11" s="339">
        <v>0</v>
      </c>
      <c r="K11" s="339">
        <v>0.18</v>
      </c>
      <c r="L11" s="339">
        <v>0.18</v>
      </c>
      <c r="M11" s="330">
        <f t="shared" si="10"/>
        <v>0</v>
      </c>
      <c r="N11" s="330">
        <f t="shared" si="10"/>
        <v>0</v>
      </c>
      <c r="O11" s="330">
        <f t="shared" si="10"/>
        <v>0</v>
      </c>
      <c r="P11" s="330">
        <f t="shared" si="10"/>
        <v>0</v>
      </c>
      <c r="Q11" s="330">
        <f t="shared" si="10"/>
        <v>0</v>
      </c>
      <c r="R11" s="330">
        <f t="shared" si="10"/>
        <v>0</v>
      </c>
      <c r="S11" s="330">
        <f t="shared" si="10"/>
        <v>0</v>
      </c>
      <c r="T11" s="411">
        <f t="shared" si="15"/>
        <v>0.64</v>
      </c>
      <c r="U11" s="330">
        <f t="shared" si="16"/>
        <v>0</v>
      </c>
      <c r="V11" s="332"/>
      <c r="W11" s="332">
        <v>0</v>
      </c>
      <c r="X11" s="332">
        <v>0</v>
      </c>
      <c r="Y11" s="332">
        <v>0</v>
      </c>
      <c r="Z11" s="332">
        <v>0</v>
      </c>
      <c r="AA11" s="332">
        <v>0</v>
      </c>
      <c r="AB11" s="411">
        <f t="shared" si="17"/>
        <v>0</v>
      </c>
      <c r="AC11" s="330">
        <f t="shared" si="22"/>
        <v>0</v>
      </c>
      <c r="AD11" s="332">
        <v>0</v>
      </c>
      <c r="AE11" s="332">
        <v>0</v>
      </c>
      <c r="AF11" s="332">
        <v>0</v>
      </c>
      <c r="AG11" s="332">
        <v>0</v>
      </c>
      <c r="AH11" s="332">
        <v>0</v>
      </c>
      <c r="AI11" s="332">
        <v>0</v>
      </c>
      <c r="AJ11" s="411">
        <f t="shared" si="18"/>
        <v>0.18</v>
      </c>
      <c r="AK11" s="330">
        <f t="shared" si="19"/>
        <v>0</v>
      </c>
      <c r="AL11" s="332">
        <v>0</v>
      </c>
      <c r="AM11" s="332">
        <v>0</v>
      </c>
      <c r="AN11" s="332">
        <v>0</v>
      </c>
      <c r="AO11" s="332">
        <v>0</v>
      </c>
      <c r="AP11" s="332">
        <v>0</v>
      </c>
      <c r="AQ11" s="332">
        <v>0</v>
      </c>
      <c r="AR11" s="411">
        <f t="shared" si="20"/>
        <v>0.18</v>
      </c>
      <c r="AS11" s="330">
        <f t="shared" si="21"/>
        <v>0</v>
      </c>
      <c r="AT11" s="332">
        <v>0</v>
      </c>
      <c r="AU11" s="332">
        <v>0</v>
      </c>
      <c r="AV11" s="332">
        <v>0</v>
      </c>
      <c r="AW11" s="332">
        <v>0</v>
      </c>
      <c r="AX11" s="332">
        <v>0</v>
      </c>
      <c r="AY11" s="332">
        <v>0</v>
      </c>
    </row>
    <row r="12" spans="1:51" ht="32.1" customHeight="1" x14ac:dyDescent="0.25">
      <c r="D12" s="202" t="s">
        <v>3037</v>
      </c>
      <c r="E12" s="551" t="s">
        <v>3036</v>
      </c>
      <c r="F12" s="552"/>
      <c r="G12" s="189"/>
      <c r="H12" s="306">
        <f>SUM(I12:L12)/4</f>
        <v>0.7</v>
      </c>
      <c r="I12" s="339">
        <v>0.7</v>
      </c>
      <c r="J12" s="339">
        <v>0.7</v>
      </c>
      <c r="K12" s="339">
        <v>0.7</v>
      </c>
      <c r="L12" s="339">
        <v>0.7</v>
      </c>
      <c r="M12" s="330">
        <f t="shared" si="10"/>
        <v>1257.8880300000001</v>
      </c>
      <c r="N12" s="330">
        <f t="shared" si="10"/>
        <v>1257.8880300000001</v>
      </c>
      <c r="O12" s="330">
        <f t="shared" si="10"/>
        <v>0</v>
      </c>
      <c r="P12" s="330">
        <f t="shared" si="10"/>
        <v>0</v>
      </c>
      <c r="Q12" s="330">
        <f t="shared" si="10"/>
        <v>0</v>
      </c>
      <c r="R12" s="330">
        <f t="shared" si="10"/>
        <v>0</v>
      </c>
      <c r="S12" s="330">
        <f t="shared" si="10"/>
        <v>0</v>
      </c>
      <c r="T12" s="411">
        <f t="shared" si="15"/>
        <v>0.7</v>
      </c>
      <c r="U12" s="330">
        <f t="shared" si="16"/>
        <v>225</v>
      </c>
      <c r="V12" s="332">
        <v>225</v>
      </c>
      <c r="W12" s="332">
        <v>0</v>
      </c>
      <c r="X12" s="332">
        <v>0</v>
      </c>
      <c r="Y12" s="332">
        <v>0</v>
      </c>
      <c r="Z12" s="332">
        <v>0</v>
      </c>
      <c r="AA12" s="332">
        <v>0</v>
      </c>
      <c r="AB12" s="411">
        <f t="shared" si="17"/>
        <v>0.7</v>
      </c>
      <c r="AC12" s="330">
        <f t="shared" si="22"/>
        <v>374.7</v>
      </c>
      <c r="AD12" s="332">
        <v>374.7</v>
      </c>
      <c r="AE12" s="332">
        <v>0</v>
      </c>
      <c r="AF12" s="332">
        <v>0</v>
      </c>
      <c r="AG12" s="332">
        <v>0</v>
      </c>
      <c r="AH12" s="332">
        <v>0</v>
      </c>
      <c r="AI12" s="332">
        <v>0</v>
      </c>
      <c r="AJ12" s="411">
        <f t="shared" si="18"/>
        <v>0.7</v>
      </c>
      <c r="AK12" s="330">
        <f t="shared" si="19"/>
        <v>240.429</v>
      </c>
      <c r="AL12" s="332">
        <v>240.429</v>
      </c>
      <c r="AM12" s="332">
        <v>0</v>
      </c>
      <c r="AN12" s="332">
        <v>0</v>
      </c>
      <c r="AO12" s="332">
        <v>0</v>
      </c>
      <c r="AP12" s="332">
        <v>0</v>
      </c>
      <c r="AQ12" s="332">
        <v>0</v>
      </c>
      <c r="AR12" s="411">
        <f t="shared" si="20"/>
        <v>0.7</v>
      </c>
      <c r="AS12" s="330">
        <f t="shared" si="21"/>
        <v>417.75903</v>
      </c>
      <c r="AT12" s="332">
        <v>417.75903</v>
      </c>
      <c r="AU12" s="332">
        <v>0</v>
      </c>
      <c r="AV12" s="332">
        <v>0</v>
      </c>
      <c r="AW12" s="332">
        <v>0</v>
      </c>
      <c r="AX12" s="332">
        <v>0</v>
      </c>
      <c r="AY12" s="332">
        <v>0</v>
      </c>
    </row>
    <row r="13" spans="1:51" ht="31.9" customHeight="1" x14ac:dyDescent="0.25">
      <c r="D13" s="202"/>
      <c r="E13" s="182">
        <f>+Metas!H194</f>
        <v>168</v>
      </c>
      <c r="F13" s="191" t="str">
        <f>+Metas!K194</f>
        <v xml:space="preserve">Módulos del sistema de información cultural (agentes, entidades, eventos, formación y gestión) activos y en funcionamiento </v>
      </c>
      <c r="G13" s="184">
        <f>+Metas!J194</f>
        <v>5</v>
      </c>
      <c r="H13" s="337">
        <f t="shared" ref="H13" si="23">SUM(I13:L13)</f>
        <v>1</v>
      </c>
      <c r="I13" s="338">
        <v>0</v>
      </c>
      <c r="J13" s="338">
        <v>0</v>
      </c>
      <c r="K13" s="338">
        <v>1</v>
      </c>
      <c r="L13" s="338">
        <v>0</v>
      </c>
      <c r="M13" s="330">
        <f t="shared" si="10"/>
        <v>74</v>
      </c>
      <c r="N13" s="330">
        <f t="shared" si="10"/>
        <v>74</v>
      </c>
      <c r="O13" s="330">
        <f t="shared" si="10"/>
        <v>0</v>
      </c>
      <c r="P13" s="330">
        <f t="shared" si="10"/>
        <v>0</v>
      </c>
      <c r="Q13" s="330">
        <f t="shared" si="10"/>
        <v>0</v>
      </c>
      <c r="R13" s="330">
        <f t="shared" si="10"/>
        <v>0</v>
      </c>
      <c r="S13" s="330">
        <f t="shared" si="10"/>
        <v>0</v>
      </c>
      <c r="T13" s="331">
        <f t="shared" si="15"/>
        <v>0</v>
      </c>
      <c r="U13" s="330">
        <f t="shared" si="16"/>
        <v>74</v>
      </c>
      <c r="V13" s="332">
        <v>74</v>
      </c>
      <c r="W13" s="332">
        <v>0</v>
      </c>
      <c r="X13" s="332">
        <v>0</v>
      </c>
      <c r="Y13" s="332">
        <v>0</v>
      </c>
      <c r="Z13" s="332">
        <v>0</v>
      </c>
      <c r="AA13" s="332">
        <v>0</v>
      </c>
      <c r="AB13" s="331">
        <f t="shared" si="17"/>
        <v>0</v>
      </c>
      <c r="AC13" s="330">
        <f t="shared" si="22"/>
        <v>0</v>
      </c>
      <c r="AD13" s="332">
        <v>0</v>
      </c>
      <c r="AE13" s="332">
        <v>0</v>
      </c>
      <c r="AF13" s="332">
        <v>0</v>
      </c>
      <c r="AG13" s="332">
        <v>0</v>
      </c>
      <c r="AH13" s="332">
        <v>0</v>
      </c>
      <c r="AI13" s="332">
        <v>0</v>
      </c>
      <c r="AJ13" s="331">
        <f t="shared" si="18"/>
        <v>1</v>
      </c>
      <c r="AK13" s="330">
        <f t="shared" si="19"/>
        <v>0</v>
      </c>
      <c r="AL13" s="332">
        <v>0</v>
      </c>
      <c r="AM13" s="332">
        <v>0</v>
      </c>
      <c r="AN13" s="332">
        <v>0</v>
      </c>
      <c r="AO13" s="332">
        <v>0</v>
      </c>
      <c r="AP13" s="332">
        <v>0</v>
      </c>
      <c r="AQ13" s="332">
        <v>0</v>
      </c>
      <c r="AR13" s="331">
        <f t="shared" si="20"/>
        <v>0</v>
      </c>
      <c r="AS13" s="330">
        <f t="shared" si="21"/>
        <v>0</v>
      </c>
      <c r="AT13" s="332">
        <v>0</v>
      </c>
      <c r="AU13" s="332">
        <v>0</v>
      </c>
      <c r="AV13" s="332">
        <v>0</v>
      </c>
      <c r="AW13" s="332">
        <v>0</v>
      </c>
      <c r="AX13" s="332">
        <v>0</v>
      </c>
      <c r="AY13" s="332">
        <v>0</v>
      </c>
    </row>
    <row r="14" spans="1:51" ht="31.9" customHeight="1" x14ac:dyDescent="0.25">
      <c r="D14" s="202"/>
      <c r="E14" s="182">
        <f>+Metas!H195</f>
        <v>169</v>
      </c>
      <c r="F14" s="191" t="str">
        <f>+Metas!K195</f>
        <v>Registros de información de agentes, entidades y eventos validados en SIDIC</v>
      </c>
      <c r="G14" s="184">
        <f>+Metas!J195</f>
        <v>3200</v>
      </c>
      <c r="H14" s="337">
        <f>SUM(I14:L14)/4</f>
        <v>1008</v>
      </c>
      <c r="I14" s="338">
        <v>1008</v>
      </c>
      <c r="J14" s="338">
        <v>1008</v>
      </c>
      <c r="K14" s="338">
        <v>1008</v>
      </c>
      <c r="L14" s="338">
        <v>1008</v>
      </c>
      <c r="M14" s="330">
        <f t="shared" si="10"/>
        <v>0</v>
      </c>
      <c r="N14" s="330">
        <f t="shared" si="10"/>
        <v>0</v>
      </c>
      <c r="O14" s="330">
        <f t="shared" si="10"/>
        <v>0</v>
      </c>
      <c r="P14" s="330">
        <f t="shared" si="10"/>
        <v>0</v>
      </c>
      <c r="Q14" s="330">
        <f t="shared" si="10"/>
        <v>0</v>
      </c>
      <c r="R14" s="330">
        <f t="shared" si="10"/>
        <v>0</v>
      </c>
      <c r="S14" s="330">
        <f t="shared" si="10"/>
        <v>0</v>
      </c>
      <c r="T14" s="331">
        <f t="shared" si="15"/>
        <v>1008</v>
      </c>
      <c r="U14" s="330">
        <f t="shared" si="16"/>
        <v>0</v>
      </c>
      <c r="V14" s="332">
        <v>0</v>
      </c>
      <c r="W14" s="332">
        <v>0</v>
      </c>
      <c r="X14" s="332">
        <v>0</v>
      </c>
      <c r="Y14" s="332">
        <v>0</v>
      </c>
      <c r="Z14" s="332">
        <v>0</v>
      </c>
      <c r="AA14" s="332">
        <v>0</v>
      </c>
      <c r="AB14" s="331">
        <f t="shared" si="17"/>
        <v>1008</v>
      </c>
      <c r="AC14" s="330">
        <f t="shared" si="22"/>
        <v>0</v>
      </c>
      <c r="AD14" s="332">
        <v>0</v>
      </c>
      <c r="AE14" s="332">
        <v>0</v>
      </c>
      <c r="AF14" s="332">
        <v>0</v>
      </c>
      <c r="AG14" s="332">
        <v>0</v>
      </c>
      <c r="AH14" s="332">
        <v>0</v>
      </c>
      <c r="AI14" s="332">
        <v>0</v>
      </c>
      <c r="AJ14" s="331">
        <f t="shared" si="18"/>
        <v>1008</v>
      </c>
      <c r="AK14" s="330">
        <f t="shared" si="19"/>
        <v>0</v>
      </c>
      <c r="AL14" s="332">
        <v>0</v>
      </c>
      <c r="AM14" s="332">
        <v>0</v>
      </c>
      <c r="AN14" s="332">
        <v>0</v>
      </c>
      <c r="AO14" s="332">
        <v>0</v>
      </c>
      <c r="AP14" s="332">
        <v>0</v>
      </c>
      <c r="AQ14" s="332">
        <v>0</v>
      </c>
      <c r="AR14" s="331">
        <f t="shared" si="20"/>
        <v>1008</v>
      </c>
      <c r="AS14" s="330">
        <f t="shared" si="21"/>
        <v>0</v>
      </c>
      <c r="AT14" s="332">
        <v>0</v>
      </c>
      <c r="AU14" s="332">
        <v>0</v>
      </c>
      <c r="AV14" s="332">
        <v>0</v>
      </c>
      <c r="AW14" s="332">
        <v>0</v>
      </c>
      <c r="AX14" s="332">
        <v>0</v>
      </c>
      <c r="AY14" s="332">
        <v>0</v>
      </c>
    </row>
    <row r="15" spans="1:51" ht="31.9" customHeight="1" x14ac:dyDescent="0.25">
      <c r="D15" s="202"/>
      <c r="E15" s="182">
        <f>+Metas!H196</f>
        <v>170</v>
      </c>
      <c r="F15" s="191" t="str">
        <f>+Metas!K196</f>
        <v>Usuarios activos por año en el sistema de información cultural departamental</v>
      </c>
      <c r="G15" s="184">
        <f>+Metas!J196</f>
        <v>800</v>
      </c>
      <c r="H15" s="337">
        <f>SUM(I15:L15)/4</f>
        <v>1008</v>
      </c>
      <c r="I15" s="412">
        <v>1008</v>
      </c>
      <c r="J15" s="412">
        <v>1008</v>
      </c>
      <c r="K15" s="412">
        <v>1008</v>
      </c>
      <c r="L15" s="412">
        <v>1008</v>
      </c>
      <c r="M15" s="330">
        <f t="shared" si="10"/>
        <v>10</v>
      </c>
      <c r="N15" s="330">
        <f t="shared" si="10"/>
        <v>10</v>
      </c>
      <c r="O15" s="330">
        <f t="shared" si="10"/>
        <v>0</v>
      </c>
      <c r="P15" s="330">
        <f t="shared" si="10"/>
        <v>0</v>
      </c>
      <c r="Q15" s="330">
        <f t="shared" si="10"/>
        <v>0</v>
      </c>
      <c r="R15" s="330">
        <f t="shared" si="10"/>
        <v>0</v>
      </c>
      <c r="S15" s="330">
        <f t="shared" si="10"/>
        <v>0</v>
      </c>
      <c r="T15" s="331">
        <f>+I15</f>
        <v>1008</v>
      </c>
      <c r="U15" s="330">
        <f>SUM(V15:AA15)</f>
        <v>10</v>
      </c>
      <c r="V15" s="332">
        <v>10</v>
      </c>
      <c r="W15" s="332">
        <v>0</v>
      </c>
      <c r="X15" s="332">
        <v>0</v>
      </c>
      <c r="Y15" s="332">
        <v>0</v>
      </c>
      <c r="Z15" s="332">
        <v>0</v>
      </c>
      <c r="AA15" s="332">
        <v>0</v>
      </c>
      <c r="AB15" s="331">
        <f>+J15</f>
        <v>1008</v>
      </c>
      <c r="AC15" s="330">
        <f>SUM(AD15:AI15)</f>
        <v>0</v>
      </c>
      <c r="AD15" s="332">
        <v>0</v>
      </c>
      <c r="AE15" s="332">
        <v>0</v>
      </c>
      <c r="AF15" s="332">
        <v>0</v>
      </c>
      <c r="AG15" s="332">
        <v>0</v>
      </c>
      <c r="AH15" s="332">
        <v>0</v>
      </c>
      <c r="AI15" s="332">
        <v>0</v>
      </c>
      <c r="AJ15" s="331">
        <f>+K15</f>
        <v>1008</v>
      </c>
      <c r="AK15" s="330">
        <f>SUM(AL15:AQ15)</f>
        <v>0</v>
      </c>
      <c r="AL15" s="332">
        <v>0</v>
      </c>
      <c r="AM15" s="332">
        <v>0</v>
      </c>
      <c r="AN15" s="332">
        <v>0</v>
      </c>
      <c r="AO15" s="332">
        <v>0</v>
      </c>
      <c r="AP15" s="332">
        <v>0</v>
      </c>
      <c r="AQ15" s="332">
        <v>0</v>
      </c>
      <c r="AR15" s="331">
        <f>+L15</f>
        <v>1008</v>
      </c>
      <c r="AS15" s="330">
        <f>SUM(AT15:AY15)</f>
        <v>0</v>
      </c>
      <c r="AT15" s="332">
        <v>0</v>
      </c>
      <c r="AU15" s="332">
        <v>0</v>
      </c>
      <c r="AV15" s="332">
        <v>0</v>
      </c>
      <c r="AW15" s="332">
        <v>0</v>
      </c>
      <c r="AX15" s="332">
        <v>0</v>
      </c>
      <c r="AY15" s="332">
        <v>0</v>
      </c>
    </row>
    <row r="16" spans="1:51" ht="31.9" customHeight="1" x14ac:dyDescent="0.25">
      <c r="D16" s="202"/>
      <c r="E16" s="182">
        <f>+Metas!H197</f>
        <v>171</v>
      </c>
      <c r="F16" s="191" t="str">
        <f>+Metas!K197</f>
        <v>Adecuaciones para el fortalecimiento y actualización de la Infraestructura técnica y tecnológica del nodo central del subsistema de información dotada y mantenida (1 por año)</v>
      </c>
      <c r="G16" s="184">
        <f>+Metas!J197</f>
        <v>4</v>
      </c>
      <c r="H16" s="337">
        <f>SUM(I16:L16)/4</f>
        <v>60</v>
      </c>
      <c r="I16" s="412">
        <v>60</v>
      </c>
      <c r="J16" s="412">
        <v>60</v>
      </c>
      <c r="K16" s="412">
        <v>60</v>
      </c>
      <c r="L16" s="412">
        <v>60</v>
      </c>
      <c r="M16" s="330">
        <f t="shared" si="10"/>
        <v>6.3664480000000001</v>
      </c>
      <c r="N16" s="330">
        <f t="shared" si="10"/>
        <v>6.3664480000000001</v>
      </c>
      <c r="O16" s="330">
        <f t="shared" si="10"/>
        <v>0</v>
      </c>
      <c r="P16" s="330">
        <f t="shared" si="10"/>
        <v>0</v>
      </c>
      <c r="Q16" s="330">
        <f t="shared" si="10"/>
        <v>0</v>
      </c>
      <c r="R16" s="330">
        <f t="shared" si="10"/>
        <v>0</v>
      </c>
      <c r="S16" s="330">
        <f t="shared" si="10"/>
        <v>0</v>
      </c>
      <c r="T16" s="331">
        <f>+I16</f>
        <v>60</v>
      </c>
      <c r="U16" s="330">
        <f>SUM(V16:AA16)</f>
        <v>0</v>
      </c>
      <c r="V16" s="332">
        <v>0</v>
      </c>
      <c r="W16" s="332">
        <v>0</v>
      </c>
      <c r="X16" s="332">
        <v>0</v>
      </c>
      <c r="Y16" s="332">
        <v>0</v>
      </c>
      <c r="Z16" s="332">
        <v>0</v>
      </c>
      <c r="AA16" s="332">
        <v>0</v>
      </c>
      <c r="AB16" s="331">
        <f>+J16</f>
        <v>60</v>
      </c>
      <c r="AC16" s="330">
        <f>SUM(AD16:AI16)</f>
        <v>1.5</v>
      </c>
      <c r="AD16" s="332">
        <v>1.5</v>
      </c>
      <c r="AE16" s="332">
        <v>0</v>
      </c>
      <c r="AF16" s="332">
        <v>0</v>
      </c>
      <c r="AG16" s="332">
        <v>0</v>
      </c>
      <c r="AH16" s="332">
        <v>0</v>
      </c>
      <c r="AI16" s="332">
        <v>0</v>
      </c>
      <c r="AJ16" s="331">
        <f>+K16</f>
        <v>60</v>
      </c>
      <c r="AK16" s="330">
        <f>SUM(AL16:AQ16)</f>
        <v>2.3664480000000001</v>
      </c>
      <c r="AL16" s="332">
        <v>2.3664480000000001</v>
      </c>
      <c r="AM16" s="332">
        <v>0</v>
      </c>
      <c r="AN16" s="332">
        <v>0</v>
      </c>
      <c r="AO16" s="332">
        <v>0</v>
      </c>
      <c r="AP16" s="332">
        <v>0</v>
      </c>
      <c r="AQ16" s="332">
        <v>0</v>
      </c>
      <c r="AR16" s="331">
        <f>+L16</f>
        <v>60</v>
      </c>
      <c r="AS16" s="330">
        <f>SUM(AT16:AY16)</f>
        <v>2.5</v>
      </c>
      <c r="AT16" s="332">
        <v>2.5</v>
      </c>
      <c r="AU16" s="332">
        <v>0</v>
      </c>
      <c r="AV16" s="332">
        <v>0</v>
      </c>
      <c r="AW16" s="332">
        <v>0</v>
      </c>
      <c r="AX16" s="332">
        <v>0</v>
      </c>
      <c r="AY16" s="332">
        <v>0</v>
      </c>
    </row>
    <row r="17" spans="3:51" ht="32.1" customHeight="1" x14ac:dyDescent="0.25">
      <c r="D17" s="202" t="s">
        <v>3039</v>
      </c>
      <c r="E17" s="540" t="s">
        <v>3038</v>
      </c>
      <c r="F17" s="541"/>
      <c r="G17" s="189"/>
      <c r="H17" s="337">
        <f>SUM(I17:L17)</f>
        <v>64</v>
      </c>
      <c r="I17" s="338">
        <v>16</v>
      </c>
      <c r="J17" s="338">
        <v>16</v>
      </c>
      <c r="K17" s="338">
        <v>16</v>
      </c>
      <c r="L17" s="338">
        <v>16</v>
      </c>
      <c r="M17" s="330">
        <f t="shared" si="10"/>
        <v>0</v>
      </c>
      <c r="N17" s="330">
        <f t="shared" si="10"/>
        <v>0</v>
      </c>
      <c r="O17" s="330">
        <f t="shared" si="10"/>
        <v>0</v>
      </c>
      <c r="P17" s="330">
        <f t="shared" si="10"/>
        <v>0</v>
      </c>
      <c r="Q17" s="330">
        <f t="shared" si="10"/>
        <v>0</v>
      </c>
      <c r="R17" s="330">
        <f t="shared" si="10"/>
        <v>0</v>
      </c>
      <c r="S17" s="330">
        <f t="shared" si="10"/>
        <v>0</v>
      </c>
      <c r="T17" s="331">
        <f>+I17</f>
        <v>16</v>
      </c>
      <c r="U17" s="330">
        <f>SUM(V17:AA17)</f>
        <v>0</v>
      </c>
      <c r="V17" s="332"/>
      <c r="W17" s="332">
        <v>0</v>
      </c>
      <c r="X17" s="332">
        <v>0</v>
      </c>
      <c r="Y17" s="332">
        <v>0</v>
      </c>
      <c r="Z17" s="332">
        <v>0</v>
      </c>
      <c r="AA17" s="332">
        <v>0</v>
      </c>
      <c r="AB17" s="331">
        <f>+J17</f>
        <v>16</v>
      </c>
      <c r="AC17" s="330">
        <f>SUM(AD17:AI17)</f>
        <v>0</v>
      </c>
      <c r="AD17" s="332">
        <v>0</v>
      </c>
      <c r="AE17" s="332">
        <v>0</v>
      </c>
      <c r="AF17" s="332">
        <v>0</v>
      </c>
      <c r="AG17" s="332">
        <v>0</v>
      </c>
      <c r="AH17" s="332">
        <v>0</v>
      </c>
      <c r="AI17" s="332">
        <v>0</v>
      </c>
      <c r="AJ17" s="331">
        <f>+K17</f>
        <v>16</v>
      </c>
      <c r="AK17" s="330">
        <f>SUM(AL17:AQ17)</f>
        <v>0</v>
      </c>
      <c r="AL17" s="332">
        <v>0</v>
      </c>
      <c r="AM17" s="332">
        <v>0</v>
      </c>
      <c r="AN17" s="332">
        <v>0</v>
      </c>
      <c r="AO17" s="332">
        <v>0</v>
      </c>
      <c r="AP17" s="332">
        <v>0</v>
      </c>
      <c r="AQ17" s="332">
        <v>0</v>
      </c>
      <c r="AR17" s="331">
        <f>+L17</f>
        <v>16</v>
      </c>
      <c r="AS17" s="330">
        <f>SUM(AT17:AY17)</f>
        <v>0</v>
      </c>
      <c r="AT17" s="332">
        <v>0</v>
      </c>
      <c r="AU17" s="332">
        <v>0</v>
      </c>
      <c r="AV17" s="332">
        <v>0</v>
      </c>
      <c r="AW17" s="332">
        <v>0</v>
      </c>
      <c r="AX17" s="332">
        <v>0</v>
      </c>
      <c r="AY17" s="332">
        <v>0</v>
      </c>
    </row>
    <row r="18" spans="3:51" ht="32.1" customHeight="1" x14ac:dyDescent="0.25">
      <c r="D18" s="202"/>
      <c r="E18" s="182">
        <f>+Metas!H198</f>
        <v>172</v>
      </c>
      <c r="F18" s="183" t="str">
        <f>+Metas!K198</f>
        <v>Edificio Torre del Reloj - Secretaría de cultura del Departamento- dotada, servida tecnológicamente y con mantenimiento técnico en todos sus espacios. (1 por año)</v>
      </c>
      <c r="G18" s="226">
        <f>+Metas!J198</f>
        <v>4</v>
      </c>
      <c r="H18" s="324"/>
      <c r="I18" s="325"/>
      <c r="J18" s="325"/>
      <c r="K18" s="325"/>
      <c r="L18" s="325"/>
      <c r="M18" s="336">
        <f t="shared" si="10"/>
        <v>0</v>
      </c>
      <c r="N18" s="336">
        <f t="shared" si="10"/>
        <v>0</v>
      </c>
      <c r="O18" s="336">
        <f t="shared" si="10"/>
        <v>0</v>
      </c>
      <c r="P18" s="336">
        <f t="shared" si="10"/>
        <v>0</v>
      </c>
      <c r="Q18" s="336">
        <f t="shared" si="10"/>
        <v>0</v>
      </c>
      <c r="R18" s="336">
        <f t="shared" si="10"/>
        <v>0</v>
      </c>
      <c r="S18" s="336">
        <f t="shared" si="10"/>
        <v>0</v>
      </c>
      <c r="T18" s="327"/>
      <c r="U18" s="328">
        <f t="shared" ref="U18:AA18" si="24">SUM(U19:U19)</f>
        <v>0</v>
      </c>
      <c r="V18" s="328">
        <f t="shared" si="24"/>
        <v>0</v>
      </c>
      <c r="W18" s="328">
        <f t="shared" si="24"/>
        <v>0</v>
      </c>
      <c r="X18" s="328">
        <f t="shared" si="24"/>
        <v>0</v>
      </c>
      <c r="Y18" s="328">
        <f t="shared" si="24"/>
        <v>0</v>
      </c>
      <c r="Z18" s="328">
        <f t="shared" si="24"/>
        <v>0</v>
      </c>
      <c r="AA18" s="328">
        <f t="shared" si="24"/>
        <v>0</v>
      </c>
      <c r="AB18" s="327"/>
      <c r="AC18" s="328">
        <f t="shared" ref="AC18:AI18" si="25">SUM(AC19:AC19)</f>
        <v>0</v>
      </c>
      <c r="AD18" s="328">
        <f t="shared" si="25"/>
        <v>0</v>
      </c>
      <c r="AE18" s="328">
        <f t="shared" si="25"/>
        <v>0</v>
      </c>
      <c r="AF18" s="328">
        <f t="shared" si="25"/>
        <v>0</v>
      </c>
      <c r="AG18" s="328">
        <f t="shared" si="25"/>
        <v>0</v>
      </c>
      <c r="AH18" s="328">
        <f t="shared" si="25"/>
        <v>0</v>
      </c>
      <c r="AI18" s="328">
        <f t="shared" si="25"/>
        <v>0</v>
      </c>
      <c r="AJ18" s="327"/>
      <c r="AK18" s="328">
        <f t="shared" ref="AK18:AQ18" si="26">SUM(AK19:AK19)</f>
        <v>0</v>
      </c>
      <c r="AL18" s="328">
        <f t="shared" si="26"/>
        <v>0</v>
      </c>
      <c r="AM18" s="328">
        <f t="shared" si="26"/>
        <v>0</v>
      </c>
      <c r="AN18" s="328">
        <f t="shared" si="26"/>
        <v>0</v>
      </c>
      <c r="AO18" s="328">
        <f t="shared" si="26"/>
        <v>0</v>
      </c>
      <c r="AP18" s="328">
        <f t="shared" si="26"/>
        <v>0</v>
      </c>
      <c r="AQ18" s="328">
        <f t="shared" si="26"/>
        <v>0</v>
      </c>
      <c r="AR18" s="327"/>
      <c r="AS18" s="328">
        <f t="shared" ref="AS18:AY18" si="27">SUM(AS19:AS19)</f>
        <v>0</v>
      </c>
      <c r="AT18" s="328">
        <f t="shared" si="27"/>
        <v>0</v>
      </c>
      <c r="AU18" s="328">
        <f t="shared" si="27"/>
        <v>0</v>
      </c>
      <c r="AV18" s="328">
        <f t="shared" si="27"/>
        <v>0</v>
      </c>
      <c r="AW18" s="328">
        <f t="shared" si="27"/>
        <v>0</v>
      </c>
      <c r="AX18" s="328">
        <f t="shared" si="27"/>
        <v>0</v>
      </c>
      <c r="AY18" s="328">
        <f t="shared" si="27"/>
        <v>0</v>
      </c>
    </row>
    <row r="19" spans="3:51" ht="32.1" customHeight="1" x14ac:dyDescent="0.25">
      <c r="D19" s="202"/>
      <c r="E19" s="182">
        <f>+Metas!H199</f>
        <v>173</v>
      </c>
      <c r="F19" s="183" t="str">
        <f>+Metas!K199</f>
        <v>Infraestructuras culturales con mantenimiento, adecuación, dotación y equipamiento para los servicios culturales en el Departamento en municipios de Norte de Santander (10 por año)</v>
      </c>
      <c r="G19" s="226">
        <f>+Metas!J199</f>
        <v>40</v>
      </c>
      <c r="H19" s="337">
        <f>SUM(I19:L19)</f>
        <v>1</v>
      </c>
      <c r="I19" s="338">
        <v>0</v>
      </c>
      <c r="J19" s="338">
        <v>1</v>
      </c>
      <c r="K19" s="338">
        <v>0</v>
      </c>
      <c r="L19" s="338">
        <v>0</v>
      </c>
      <c r="M19" s="330">
        <f t="shared" si="10"/>
        <v>0</v>
      </c>
      <c r="N19" s="330">
        <f t="shared" si="10"/>
        <v>0</v>
      </c>
      <c r="O19" s="330">
        <f t="shared" si="10"/>
        <v>0</v>
      </c>
      <c r="P19" s="330">
        <f t="shared" si="10"/>
        <v>0</v>
      </c>
      <c r="Q19" s="330">
        <f t="shared" si="10"/>
        <v>0</v>
      </c>
      <c r="R19" s="330">
        <f t="shared" si="10"/>
        <v>0</v>
      </c>
      <c r="S19" s="330">
        <f t="shared" si="10"/>
        <v>0</v>
      </c>
      <c r="T19" s="331">
        <f>+I19</f>
        <v>0</v>
      </c>
      <c r="U19" s="330">
        <f>SUM(V19:AA19)</f>
        <v>0</v>
      </c>
      <c r="V19" s="332">
        <v>0</v>
      </c>
      <c r="W19" s="332">
        <v>0</v>
      </c>
      <c r="X19" s="332">
        <v>0</v>
      </c>
      <c r="Y19" s="332">
        <v>0</v>
      </c>
      <c r="Z19" s="332">
        <v>0</v>
      </c>
      <c r="AA19" s="332">
        <v>0</v>
      </c>
      <c r="AB19" s="331">
        <f>+J19</f>
        <v>1</v>
      </c>
      <c r="AC19" s="330">
        <f>SUM(AD19:AI19)</f>
        <v>0</v>
      </c>
      <c r="AD19" s="332">
        <v>0</v>
      </c>
      <c r="AE19" s="332">
        <v>0</v>
      </c>
      <c r="AF19" s="332">
        <v>0</v>
      </c>
      <c r="AG19" s="332">
        <v>0</v>
      </c>
      <c r="AH19" s="332">
        <v>0</v>
      </c>
      <c r="AI19" s="332">
        <v>0</v>
      </c>
      <c r="AJ19" s="331">
        <f>+K19</f>
        <v>0</v>
      </c>
      <c r="AK19" s="330">
        <f>SUM(AL19:AQ19)</f>
        <v>0</v>
      </c>
      <c r="AL19" s="332">
        <v>0</v>
      </c>
      <c r="AM19" s="332">
        <v>0</v>
      </c>
      <c r="AN19" s="332">
        <v>0</v>
      </c>
      <c r="AO19" s="332">
        <v>0</v>
      </c>
      <c r="AP19" s="332">
        <v>0</v>
      </c>
      <c r="AQ19" s="332">
        <v>0</v>
      </c>
      <c r="AR19" s="331">
        <f>+L19</f>
        <v>0</v>
      </c>
      <c r="AS19" s="330">
        <f>SUM(AT19:AY19)</f>
        <v>0</v>
      </c>
      <c r="AT19" s="332">
        <v>0</v>
      </c>
      <c r="AU19" s="332">
        <v>0</v>
      </c>
      <c r="AV19" s="332">
        <v>0</v>
      </c>
      <c r="AW19" s="332">
        <v>0</v>
      </c>
      <c r="AX19" s="332">
        <v>0</v>
      </c>
      <c r="AY19" s="332">
        <v>0</v>
      </c>
    </row>
    <row r="20" spans="3:51" ht="32.1" customHeight="1" x14ac:dyDescent="0.25">
      <c r="D20" s="202"/>
      <c r="E20" s="182">
        <f>+Metas!H200</f>
        <v>174</v>
      </c>
      <c r="F20" s="183" t="str">
        <f>+Metas!K200</f>
        <v>Casas de cultura apoyadas en su mantenimiento, adecuación y/o dotación, para la prestación de servicios culturales en los municipios, (5 por año)</v>
      </c>
      <c r="G20" s="226">
        <f>+Metas!J200</f>
        <v>20</v>
      </c>
      <c r="H20" s="324"/>
      <c r="I20" s="325"/>
      <c r="J20" s="325"/>
      <c r="K20" s="325"/>
      <c r="L20" s="325"/>
      <c r="M20" s="336">
        <f t="shared" si="10"/>
        <v>2592.7931600000002</v>
      </c>
      <c r="N20" s="336">
        <f t="shared" si="10"/>
        <v>2592.7931600000002</v>
      </c>
      <c r="O20" s="336">
        <f t="shared" si="10"/>
        <v>0</v>
      </c>
      <c r="P20" s="336">
        <f t="shared" si="10"/>
        <v>0</v>
      </c>
      <c r="Q20" s="336">
        <f t="shared" si="10"/>
        <v>0</v>
      </c>
      <c r="R20" s="336">
        <f t="shared" si="10"/>
        <v>0</v>
      </c>
      <c r="S20" s="336">
        <f t="shared" si="10"/>
        <v>0</v>
      </c>
      <c r="T20" s="342"/>
      <c r="U20" s="328">
        <f t="shared" ref="U20:AA20" si="28">SUM(U21:U27)</f>
        <v>700</v>
      </c>
      <c r="V20" s="328">
        <f t="shared" si="28"/>
        <v>700</v>
      </c>
      <c r="W20" s="328">
        <f t="shared" si="28"/>
        <v>0</v>
      </c>
      <c r="X20" s="328">
        <f t="shared" si="28"/>
        <v>0</v>
      </c>
      <c r="Y20" s="328">
        <f t="shared" si="28"/>
        <v>0</v>
      </c>
      <c r="Z20" s="328">
        <f t="shared" si="28"/>
        <v>0</v>
      </c>
      <c r="AA20" s="328">
        <f t="shared" si="28"/>
        <v>0</v>
      </c>
      <c r="AB20" s="342"/>
      <c r="AC20" s="328">
        <f t="shared" ref="AC20:AI20" si="29">SUM(AC21:AC27)</f>
        <v>308.39999999999998</v>
      </c>
      <c r="AD20" s="328">
        <f t="shared" si="29"/>
        <v>308.39999999999998</v>
      </c>
      <c r="AE20" s="328">
        <f t="shared" si="29"/>
        <v>0</v>
      </c>
      <c r="AF20" s="328">
        <f t="shared" si="29"/>
        <v>0</v>
      </c>
      <c r="AG20" s="328">
        <f t="shared" si="29"/>
        <v>0</v>
      </c>
      <c r="AH20" s="328">
        <f t="shared" si="29"/>
        <v>0</v>
      </c>
      <c r="AI20" s="328">
        <f t="shared" si="29"/>
        <v>0</v>
      </c>
      <c r="AJ20" s="342"/>
      <c r="AK20" s="328">
        <f t="shared" ref="AK20:AQ20" si="30">SUM(AK21:AK27)</f>
        <v>797.38800000000003</v>
      </c>
      <c r="AL20" s="328">
        <f t="shared" si="30"/>
        <v>797.38800000000003</v>
      </c>
      <c r="AM20" s="328">
        <f t="shared" si="30"/>
        <v>0</v>
      </c>
      <c r="AN20" s="328">
        <f t="shared" si="30"/>
        <v>0</v>
      </c>
      <c r="AO20" s="328">
        <f t="shared" si="30"/>
        <v>0</v>
      </c>
      <c r="AP20" s="328">
        <f t="shared" si="30"/>
        <v>0</v>
      </c>
      <c r="AQ20" s="328">
        <f t="shared" si="30"/>
        <v>0</v>
      </c>
      <c r="AR20" s="342"/>
      <c r="AS20" s="328">
        <f t="shared" ref="AS20:AY20" si="31">SUM(AS21:AS27)</f>
        <v>787.00515999999993</v>
      </c>
      <c r="AT20" s="328">
        <f t="shared" si="31"/>
        <v>787.00515999999993</v>
      </c>
      <c r="AU20" s="328">
        <f t="shared" si="31"/>
        <v>0</v>
      </c>
      <c r="AV20" s="328">
        <f t="shared" si="31"/>
        <v>0</v>
      </c>
      <c r="AW20" s="328">
        <f t="shared" si="31"/>
        <v>0</v>
      </c>
      <c r="AX20" s="328">
        <f t="shared" si="31"/>
        <v>0</v>
      </c>
      <c r="AY20" s="328">
        <f t="shared" si="31"/>
        <v>0</v>
      </c>
    </row>
    <row r="21" spans="3:51" ht="32.1" customHeight="1" x14ac:dyDescent="0.25">
      <c r="D21" s="202"/>
      <c r="E21" s="182">
        <f>+Metas!H201</f>
        <v>175</v>
      </c>
      <c r="F21" s="183" t="str">
        <f>+Metas!K201</f>
        <v>Asignación de los recursos del programa de beneficios de la seguridad social a creadores y gestores culturales según lo establezca la reglamentación de la estampilla Procultura</v>
      </c>
      <c r="G21" s="226">
        <f>+Metas!J201</f>
        <v>1</v>
      </c>
      <c r="H21" s="305">
        <f t="shared" ref="H21:H27" si="32">SUM(I21:L21)</f>
        <v>1</v>
      </c>
      <c r="I21" s="329">
        <v>0</v>
      </c>
      <c r="J21" s="329">
        <v>1</v>
      </c>
      <c r="K21" s="329">
        <v>0</v>
      </c>
      <c r="L21" s="329">
        <v>0</v>
      </c>
      <c r="M21" s="330">
        <f t="shared" si="10"/>
        <v>200</v>
      </c>
      <c r="N21" s="330">
        <f t="shared" si="10"/>
        <v>200</v>
      </c>
      <c r="O21" s="330">
        <f t="shared" si="10"/>
        <v>0</v>
      </c>
      <c r="P21" s="330">
        <f t="shared" si="10"/>
        <v>0</v>
      </c>
      <c r="Q21" s="330">
        <f t="shared" si="10"/>
        <v>0</v>
      </c>
      <c r="R21" s="330">
        <f t="shared" si="10"/>
        <v>0</v>
      </c>
      <c r="S21" s="330">
        <f t="shared" si="10"/>
        <v>0</v>
      </c>
      <c r="T21" s="331">
        <f t="shared" ref="T21:T27" si="33">+I21</f>
        <v>0</v>
      </c>
      <c r="U21" s="330">
        <f t="shared" ref="U21:U27" si="34">SUM(V21:AA21)</f>
        <v>200</v>
      </c>
      <c r="V21" s="332">
        <v>200</v>
      </c>
      <c r="W21" s="332">
        <v>0</v>
      </c>
      <c r="X21" s="332">
        <v>0</v>
      </c>
      <c r="Y21" s="332">
        <v>0</v>
      </c>
      <c r="Z21" s="332">
        <v>0</v>
      </c>
      <c r="AA21" s="332">
        <v>0</v>
      </c>
      <c r="AB21" s="331">
        <f t="shared" ref="AB21:AB27" si="35">+J21</f>
        <v>1</v>
      </c>
      <c r="AC21" s="330">
        <f t="shared" ref="AC21:AC27" si="36">SUM(AD21:AI21)</f>
        <v>0</v>
      </c>
      <c r="AD21" s="332">
        <v>0</v>
      </c>
      <c r="AE21" s="332">
        <v>0</v>
      </c>
      <c r="AF21" s="332">
        <v>0</v>
      </c>
      <c r="AG21" s="332">
        <v>0</v>
      </c>
      <c r="AH21" s="332">
        <v>0</v>
      </c>
      <c r="AI21" s="332">
        <v>0</v>
      </c>
      <c r="AJ21" s="331">
        <f t="shared" ref="AJ21:AJ27" si="37">+K21</f>
        <v>0</v>
      </c>
      <c r="AK21" s="330">
        <f t="shared" ref="AK21:AK27" si="38">SUM(AL21:AQ21)</f>
        <v>0</v>
      </c>
      <c r="AL21" s="332">
        <v>0</v>
      </c>
      <c r="AM21" s="332">
        <v>0</v>
      </c>
      <c r="AN21" s="332">
        <v>0</v>
      </c>
      <c r="AO21" s="332">
        <v>0</v>
      </c>
      <c r="AP21" s="332">
        <v>0</v>
      </c>
      <c r="AQ21" s="332">
        <v>0</v>
      </c>
      <c r="AR21" s="331">
        <f t="shared" ref="AR21:AR27" si="39">+L21</f>
        <v>0</v>
      </c>
      <c r="AS21" s="330">
        <f t="shared" ref="AS21:AS27" si="40">SUM(AT21:AY21)</f>
        <v>0</v>
      </c>
      <c r="AT21" s="332">
        <v>0</v>
      </c>
      <c r="AU21" s="332">
        <v>0</v>
      </c>
      <c r="AV21" s="332">
        <v>0</v>
      </c>
      <c r="AW21" s="332">
        <v>0</v>
      </c>
      <c r="AX21" s="332">
        <v>0</v>
      </c>
      <c r="AY21" s="332">
        <v>0</v>
      </c>
    </row>
    <row r="22" spans="3:51" ht="32.1" customHeight="1" x14ac:dyDescent="0.25">
      <c r="C22" s="165" t="s">
        <v>3041</v>
      </c>
      <c r="D22" s="166" t="s">
        <v>3040</v>
      </c>
      <c r="E22" s="228"/>
      <c r="F22" s="168"/>
      <c r="G22" s="194"/>
      <c r="H22" s="305">
        <f t="shared" si="32"/>
        <v>1</v>
      </c>
      <c r="I22" s="345">
        <v>0</v>
      </c>
      <c r="J22" s="345">
        <v>0</v>
      </c>
      <c r="K22" s="345">
        <v>1</v>
      </c>
      <c r="L22" s="345">
        <v>0</v>
      </c>
      <c r="M22" s="330">
        <f>+U22+AC22+AK22+AS22</f>
        <v>200</v>
      </c>
      <c r="N22" s="330">
        <f t="shared" si="10"/>
        <v>200</v>
      </c>
      <c r="O22" s="330">
        <f t="shared" si="10"/>
        <v>0</v>
      </c>
      <c r="P22" s="330">
        <f t="shared" si="10"/>
        <v>0</v>
      </c>
      <c r="Q22" s="330">
        <f t="shared" si="10"/>
        <v>0</v>
      </c>
      <c r="R22" s="330">
        <f t="shared" si="10"/>
        <v>0</v>
      </c>
      <c r="S22" s="330">
        <f t="shared" si="10"/>
        <v>0</v>
      </c>
      <c r="T22" s="331">
        <f>+I22</f>
        <v>0</v>
      </c>
      <c r="U22" s="330">
        <f>SUM(V22:AA22)</f>
        <v>200</v>
      </c>
      <c r="V22" s="332">
        <v>200</v>
      </c>
      <c r="W22" s="332">
        <v>0</v>
      </c>
      <c r="X22" s="332">
        <v>0</v>
      </c>
      <c r="Y22" s="332">
        <v>0</v>
      </c>
      <c r="Z22" s="332">
        <v>0</v>
      </c>
      <c r="AA22" s="332">
        <v>0</v>
      </c>
      <c r="AB22" s="331">
        <f>+J22</f>
        <v>0</v>
      </c>
      <c r="AC22" s="330">
        <f>SUM(AD22:AI22)</f>
        <v>0</v>
      </c>
      <c r="AD22" s="332">
        <v>0</v>
      </c>
      <c r="AE22" s="332">
        <v>0</v>
      </c>
      <c r="AF22" s="332">
        <v>0</v>
      </c>
      <c r="AG22" s="332">
        <v>0</v>
      </c>
      <c r="AH22" s="332">
        <v>0</v>
      </c>
      <c r="AI22" s="332">
        <v>0</v>
      </c>
      <c r="AJ22" s="331">
        <f>+K22</f>
        <v>1</v>
      </c>
      <c r="AK22" s="330">
        <f>SUM(AL22:AQ22)</f>
        <v>0</v>
      </c>
      <c r="AL22" s="332">
        <v>0</v>
      </c>
      <c r="AM22" s="332">
        <v>0</v>
      </c>
      <c r="AN22" s="332">
        <v>0</v>
      </c>
      <c r="AO22" s="332">
        <v>0</v>
      </c>
      <c r="AP22" s="332">
        <v>0</v>
      </c>
      <c r="AQ22" s="332">
        <v>0</v>
      </c>
      <c r="AR22" s="331">
        <f>+L22</f>
        <v>0</v>
      </c>
      <c r="AS22" s="330">
        <f>SUM(AT22:AY22)</f>
        <v>0</v>
      </c>
      <c r="AT22" s="332">
        <v>0</v>
      </c>
      <c r="AU22" s="332">
        <v>0</v>
      </c>
      <c r="AV22" s="332">
        <v>0</v>
      </c>
      <c r="AW22" s="332">
        <v>0</v>
      </c>
      <c r="AX22" s="332">
        <v>0</v>
      </c>
      <c r="AY22" s="332">
        <v>0</v>
      </c>
    </row>
    <row r="23" spans="3:51" ht="32.1" customHeight="1" x14ac:dyDescent="0.25">
      <c r="D23" s="202" t="s">
        <v>3043</v>
      </c>
      <c r="E23" s="540" t="s">
        <v>3042</v>
      </c>
      <c r="F23" s="541"/>
      <c r="G23" s="189"/>
      <c r="H23" s="305">
        <f t="shared" si="32"/>
        <v>1</v>
      </c>
      <c r="I23" s="345">
        <v>1</v>
      </c>
      <c r="J23" s="345">
        <v>0</v>
      </c>
      <c r="K23" s="345">
        <v>0</v>
      </c>
      <c r="L23" s="345">
        <v>0</v>
      </c>
      <c r="M23" s="330">
        <f>+U23+AC23+AK23+AS23</f>
        <v>532.79315999999994</v>
      </c>
      <c r="N23" s="330">
        <f t="shared" ref="N23:S34" si="41">+V23+AD23+AL23+AT23</f>
        <v>532.79315999999994</v>
      </c>
      <c r="O23" s="330">
        <f t="shared" si="41"/>
        <v>0</v>
      </c>
      <c r="P23" s="330">
        <f t="shared" si="41"/>
        <v>0</v>
      </c>
      <c r="Q23" s="330">
        <f t="shared" si="41"/>
        <v>0</v>
      </c>
      <c r="R23" s="330">
        <f t="shared" si="41"/>
        <v>0</v>
      </c>
      <c r="S23" s="330">
        <f t="shared" si="41"/>
        <v>0</v>
      </c>
      <c r="T23" s="331">
        <f>+I23</f>
        <v>1</v>
      </c>
      <c r="U23" s="330">
        <f>SUM(V23:AA23)</f>
        <v>120</v>
      </c>
      <c r="V23" s="332">
        <v>120</v>
      </c>
      <c r="W23" s="332">
        <v>0</v>
      </c>
      <c r="X23" s="332">
        <v>0</v>
      </c>
      <c r="Y23" s="332">
        <v>0</v>
      </c>
      <c r="Z23" s="332">
        <v>0</v>
      </c>
      <c r="AA23" s="332">
        <v>0</v>
      </c>
      <c r="AB23" s="331">
        <f>+J23</f>
        <v>0</v>
      </c>
      <c r="AC23" s="330">
        <f>SUM(AD23:AI23)</f>
        <v>128.4</v>
      </c>
      <c r="AD23" s="332">
        <v>128.4</v>
      </c>
      <c r="AE23" s="332">
        <v>0</v>
      </c>
      <c r="AF23" s="332">
        <v>0</v>
      </c>
      <c r="AG23" s="332">
        <v>0</v>
      </c>
      <c r="AH23" s="332">
        <v>0</v>
      </c>
      <c r="AI23" s="332">
        <v>0</v>
      </c>
      <c r="AJ23" s="331">
        <f>+K23</f>
        <v>0</v>
      </c>
      <c r="AK23" s="330">
        <f>SUM(AL23:AQ23)</f>
        <v>137.38800000000001</v>
      </c>
      <c r="AL23" s="332">
        <v>137.38800000000001</v>
      </c>
      <c r="AM23" s="332">
        <v>0</v>
      </c>
      <c r="AN23" s="332">
        <v>0</v>
      </c>
      <c r="AO23" s="332">
        <v>0</v>
      </c>
      <c r="AP23" s="332">
        <v>0</v>
      </c>
      <c r="AQ23" s="332">
        <v>0</v>
      </c>
      <c r="AR23" s="331">
        <f>+L23</f>
        <v>0</v>
      </c>
      <c r="AS23" s="330">
        <f>SUM(AT23:AY23)</f>
        <v>147.00515999999999</v>
      </c>
      <c r="AT23" s="332">
        <v>147.00515999999999</v>
      </c>
      <c r="AU23" s="332">
        <v>0</v>
      </c>
      <c r="AV23" s="332">
        <v>0</v>
      </c>
      <c r="AW23" s="332">
        <v>0</v>
      </c>
      <c r="AX23" s="332">
        <v>0</v>
      </c>
      <c r="AY23" s="332">
        <v>0</v>
      </c>
    </row>
    <row r="24" spans="3:51" ht="32.1" customHeight="1" x14ac:dyDescent="0.25">
      <c r="D24" s="202"/>
      <c r="E24" s="182">
        <f>+Metas!H203</f>
        <v>176</v>
      </c>
      <c r="F24" s="191" t="str">
        <f>+Metas!K203</f>
        <v>Proyectos de investigación, creación, formación y producción de productos y/o proyectos artísticos y/o culturales (1 por año)</v>
      </c>
      <c r="G24" s="226">
        <f>+Metas!J203</f>
        <v>4</v>
      </c>
      <c r="H24" s="306">
        <f t="shared" si="32"/>
        <v>1</v>
      </c>
      <c r="I24" s="339">
        <v>0.1</v>
      </c>
      <c r="J24" s="339">
        <v>0.1</v>
      </c>
      <c r="K24" s="339">
        <v>0.4</v>
      </c>
      <c r="L24" s="339">
        <v>0.4</v>
      </c>
      <c r="M24" s="330">
        <f>+U24+AC24+AK24+AS24</f>
        <v>600</v>
      </c>
      <c r="N24" s="330">
        <f t="shared" si="41"/>
        <v>600</v>
      </c>
      <c r="O24" s="330">
        <f t="shared" si="41"/>
        <v>0</v>
      </c>
      <c r="P24" s="330">
        <f t="shared" si="41"/>
        <v>0</v>
      </c>
      <c r="Q24" s="330">
        <f t="shared" si="41"/>
        <v>0</v>
      </c>
      <c r="R24" s="330">
        <f t="shared" si="41"/>
        <v>0</v>
      </c>
      <c r="S24" s="330">
        <f t="shared" si="41"/>
        <v>0</v>
      </c>
      <c r="T24" s="411">
        <f>+I24</f>
        <v>0.1</v>
      </c>
      <c r="U24" s="330">
        <f>SUM(V24:AA24)</f>
        <v>60</v>
      </c>
      <c r="V24" s="332">
        <v>60</v>
      </c>
      <c r="W24" s="332">
        <v>0</v>
      </c>
      <c r="X24" s="332">
        <v>0</v>
      </c>
      <c r="Y24" s="332">
        <v>0</v>
      </c>
      <c r="Z24" s="332">
        <v>0</v>
      </c>
      <c r="AA24" s="332">
        <v>0</v>
      </c>
      <c r="AB24" s="411">
        <f>+J24</f>
        <v>0.1</v>
      </c>
      <c r="AC24" s="330">
        <f>SUM(AD24:AI24)</f>
        <v>60</v>
      </c>
      <c r="AD24" s="332">
        <v>60</v>
      </c>
      <c r="AE24" s="332">
        <v>0</v>
      </c>
      <c r="AF24" s="332">
        <v>0</v>
      </c>
      <c r="AG24" s="332">
        <v>0</v>
      </c>
      <c r="AH24" s="332">
        <v>0</v>
      </c>
      <c r="AI24" s="332">
        <v>0</v>
      </c>
      <c r="AJ24" s="411">
        <f>+K24</f>
        <v>0.4</v>
      </c>
      <c r="AK24" s="330">
        <f>SUM(AL24:AQ24)</f>
        <v>240</v>
      </c>
      <c r="AL24" s="332">
        <v>240</v>
      </c>
      <c r="AM24" s="332">
        <v>0</v>
      </c>
      <c r="AN24" s="332">
        <v>0</v>
      </c>
      <c r="AO24" s="332">
        <v>0</v>
      </c>
      <c r="AP24" s="332">
        <v>0</v>
      </c>
      <c r="AQ24" s="332">
        <v>0</v>
      </c>
      <c r="AR24" s="411">
        <f>+L24</f>
        <v>0.4</v>
      </c>
      <c r="AS24" s="330">
        <f>SUM(AT24:AY24)</f>
        <v>240</v>
      </c>
      <c r="AT24" s="332">
        <v>240</v>
      </c>
      <c r="AU24" s="332">
        <v>0</v>
      </c>
      <c r="AV24" s="332">
        <v>0</v>
      </c>
      <c r="AW24" s="332">
        <v>0</v>
      </c>
      <c r="AX24" s="332">
        <v>0</v>
      </c>
      <c r="AY24" s="332">
        <v>0</v>
      </c>
    </row>
    <row r="25" spans="3:51" ht="32.1" customHeight="1" x14ac:dyDescent="0.25">
      <c r="D25" s="202"/>
      <c r="E25" s="182">
        <f>+Metas!H204</f>
        <v>177</v>
      </c>
      <c r="F25" s="191" t="str">
        <f>+Metas!K204</f>
        <v>Estímulos a la creación en las áreas artísticas (10 por año)</v>
      </c>
      <c r="G25" s="226">
        <f>+Metas!J204</f>
        <v>40</v>
      </c>
      <c r="H25" s="306">
        <f t="shared" si="32"/>
        <v>1</v>
      </c>
      <c r="I25" s="339">
        <v>0.1</v>
      </c>
      <c r="J25" s="339">
        <v>0.1</v>
      </c>
      <c r="K25" s="339">
        <v>0.4</v>
      </c>
      <c r="L25" s="339">
        <v>0.4</v>
      </c>
      <c r="M25" s="330">
        <f t="shared" ref="M25:S40" si="42">+U25+AC25+AK25+AS25</f>
        <v>1000</v>
      </c>
      <c r="N25" s="330">
        <f t="shared" si="41"/>
        <v>1000</v>
      </c>
      <c r="O25" s="330">
        <f t="shared" si="41"/>
        <v>0</v>
      </c>
      <c r="P25" s="330">
        <f t="shared" si="41"/>
        <v>0</v>
      </c>
      <c r="Q25" s="330">
        <f t="shared" si="41"/>
        <v>0</v>
      </c>
      <c r="R25" s="330">
        <f t="shared" si="41"/>
        <v>0</v>
      </c>
      <c r="S25" s="330">
        <f t="shared" si="41"/>
        <v>0</v>
      </c>
      <c r="T25" s="411">
        <f t="shared" si="33"/>
        <v>0.1</v>
      </c>
      <c r="U25" s="330">
        <f t="shared" si="34"/>
        <v>100</v>
      </c>
      <c r="V25" s="332">
        <v>100</v>
      </c>
      <c r="W25" s="332">
        <v>0</v>
      </c>
      <c r="X25" s="332">
        <v>0</v>
      </c>
      <c r="Y25" s="332">
        <v>0</v>
      </c>
      <c r="Z25" s="332">
        <v>0</v>
      </c>
      <c r="AA25" s="332">
        <v>0</v>
      </c>
      <c r="AB25" s="411">
        <f t="shared" si="35"/>
        <v>0.1</v>
      </c>
      <c r="AC25" s="330">
        <f t="shared" si="36"/>
        <v>100</v>
      </c>
      <c r="AD25" s="332">
        <v>100</v>
      </c>
      <c r="AE25" s="332">
        <v>0</v>
      </c>
      <c r="AF25" s="332">
        <v>0</v>
      </c>
      <c r="AG25" s="332">
        <v>0</v>
      </c>
      <c r="AH25" s="332">
        <v>0</v>
      </c>
      <c r="AI25" s="332">
        <v>0</v>
      </c>
      <c r="AJ25" s="411">
        <f t="shared" si="37"/>
        <v>0.4</v>
      </c>
      <c r="AK25" s="330">
        <f t="shared" si="38"/>
        <v>400</v>
      </c>
      <c r="AL25" s="332">
        <v>400</v>
      </c>
      <c r="AM25" s="332">
        <v>0</v>
      </c>
      <c r="AN25" s="332">
        <v>0</v>
      </c>
      <c r="AO25" s="332">
        <v>0</v>
      </c>
      <c r="AP25" s="332">
        <v>0</v>
      </c>
      <c r="AQ25" s="332">
        <v>0</v>
      </c>
      <c r="AR25" s="411">
        <f t="shared" si="39"/>
        <v>0.4</v>
      </c>
      <c r="AS25" s="330">
        <f t="shared" si="40"/>
        <v>400</v>
      </c>
      <c r="AT25" s="332">
        <v>400</v>
      </c>
      <c r="AU25" s="332">
        <v>0</v>
      </c>
      <c r="AV25" s="332">
        <v>0</v>
      </c>
      <c r="AW25" s="332">
        <v>0</v>
      </c>
      <c r="AX25" s="332">
        <v>0</v>
      </c>
      <c r="AY25" s="332">
        <v>0</v>
      </c>
    </row>
    <row r="26" spans="3:51" ht="32.1" customHeight="1" x14ac:dyDescent="0.25">
      <c r="D26" s="202"/>
      <c r="E26" s="182">
        <f>+Metas!H205</f>
        <v>178</v>
      </c>
      <c r="F26" s="191" t="str">
        <f>+Metas!K205</f>
        <v>Estímulos a la creación y formación cultural, dirigidos a la población con discapacidad (2 por año)</v>
      </c>
      <c r="G26" s="226">
        <f>+Metas!J205</f>
        <v>8</v>
      </c>
      <c r="H26" s="305">
        <f>SUM(I26:L26)/4</f>
        <v>9</v>
      </c>
      <c r="I26" s="345">
        <v>9</v>
      </c>
      <c r="J26" s="345">
        <v>9</v>
      </c>
      <c r="K26" s="345">
        <v>9</v>
      </c>
      <c r="L26" s="345">
        <v>9</v>
      </c>
      <c r="M26" s="330">
        <f>+U26+AC26+AK26+AS26</f>
        <v>60</v>
      </c>
      <c r="N26" s="330">
        <f t="shared" si="41"/>
        <v>60</v>
      </c>
      <c r="O26" s="330">
        <f t="shared" si="41"/>
        <v>0</v>
      </c>
      <c r="P26" s="330">
        <f t="shared" si="41"/>
        <v>0</v>
      </c>
      <c r="Q26" s="330">
        <f t="shared" si="41"/>
        <v>0</v>
      </c>
      <c r="R26" s="330">
        <f t="shared" si="41"/>
        <v>0</v>
      </c>
      <c r="S26" s="330">
        <f t="shared" si="41"/>
        <v>0</v>
      </c>
      <c r="T26" s="331">
        <f>+I26</f>
        <v>9</v>
      </c>
      <c r="U26" s="330">
        <f>SUM(V26:AA26)</f>
        <v>20</v>
      </c>
      <c r="V26" s="332">
        <v>20</v>
      </c>
      <c r="W26" s="332">
        <v>0</v>
      </c>
      <c r="X26" s="332">
        <v>0</v>
      </c>
      <c r="Y26" s="332">
        <v>0</v>
      </c>
      <c r="Z26" s="332">
        <v>0</v>
      </c>
      <c r="AA26" s="332">
        <v>0</v>
      </c>
      <c r="AB26" s="331">
        <f>+J26</f>
        <v>9</v>
      </c>
      <c r="AC26" s="330">
        <f>SUM(AD26:AI26)</f>
        <v>20</v>
      </c>
      <c r="AD26" s="332">
        <v>20</v>
      </c>
      <c r="AE26" s="332">
        <v>0</v>
      </c>
      <c r="AF26" s="332">
        <v>0</v>
      </c>
      <c r="AG26" s="332">
        <v>0</v>
      </c>
      <c r="AH26" s="332">
        <v>0</v>
      </c>
      <c r="AI26" s="332">
        <v>0</v>
      </c>
      <c r="AJ26" s="331">
        <f>+K26</f>
        <v>9</v>
      </c>
      <c r="AK26" s="330">
        <f>SUM(AL26:AQ26)</f>
        <v>20</v>
      </c>
      <c r="AL26" s="332">
        <v>20</v>
      </c>
      <c r="AM26" s="332">
        <v>0</v>
      </c>
      <c r="AN26" s="332">
        <v>0</v>
      </c>
      <c r="AO26" s="332">
        <v>0</v>
      </c>
      <c r="AP26" s="332">
        <v>0</v>
      </c>
      <c r="AQ26" s="332">
        <v>0</v>
      </c>
      <c r="AR26" s="331">
        <f>+L26</f>
        <v>9</v>
      </c>
      <c r="AS26" s="330">
        <f>SUM(AT26:AY26)</f>
        <v>0</v>
      </c>
      <c r="AT26" s="332"/>
      <c r="AU26" s="332">
        <v>0</v>
      </c>
      <c r="AV26" s="332">
        <v>0</v>
      </c>
      <c r="AW26" s="332">
        <v>0</v>
      </c>
      <c r="AX26" s="332">
        <v>0</v>
      </c>
      <c r="AY26" s="332">
        <v>0</v>
      </c>
    </row>
    <row r="27" spans="3:51" ht="32.1" customHeight="1" x14ac:dyDescent="0.25">
      <c r="D27" s="202"/>
      <c r="E27" s="182">
        <f>+Metas!H206</f>
        <v>179</v>
      </c>
      <c r="F27" s="191" t="str">
        <f>+Metas!K206</f>
        <v>Estímulos para la creación de artesanías propias del Departamento convocados y asignados en el cuatrienio (3 por año)</v>
      </c>
      <c r="G27" s="226">
        <f>+Metas!J206</f>
        <v>12</v>
      </c>
      <c r="H27" s="305">
        <f t="shared" si="32"/>
        <v>1</v>
      </c>
      <c r="I27" s="345">
        <v>0</v>
      </c>
      <c r="J27" s="345">
        <v>0</v>
      </c>
      <c r="K27" s="345">
        <v>0</v>
      </c>
      <c r="L27" s="345">
        <v>1</v>
      </c>
      <c r="M27" s="330">
        <f t="shared" si="42"/>
        <v>0</v>
      </c>
      <c r="N27" s="330">
        <f t="shared" si="41"/>
        <v>0</v>
      </c>
      <c r="O27" s="330">
        <f t="shared" si="41"/>
        <v>0</v>
      </c>
      <c r="P27" s="330">
        <f t="shared" si="41"/>
        <v>0</v>
      </c>
      <c r="Q27" s="330">
        <f t="shared" si="41"/>
        <v>0</v>
      </c>
      <c r="R27" s="330">
        <f t="shared" si="41"/>
        <v>0</v>
      </c>
      <c r="S27" s="330">
        <f t="shared" si="41"/>
        <v>0</v>
      </c>
      <c r="T27" s="331">
        <f t="shared" si="33"/>
        <v>0</v>
      </c>
      <c r="U27" s="330">
        <f t="shared" si="34"/>
        <v>0</v>
      </c>
      <c r="V27" s="332">
        <v>0</v>
      </c>
      <c r="W27" s="332">
        <v>0</v>
      </c>
      <c r="X27" s="332">
        <v>0</v>
      </c>
      <c r="Y27" s="332">
        <v>0</v>
      </c>
      <c r="Z27" s="332">
        <v>0</v>
      </c>
      <c r="AA27" s="332">
        <v>0</v>
      </c>
      <c r="AB27" s="331">
        <f t="shared" si="35"/>
        <v>0</v>
      </c>
      <c r="AC27" s="330">
        <f t="shared" si="36"/>
        <v>0</v>
      </c>
      <c r="AD27" s="332">
        <v>0</v>
      </c>
      <c r="AE27" s="332">
        <v>0</v>
      </c>
      <c r="AF27" s="332">
        <v>0</v>
      </c>
      <c r="AG27" s="332">
        <v>0</v>
      </c>
      <c r="AH27" s="332">
        <v>0</v>
      </c>
      <c r="AI27" s="332">
        <v>0</v>
      </c>
      <c r="AJ27" s="331">
        <f t="shared" si="37"/>
        <v>0</v>
      </c>
      <c r="AK27" s="330">
        <f t="shared" si="38"/>
        <v>0</v>
      </c>
      <c r="AL27" s="332">
        <v>0</v>
      </c>
      <c r="AM27" s="332">
        <v>0</v>
      </c>
      <c r="AN27" s="332">
        <v>0</v>
      </c>
      <c r="AO27" s="332">
        <v>0</v>
      </c>
      <c r="AP27" s="332">
        <v>0</v>
      </c>
      <c r="AQ27" s="332">
        <v>0</v>
      </c>
      <c r="AR27" s="331">
        <f t="shared" si="39"/>
        <v>1</v>
      </c>
      <c r="AS27" s="330">
        <f t="shared" si="40"/>
        <v>0</v>
      </c>
      <c r="AT27" s="332">
        <v>0</v>
      </c>
      <c r="AU27" s="332">
        <v>0</v>
      </c>
      <c r="AV27" s="332">
        <v>0</v>
      </c>
      <c r="AW27" s="332">
        <v>0</v>
      </c>
      <c r="AX27" s="332">
        <v>0</v>
      </c>
      <c r="AY27" s="332">
        <v>0</v>
      </c>
    </row>
    <row r="28" spans="3:51" ht="32.1" customHeight="1" x14ac:dyDescent="0.25">
      <c r="D28" s="202" t="s">
        <v>3045</v>
      </c>
      <c r="E28" s="540" t="s">
        <v>3044</v>
      </c>
      <c r="F28" s="541"/>
      <c r="G28" s="189"/>
      <c r="H28" s="324"/>
      <c r="I28" s="325"/>
      <c r="J28" s="325"/>
      <c r="K28" s="325"/>
      <c r="L28" s="325"/>
      <c r="M28" s="336">
        <f t="shared" si="42"/>
        <v>586.39657999999997</v>
      </c>
      <c r="N28" s="336">
        <f t="shared" si="41"/>
        <v>586.39657999999997</v>
      </c>
      <c r="O28" s="336">
        <f t="shared" si="41"/>
        <v>0</v>
      </c>
      <c r="P28" s="336">
        <f t="shared" si="41"/>
        <v>0</v>
      </c>
      <c r="Q28" s="336">
        <f t="shared" si="41"/>
        <v>0</v>
      </c>
      <c r="R28" s="336">
        <f t="shared" si="41"/>
        <v>0</v>
      </c>
      <c r="S28" s="336">
        <f t="shared" si="41"/>
        <v>0</v>
      </c>
      <c r="T28" s="342"/>
      <c r="U28" s="328">
        <f t="shared" ref="U28:AA28" si="43">SUM(U29:U32)</f>
        <v>140</v>
      </c>
      <c r="V28" s="328">
        <f t="shared" si="43"/>
        <v>140</v>
      </c>
      <c r="W28" s="328">
        <f t="shared" si="43"/>
        <v>0</v>
      </c>
      <c r="X28" s="328">
        <f t="shared" si="43"/>
        <v>0</v>
      </c>
      <c r="Y28" s="328">
        <f t="shared" si="43"/>
        <v>0</v>
      </c>
      <c r="Z28" s="328">
        <f t="shared" si="43"/>
        <v>0</v>
      </c>
      <c r="AA28" s="328">
        <f t="shared" si="43"/>
        <v>0</v>
      </c>
      <c r="AB28" s="342"/>
      <c r="AC28" s="328">
        <f t="shared" ref="AC28:AI28" si="44">SUM(AC29:AC32)</f>
        <v>144.19999999999999</v>
      </c>
      <c r="AD28" s="328">
        <f t="shared" si="44"/>
        <v>144.19999999999999</v>
      </c>
      <c r="AE28" s="328">
        <f t="shared" si="44"/>
        <v>0</v>
      </c>
      <c r="AF28" s="328">
        <f t="shared" si="44"/>
        <v>0</v>
      </c>
      <c r="AG28" s="328">
        <f t="shared" si="44"/>
        <v>0</v>
      </c>
      <c r="AH28" s="328">
        <f t="shared" si="44"/>
        <v>0</v>
      </c>
      <c r="AI28" s="328">
        <f t="shared" si="44"/>
        <v>0</v>
      </c>
      <c r="AJ28" s="342"/>
      <c r="AK28" s="328">
        <f t="shared" ref="AK28:AQ28" si="45">SUM(AK29:AK32)</f>
        <v>148.69400000000002</v>
      </c>
      <c r="AL28" s="328">
        <f t="shared" si="45"/>
        <v>148.69400000000002</v>
      </c>
      <c r="AM28" s="328">
        <f t="shared" si="45"/>
        <v>0</v>
      </c>
      <c r="AN28" s="328">
        <f t="shared" si="45"/>
        <v>0</v>
      </c>
      <c r="AO28" s="328">
        <f t="shared" si="45"/>
        <v>0</v>
      </c>
      <c r="AP28" s="328">
        <f t="shared" si="45"/>
        <v>0</v>
      </c>
      <c r="AQ28" s="328">
        <f t="shared" si="45"/>
        <v>0</v>
      </c>
      <c r="AR28" s="342"/>
      <c r="AS28" s="328">
        <f t="shared" ref="AS28:AY28" si="46">SUM(AS29:AS32)</f>
        <v>153.50257999999999</v>
      </c>
      <c r="AT28" s="328">
        <f t="shared" si="46"/>
        <v>153.50257999999999</v>
      </c>
      <c r="AU28" s="328">
        <f t="shared" si="46"/>
        <v>0</v>
      </c>
      <c r="AV28" s="328">
        <f t="shared" si="46"/>
        <v>0</v>
      </c>
      <c r="AW28" s="328">
        <f t="shared" si="46"/>
        <v>0</v>
      </c>
      <c r="AX28" s="328">
        <f t="shared" si="46"/>
        <v>0</v>
      </c>
      <c r="AY28" s="328">
        <f t="shared" si="46"/>
        <v>0</v>
      </c>
    </row>
    <row r="29" spans="3:51" ht="32.1" customHeight="1" x14ac:dyDescent="0.25">
      <c r="D29" s="202"/>
      <c r="E29" s="182">
        <f>+Metas!H207</f>
        <v>180</v>
      </c>
      <c r="F29" s="191" t="str">
        <f>+Metas!K207</f>
        <v>Encuentros departamentales en las áreas artísticas y cinematografía (5 por año)</v>
      </c>
      <c r="G29" s="226">
        <f>+Metas!J207</f>
        <v>20</v>
      </c>
      <c r="H29" s="337">
        <f>SUM(I29:L29)</f>
        <v>1</v>
      </c>
      <c r="I29" s="338">
        <v>0</v>
      </c>
      <c r="J29" s="338">
        <v>1</v>
      </c>
      <c r="K29" s="338">
        <v>0</v>
      </c>
      <c r="L29" s="338">
        <v>0</v>
      </c>
      <c r="M29" s="330">
        <f t="shared" si="42"/>
        <v>0</v>
      </c>
      <c r="N29" s="330">
        <f t="shared" si="41"/>
        <v>0</v>
      </c>
      <c r="O29" s="330">
        <f t="shared" si="41"/>
        <v>0</v>
      </c>
      <c r="P29" s="330">
        <f t="shared" si="41"/>
        <v>0</v>
      </c>
      <c r="Q29" s="330">
        <f t="shared" si="41"/>
        <v>0</v>
      </c>
      <c r="R29" s="330">
        <f t="shared" si="41"/>
        <v>0</v>
      </c>
      <c r="S29" s="330">
        <f t="shared" si="41"/>
        <v>0</v>
      </c>
      <c r="T29" s="331">
        <f>+I29</f>
        <v>0</v>
      </c>
      <c r="U29" s="330">
        <f>SUM(V29:AA29)</f>
        <v>0</v>
      </c>
      <c r="V29" s="332">
        <v>0</v>
      </c>
      <c r="W29" s="332">
        <v>0</v>
      </c>
      <c r="X29" s="332">
        <v>0</v>
      </c>
      <c r="Y29" s="332">
        <v>0</v>
      </c>
      <c r="Z29" s="332">
        <v>0</v>
      </c>
      <c r="AA29" s="332">
        <v>0</v>
      </c>
      <c r="AB29" s="331">
        <f>+J29</f>
        <v>1</v>
      </c>
      <c r="AC29" s="330">
        <f>SUM(AD29:AI29)</f>
        <v>0</v>
      </c>
      <c r="AD29" s="332">
        <v>0</v>
      </c>
      <c r="AE29" s="332">
        <v>0</v>
      </c>
      <c r="AF29" s="332">
        <v>0</v>
      </c>
      <c r="AG29" s="332">
        <v>0</v>
      </c>
      <c r="AH29" s="332">
        <v>0</v>
      </c>
      <c r="AI29" s="332">
        <v>0</v>
      </c>
      <c r="AJ29" s="331">
        <f>+K29</f>
        <v>0</v>
      </c>
      <c r="AK29" s="330">
        <f>SUM(AL29:AQ29)</f>
        <v>0</v>
      </c>
      <c r="AL29" s="332">
        <v>0</v>
      </c>
      <c r="AM29" s="332">
        <v>0</v>
      </c>
      <c r="AN29" s="332">
        <v>0</v>
      </c>
      <c r="AO29" s="332">
        <v>0</v>
      </c>
      <c r="AP29" s="332">
        <v>0</v>
      </c>
      <c r="AQ29" s="332">
        <v>0</v>
      </c>
      <c r="AR29" s="331">
        <f>+L29</f>
        <v>0</v>
      </c>
      <c r="AS29" s="330">
        <f>SUM(AT29:AY29)</f>
        <v>0</v>
      </c>
      <c r="AT29" s="332">
        <v>0</v>
      </c>
      <c r="AU29" s="332">
        <v>0</v>
      </c>
      <c r="AV29" s="332">
        <v>0</v>
      </c>
      <c r="AW29" s="332">
        <v>0</v>
      </c>
      <c r="AX29" s="332">
        <v>0</v>
      </c>
      <c r="AY29" s="332">
        <v>0</v>
      </c>
    </row>
    <row r="30" spans="3:51" ht="32.1" customHeight="1" x14ac:dyDescent="0.25">
      <c r="D30" s="202"/>
      <c r="E30" s="182">
        <f>+Metas!H208</f>
        <v>181</v>
      </c>
      <c r="F30" s="191" t="str">
        <f>+Metas!K208</f>
        <v>municipios apoyados en sus expresiones culturales tradicionales.</v>
      </c>
      <c r="G30" s="226">
        <f>+Metas!J208</f>
        <v>40</v>
      </c>
      <c r="H30" s="306">
        <f>SUM(I30:L30)</f>
        <v>1</v>
      </c>
      <c r="I30" s="339">
        <v>0.25</v>
      </c>
      <c r="J30" s="339">
        <v>0.25</v>
      </c>
      <c r="K30" s="339">
        <v>0.25</v>
      </c>
      <c r="L30" s="339">
        <v>0.25</v>
      </c>
      <c r="M30" s="330">
        <f t="shared" si="42"/>
        <v>266.39657999999997</v>
      </c>
      <c r="N30" s="330">
        <f t="shared" si="42"/>
        <v>266.39657999999997</v>
      </c>
      <c r="O30" s="330">
        <f t="shared" si="42"/>
        <v>0</v>
      </c>
      <c r="P30" s="330">
        <f t="shared" si="42"/>
        <v>0</v>
      </c>
      <c r="Q30" s="330">
        <f t="shared" si="42"/>
        <v>0</v>
      </c>
      <c r="R30" s="330">
        <f t="shared" si="42"/>
        <v>0</v>
      </c>
      <c r="S30" s="330">
        <f t="shared" si="42"/>
        <v>0</v>
      </c>
      <c r="T30" s="411">
        <f>+I30</f>
        <v>0.25</v>
      </c>
      <c r="U30" s="330">
        <f>SUM(V30:AA30)</f>
        <v>60</v>
      </c>
      <c r="V30" s="332">
        <v>60</v>
      </c>
      <c r="W30" s="332">
        <v>0</v>
      </c>
      <c r="X30" s="332">
        <v>0</v>
      </c>
      <c r="Y30" s="332">
        <v>0</v>
      </c>
      <c r="Z30" s="332">
        <v>0</v>
      </c>
      <c r="AA30" s="332">
        <v>0</v>
      </c>
      <c r="AB30" s="411">
        <f>+J30</f>
        <v>0.25</v>
      </c>
      <c r="AC30" s="330">
        <f>SUM(AD30:AI30)</f>
        <v>64.2</v>
      </c>
      <c r="AD30" s="332">
        <v>64.2</v>
      </c>
      <c r="AE30" s="332">
        <v>0</v>
      </c>
      <c r="AF30" s="332">
        <v>0</v>
      </c>
      <c r="AG30" s="332">
        <v>0</v>
      </c>
      <c r="AH30" s="332">
        <v>0</v>
      </c>
      <c r="AI30" s="332">
        <v>0</v>
      </c>
      <c r="AJ30" s="411">
        <f>+K30</f>
        <v>0.25</v>
      </c>
      <c r="AK30" s="330">
        <f>SUM(AL30:AQ30)</f>
        <v>68.694000000000003</v>
      </c>
      <c r="AL30" s="332">
        <v>68.694000000000003</v>
      </c>
      <c r="AM30" s="332">
        <v>0</v>
      </c>
      <c r="AN30" s="332">
        <v>0</v>
      </c>
      <c r="AO30" s="332">
        <v>0</v>
      </c>
      <c r="AP30" s="332">
        <v>0</v>
      </c>
      <c r="AQ30" s="332">
        <v>0</v>
      </c>
      <c r="AR30" s="411">
        <f>+L30</f>
        <v>0.25</v>
      </c>
      <c r="AS30" s="330">
        <f>SUM(AT30:AY30)</f>
        <v>73.502579999999995</v>
      </c>
      <c r="AT30" s="332">
        <v>73.502579999999995</v>
      </c>
      <c r="AU30" s="332">
        <v>0</v>
      </c>
      <c r="AV30" s="332">
        <v>0</v>
      </c>
      <c r="AW30" s="332">
        <v>0</v>
      </c>
      <c r="AX30" s="332">
        <v>0</v>
      </c>
      <c r="AY30" s="332">
        <v>0</v>
      </c>
    </row>
    <row r="31" spans="3:51" ht="32.1" customHeight="1" x14ac:dyDescent="0.25">
      <c r="D31" s="202"/>
      <c r="E31" s="182">
        <f>+Metas!H209</f>
        <v>182</v>
      </c>
      <c r="F31" s="191" t="str">
        <f>+Metas!K209</f>
        <v>Convocatorias nacionales del concurso Eduardo Cote Lamus, apoyados en el cuatrienio (1 por año)</v>
      </c>
      <c r="G31" s="226">
        <f>+Metas!J209</f>
        <v>4</v>
      </c>
      <c r="H31" s="337">
        <f>SUM(I31:L31)</f>
        <v>1</v>
      </c>
      <c r="I31" s="338">
        <v>0</v>
      </c>
      <c r="J31" s="338">
        <v>1</v>
      </c>
      <c r="K31" s="338">
        <v>0</v>
      </c>
      <c r="L31" s="338">
        <v>0</v>
      </c>
      <c r="M31" s="330">
        <f t="shared" si="42"/>
        <v>320</v>
      </c>
      <c r="N31" s="330">
        <f t="shared" si="42"/>
        <v>320</v>
      </c>
      <c r="O31" s="330">
        <f t="shared" si="42"/>
        <v>0</v>
      </c>
      <c r="P31" s="330">
        <f t="shared" si="42"/>
        <v>0</v>
      </c>
      <c r="Q31" s="330">
        <f t="shared" si="42"/>
        <v>0</v>
      </c>
      <c r="R31" s="330">
        <f t="shared" si="42"/>
        <v>0</v>
      </c>
      <c r="S31" s="330">
        <f t="shared" si="42"/>
        <v>0</v>
      </c>
      <c r="T31" s="331">
        <f>+I31</f>
        <v>0</v>
      </c>
      <c r="U31" s="330">
        <f>SUM(V31:AA31)</f>
        <v>80</v>
      </c>
      <c r="V31" s="332">
        <v>80</v>
      </c>
      <c r="W31" s="332">
        <v>0</v>
      </c>
      <c r="X31" s="332">
        <v>0</v>
      </c>
      <c r="Y31" s="332">
        <v>0</v>
      </c>
      <c r="Z31" s="332">
        <v>0</v>
      </c>
      <c r="AA31" s="332">
        <v>0</v>
      </c>
      <c r="AB31" s="331">
        <f>+J31</f>
        <v>1</v>
      </c>
      <c r="AC31" s="330">
        <f>SUM(AD31:AI31)</f>
        <v>80</v>
      </c>
      <c r="AD31" s="332">
        <v>80</v>
      </c>
      <c r="AE31" s="332">
        <v>0</v>
      </c>
      <c r="AF31" s="332">
        <v>0</v>
      </c>
      <c r="AG31" s="332">
        <v>0</v>
      </c>
      <c r="AH31" s="332">
        <v>0</v>
      </c>
      <c r="AI31" s="332">
        <v>0</v>
      </c>
      <c r="AJ31" s="331">
        <f>+K31</f>
        <v>0</v>
      </c>
      <c r="AK31" s="330">
        <f>SUM(AL31:AQ31)</f>
        <v>80</v>
      </c>
      <c r="AL31" s="332">
        <v>80</v>
      </c>
      <c r="AM31" s="332">
        <v>0</v>
      </c>
      <c r="AN31" s="332">
        <v>0</v>
      </c>
      <c r="AO31" s="332">
        <v>0</v>
      </c>
      <c r="AP31" s="332">
        <v>0</v>
      </c>
      <c r="AQ31" s="332">
        <v>0</v>
      </c>
      <c r="AR31" s="331">
        <f>+L31</f>
        <v>0</v>
      </c>
      <c r="AS31" s="330">
        <f>SUM(AT31:AY31)</f>
        <v>80</v>
      </c>
      <c r="AT31" s="332">
        <v>80</v>
      </c>
      <c r="AU31" s="332">
        <v>0</v>
      </c>
      <c r="AV31" s="332">
        <v>0</v>
      </c>
      <c r="AW31" s="332">
        <v>0</v>
      </c>
      <c r="AX31" s="332">
        <v>0</v>
      </c>
      <c r="AY31" s="332">
        <v>0</v>
      </c>
    </row>
    <row r="32" spans="3:51" ht="32.1" customHeight="1" x14ac:dyDescent="0.25">
      <c r="D32" s="202"/>
      <c r="E32" s="182">
        <f>+Metas!H210</f>
        <v>183</v>
      </c>
      <c r="F32" s="191" t="str">
        <f>+Metas!K210</f>
        <v>Convocatorias nacionales del concurso Jorge Gaitán Durán, apoyados en el cuatrienio (1 por año)</v>
      </c>
      <c r="G32" s="226">
        <f>+Metas!J210</f>
        <v>4</v>
      </c>
      <c r="H32" s="306">
        <f>SUM(I32:L32)/4</f>
        <v>1</v>
      </c>
      <c r="I32" s="339">
        <v>1</v>
      </c>
      <c r="J32" s="339">
        <v>1</v>
      </c>
      <c r="K32" s="339">
        <v>1</v>
      </c>
      <c r="L32" s="339">
        <v>1</v>
      </c>
      <c r="M32" s="330">
        <f t="shared" si="42"/>
        <v>0</v>
      </c>
      <c r="N32" s="330">
        <f t="shared" si="42"/>
        <v>0</v>
      </c>
      <c r="O32" s="330">
        <f t="shared" si="42"/>
        <v>0</v>
      </c>
      <c r="P32" s="330">
        <f t="shared" si="42"/>
        <v>0</v>
      </c>
      <c r="Q32" s="330">
        <f t="shared" si="42"/>
        <v>0</v>
      </c>
      <c r="R32" s="330">
        <f t="shared" si="42"/>
        <v>0</v>
      </c>
      <c r="S32" s="330">
        <f t="shared" si="42"/>
        <v>0</v>
      </c>
      <c r="T32" s="411">
        <f>+I32</f>
        <v>1</v>
      </c>
      <c r="U32" s="330">
        <f>SUM(V32:AA32)</f>
        <v>0</v>
      </c>
      <c r="V32" s="332">
        <v>0</v>
      </c>
      <c r="W32" s="332">
        <v>0</v>
      </c>
      <c r="X32" s="332">
        <v>0</v>
      </c>
      <c r="Y32" s="332">
        <v>0</v>
      </c>
      <c r="Z32" s="332">
        <v>0</v>
      </c>
      <c r="AA32" s="332">
        <v>0</v>
      </c>
      <c r="AB32" s="411">
        <f>+J32</f>
        <v>1</v>
      </c>
      <c r="AC32" s="330">
        <f>SUM(AD32:AI32)</f>
        <v>0</v>
      </c>
      <c r="AD32" s="332">
        <v>0</v>
      </c>
      <c r="AE32" s="332">
        <v>0</v>
      </c>
      <c r="AF32" s="332">
        <v>0</v>
      </c>
      <c r="AG32" s="332">
        <v>0</v>
      </c>
      <c r="AH32" s="332">
        <v>0</v>
      </c>
      <c r="AI32" s="332">
        <v>0</v>
      </c>
      <c r="AJ32" s="411">
        <f>+K32</f>
        <v>1</v>
      </c>
      <c r="AK32" s="330">
        <f>SUM(AL32:AQ32)</f>
        <v>0</v>
      </c>
      <c r="AL32" s="332">
        <v>0</v>
      </c>
      <c r="AM32" s="332">
        <v>0</v>
      </c>
      <c r="AN32" s="332">
        <v>0</v>
      </c>
      <c r="AO32" s="332">
        <v>0</v>
      </c>
      <c r="AP32" s="332">
        <v>0</v>
      </c>
      <c r="AQ32" s="332">
        <v>0</v>
      </c>
      <c r="AR32" s="411">
        <f>+L32</f>
        <v>1</v>
      </c>
      <c r="AS32" s="330">
        <f>SUM(AT32:AY32)</f>
        <v>0</v>
      </c>
      <c r="AT32" s="332">
        <v>0</v>
      </c>
      <c r="AU32" s="332">
        <v>0</v>
      </c>
      <c r="AV32" s="332">
        <v>0</v>
      </c>
      <c r="AW32" s="332">
        <v>0</v>
      </c>
      <c r="AX32" s="332">
        <v>0</v>
      </c>
      <c r="AY32" s="332">
        <v>0</v>
      </c>
    </row>
    <row r="33" spans="3:51" ht="32.1" customHeight="1" x14ac:dyDescent="0.25">
      <c r="D33" s="202"/>
      <c r="E33" s="182">
        <f>+Metas!H211</f>
        <v>184</v>
      </c>
      <c r="F33" s="191" t="str">
        <f>+Metas!K211</f>
        <v>Apoyos en impresión y reproducción de libros de procesos de creación, formación e investigación (5 por año)</v>
      </c>
      <c r="G33" s="226">
        <f>+Metas!J211</f>
        <v>20</v>
      </c>
      <c r="H33" s="324"/>
      <c r="I33" s="325"/>
      <c r="J33" s="325"/>
      <c r="K33" s="325"/>
      <c r="L33" s="325"/>
      <c r="M33" s="336">
        <f t="shared" si="42"/>
        <v>328.55578200000002</v>
      </c>
      <c r="N33" s="336">
        <f t="shared" si="41"/>
        <v>328.55578200000002</v>
      </c>
      <c r="O33" s="336">
        <f t="shared" si="41"/>
        <v>0</v>
      </c>
      <c r="P33" s="336">
        <f t="shared" si="41"/>
        <v>0</v>
      </c>
      <c r="Q33" s="336">
        <f t="shared" si="41"/>
        <v>0</v>
      </c>
      <c r="R33" s="336">
        <f t="shared" si="41"/>
        <v>0</v>
      </c>
      <c r="S33" s="336">
        <f t="shared" si="41"/>
        <v>0</v>
      </c>
      <c r="T33" s="342"/>
      <c r="U33" s="328">
        <f t="shared" ref="U33:AA33" si="47">SUM(U34:U35)</f>
        <v>74</v>
      </c>
      <c r="V33" s="328">
        <f t="shared" si="47"/>
        <v>74</v>
      </c>
      <c r="W33" s="328">
        <f t="shared" si="47"/>
        <v>0</v>
      </c>
      <c r="X33" s="328">
        <f t="shared" si="47"/>
        <v>0</v>
      </c>
      <c r="Y33" s="328">
        <f t="shared" si="47"/>
        <v>0</v>
      </c>
      <c r="Z33" s="328">
        <f t="shared" si="47"/>
        <v>0</v>
      </c>
      <c r="AA33" s="328">
        <f t="shared" si="47"/>
        <v>0</v>
      </c>
      <c r="AB33" s="342"/>
      <c r="AC33" s="328">
        <f t="shared" ref="AC33:AI33" si="48">SUM(AC34:AC35)</f>
        <v>79.180000000000007</v>
      </c>
      <c r="AD33" s="328">
        <f t="shared" si="48"/>
        <v>79.180000000000007</v>
      </c>
      <c r="AE33" s="328">
        <f t="shared" si="48"/>
        <v>0</v>
      </c>
      <c r="AF33" s="328">
        <f t="shared" si="48"/>
        <v>0</v>
      </c>
      <c r="AG33" s="328">
        <f t="shared" si="48"/>
        <v>0</v>
      </c>
      <c r="AH33" s="328">
        <f t="shared" si="48"/>
        <v>0</v>
      </c>
      <c r="AI33" s="328">
        <f t="shared" si="48"/>
        <v>0</v>
      </c>
      <c r="AJ33" s="342"/>
      <c r="AK33" s="328">
        <f t="shared" ref="AK33:AQ33" si="49">SUM(AK34:AK35)</f>
        <v>84.7226</v>
      </c>
      <c r="AL33" s="328">
        <f t="shared" si="49"/>
        <v>84.7226</v>
      </c>
      <c r="AM33" s="328">
        <f t="shared" si="49"/>
        <v>0</v>
      </c>
      <c r="AN33" s="328">
        <f t="shared" si="49"/>
        <v>0</v>
      </c>
      <c r="AO33" s="328">
        <f t="shared" si="49"/>
        <v>0</v>
      </c>
      <c r="AP33" s="328">
        <f t="shared" si="49"/>
        <v>0</v>
      </c>
      <c r="AQ33" s="328">
        <f t="shared" si="49"/>
        <v>0</v>
      </c>
      <c r="AR33" s="342"/>
      <c r="AS33" s="328">
        <f t="shared" ref="AS33:AY33" si="50">SUM(AS34:AS35)</f>
        <v>90.653182000000001</v>
      </c>
      <c r="AT33" s="328">
        <f t="shared" si="50"/>
        <v>90.653182000000001</v>
      </c>
      <c r="AU33" s="328">
        <f t="shared" si="50"/>
        <v>0</v>
      </c>
      <c r="AV33" s="328">
        <f t="shared" si="50"/>
        <v>0</v>
      </c>
      <c r="AW33" s="328">
        <f t="shared" si="50"/>
        <v>0</v>
      </c>
      <c r="AX33" s="328">
        <f t="shared" si="50"/>
        <v>0</v>
      </c>
      <c r="AY33" s="328">
        <f t="shared" si="50"/>
        <v>0</v>
      </c>
    </row>
    <row r="34" spans="3:51" ht="32.1" customHeight="1" x14ac:dyDescent="0.25">
      <c r="D34" s="202"/>
      <c r="E34" s="182">
        <f>+Metas!H212</f>
        <v>185</v>
      </c>
      <c r="F34" s="191" t="str">
        <f>+Metas!K212</f>
        <v>Festivales de expresión artística y cultural con extensión nacional e internacional apoyados anualmente (Títeres, narración oral, teatro, circo y danzas) (5 por año)</v>
      </c>
      <c r="G34" s="226">
        <f>+Metas!J212</f>
        <v>20</v>
      </c>
      <c r="H34" s="337">
        <f>SUM(I34:L34)</f>
        <v>1</v>
      </c>
      <c r="I34" s="338">
        <v>0</v>
      </c>
      <c r="J34" s="338">
        <v>1</v>
      </c>
      <c r="K34" s="338">
        <v>0</v>
      </c>
      <c r="L34" s="338">
        <v>0</v>
      </c>
      <c r="M34" s="330">
        <f t="shared" si="42"/>
        <v>0</v>
      </c>
      <c r="N34" s="330">
        <f t="shared" si="41"/>
        <v>0</v>
      </c>
      <c r="O34" s="330">
        <f t="shared" si="41"/>
        <v>0</v>
      </c>
      <c r="P34" s="330">
        <f t="shared" si="41"/>
        <v>0</v>
      </c>
      <c r="Q34" s="330">
        <f t="shared" si="41"/>
        <v>0</v>
      </c>
      <c r="R34" s="330">
        <f t="shared" si="41"/>
        <v>0</v>
      </c>
      <c r="S34" s="330">
        <f t="shared" si="41"/>
        <v>0</v>
      </c>
      <c r="T34" s="331">
        <f>+I34</f>
        <v>0</v>
      </c>
      <c r="U34" s="330">
        <f>SUM(V34:AA34)</f>
        <v>0</v>
      </c>
      <c r="V34" s="332">
        <v>0</v>
      </c>
      <c r="W34" s="332">
        <v>0</v>
      </c>
      <c r="X34" s="332">
        <v>0</v>
      </c>
      <c r="Y34" s="332">
        <v>0</v>
      </c>
      <c r="Z34" s="332">
        <v>0</v>
      </c>
      <c r="AA34" s="332">
        <v>0</v>
      </c>
      <c r="AB34" s="331">
        <f>+J34</f>
        <v>1</v>
      </c>
      <c r="AC34" s="330">
        <f>SUM(AD34:AI34)</f>
        <v>0</v>
      </c>
      <c r="AD34" s="332">
        <v>0</v>
      </c>
      <c r="AE34" s="332">
        <v>0</v>
      </c>
      <c r="AF34" s="332">
        <v>0</v>
      </c>
      <c r="AG34" s="332">
        <v>0</v>
      </c>
      <c r="AH34" s="332">
        <v>0</v>
      </c>
      <c r="AI34" s="332">
        <v>0</v>
      </c>
      <c r="AJ34" s="331">
        <f>+K34</f>
        <v>0</v>
      </c>
      <c r="AK34" s="330">
        <f>SUM(AL34:AQ34)</f>
        <v>0</v>
      </c>
      <c r="AL34" s="332">
        <v>0</v>
      </c>
      <c r="AM34" s="332">
        <v>0</v>
      </c>
      <c r="AN34" s="332">
        <v>0</v>
      </c>
      <c r="AO34" s="332">
        <v>0</v>
      </c>
      <c r="AP34" s="332">
        <v>0</v>
      </c>
      <c r="AQ34" s="332">
        <v>0</v>
      </c>
      <c r="AR34" s="331">
        <f>+L34</f>
        <v>0</v>
      </c>
      <c r="AS34" s="330">
        <f>SUM(AT34:AY34)</f>
        <v>0</v>
      </c>
      <c r="AT34" s="332">
        <v>0</v>
      </c>
      <c r="AU34" s="332">
        <v>0</v>
      </c>
      <c r="AV34" s="332">
        <v>0</v>
      </c>
      <c r="AW34" s="332">
        <v>0</v>
      </c>
      <c r="AX34" s="332">
        <v>0</v>
      </c>
      <c r="AY34" s="332">
        <v>0</v>
      </c>
    </row>
    <row r="35" spans="3:51" ht="32.1" customHeight="1" x14ac:dyDescent="0.25">
      <c r="D35" s="202"/>
      <c r="E35" s="182">
        <f>+Metas!H213</f>
        <v>186</v>
      </c>
      <c r="F35" s="191" t="str">
        <f>+Metas!K213</f>
        <v>Eventos de muestras artísticas y culturales para población en situación con discapacidad y talentos especiales. (2 por año)</v>
      </c>
      <c r="G35" s="226">
        <f>+Metas!J213</f>
        <v>8</v>
      </c>
      <c r="H35" s="337">
        <f>SUM(I35:L35)</f>
        <v>4</v>
      </c>
      <c r="I35" s="338">
        <v>1</v>
      </c>
      <c r="J35" s="338">
        <v>1</v>
      </c>
      <c r="K35" s="338">
        <v>1</v>
      </c>
      <c r="L35" s="338">
        <v>1</v>
      </c>
      <c r="M35" s="330">
        <f t="shared" si="42"/>
        <v>328.55578200000002</v>
      </c>
      <c r="N35" s="330">
        <f t="shared" si="42"/>
        <v>328.55578200000002</v>
      </c>
      <c r="O35" s="330">
        <f t="shared" si="42"/>
        <v>0</v>
      </c>
      <c r="P35" s="330">
        <f t="shared" si="42"/>
        <v>0</v>
      </c>
      <c r="Q35" s="330">
        <f t="shared" si="42"/>
        <v>0</v>
      </c>
      <c r="R35" s="330">
        <f t="shared" si="42"/>
        <v>0</v>
      </c>
      <c r="S35" s="330">
        <f t="shared" si="42"/>
        <v>0</v>
      </c>
      <c r="T35" s="331">
        <f>+I35</f>
        <v>1</v>
      </c>
      <c r="U35" s="330">
        <f>SUM(V35:AA35)</f>
        <v>74</v>
      </c>
      <c r="V35" s="332">
        <v>74</v>
      </c>
      <c r="W35" s="332">
        <v>0</v>
      </c>
      <c r="X35" s="332">
        <v>0</v>
      </c>
      <c r="Y35" s="332">
        <v>0</v>
      </c>
      <c r="Z35" s="332">
        <v>0</v>
      </c>
      <c r="AA35" s="332">
        <v>0</v>
      </c>
      <c r="AB35" s="331">
        <f>+J35</f>
        <v>1</v>
      </c>
      <c r="AC35" s="330">
        <f>SUM(AD35:AI35)</f>
        <v>79.180000000000007</v>
      </c>
      <c r="AD35" s="332">
        <v>79.180000000000007</v>
      </c>
      <c r="AE35" s="332">
        <v>0</v>
      </c>
      <c r="AF35" s="332">
        <v>0</v>
      </c>
      <c r="AG35" s="332">
        <v>0</v>
      </c>
      <c r="AH35" s="332">
        <v>0</v>
      </c>
      <c r="AI35" s="332">
        <v>0</v>
      </c>
      <c r="AJ35" s="331">
        <f>+K35</f>
        <v>1</v>
      </c>
      <c r="AK35" s="330">
        <f>SUM(AL35:AQ35)</f>
        <v>84.7226</v>
      </c>
      <c r="AL35" s="332">
        <v>84.7226</v>
      </c>
      <c r="AM35" s="332">
        <v>0</v>
      </c>
      <c r="AN35" s="332">
        <v>0</v>
      </c>
      <c r="AO35" s="332">
        <v>0</v>
      </c>
      <c r="AP35" s="332">
        <v>0</v>
      </c>
      <c r="AQ35" s="332">
        <v>0</v>
      </c>
      <c r="AR35" s="331">
        <f>+L35</f>
        <v>1</v>
      </c>
      <c r="AS35" s="330">
        <f>SUM(AT35:AY35)</f>
        <v>90.653182000000001</v>
      </c>
      <c r="AT35" s="332">
        <v>90.653182000000001</v>
      </c>
      <c r="AU35" s="332">
        <v>0</v>
      </c>
      <c r="AV35" s="332">
        <v>0</v>
      </c>
      <c r="AW35" s="332">
        <v>0</v>
      </c>
      <c r="AX35" s="332">
        <v>0</v>
      </c>
      <c r="AY35" s="332">
        <v>0</v>
      </c>
    </row>
    <row r="36" spans="3:51" ht="32.1" customHeight="1" x14ac:dyDescent="0.25">
      <c r="D36" s="202"/>
      <c r="E36" s="182">
        <f>+Metas!H214</f>
        <v>187</v>
      </c>
      <c r="F36" s="191" t="str">
        <f>+Metas!K214</f>
        <v>Eventos de formación de público y de promoción artística apoyados en el espacios culturales de los municipios (20 por año)</v>
      </c>
      <c r="G36" s="226">
        <f>+Metas!J214</f>
        <v>80</v>
      </c>
      <c r="H36" s="324"/>
      <c r="I36" s="325"/>
      <c r="J36" s="325"/>
      <c r="K36" s="325"/>
      <c r="L36" s="325"/>
      <c r="M36" s="336">
        <f t="shared" si="42"/>
        <v>0</v>
      </c>
      <c r="N36" s="336">
        <f t="shared" si="42"/>
        <v>0</v>
      </c>
      <c r="O36" s="336">
        <f t="shared" si="42"/>
        <v>0</v>
      </c>
      <c r="P36" s="336">
        <f t="shared" si="42"/>
        <v>0</v>
      </c>
      <c r="Q36" s="336">
        <f t="shared" si="42"/>
        <v>0</v>
      </c>
      <c r="R36" s="336">
        <f t="shared" si="42"/>
        <v>0</v>
      </c>
      <c r="S36" s="336">
        <f t="shared" si="42"/>
        <v>0</v>
      </c>
      <c r="T36" s="342"/>
      <c r="U36" s="328">
        <f t="shared" ref="U36:AA36" si="51">SUM(U37:U38)</f>
        <v>0</v>
      </c>
      <c r="V36" s="328">
        <f t="shared" si="51"/>
        <v>0</v>
      </c>
      <c r="W36" s="328">
        <f t="shared" si="51"/>
        <v>0</v>
      </c>
      <c r="X36" s="328">
        <f t="shared" si="51"/>
        <v>0</v>
      </c>
      <c r="Y36" s="328">
        <f t="shared" si="51"/>
        <v>0</v>
      </c>
      <c r="Z36" s="328">
        <f t="shared" si="51"/>
        <v>0</v>
      </c>
      <c r="AA36" s="328">
        <f t="shared" si="51"/>
        <v>0</v>
      </c>
      <c r="AB36" s="342"/>
      <c r="AC36" s="328">
        <f t="shared" ref="AC36:AI36" si="52">SUM(AC37:AC38)</f>
        <v>0</v>
      </c>
      <c r="AD36" s="328">
        <f t="shared" si="52"/>
        <v>0</v>
      </c>
      <c r="AE36" s="328">
        <f t="shared" si="52"/>
        <v>0</v>
      </c>
      <c r="AF36" s="328">
        <f t="shared" si="52"/>
        <v>0</v>
      </c>
      <c r="AG36" s="328">
        <f t="shared" si="52"/>
        <v>0</v>
      </c>
      <c r="AH36" s="328">
        <f t="shared" si="52"/>
        <v>0</v>
      </c>
      <c r="AI36" s="328">
        <f t="shared" si="52"/>
        <v>0</v>
      </c>
      <c r="AJ36" s="342"/>
      <c r="AK36" s="328">
        <f t="shared" ref="AK36:AQ36" si="53">SUM(AK37:AK38)</f>
        <v>0</v>
      </c>
      <c r="AL36" s="328">
        <f t="shared" si="53"/>
        <v>0</v>
      </c>
      <c r="AM36" s="328">
        <f t="shared" si="53"/>
        <v>0</v>
      </c>
      <c r="AN36" s="328">
        <f t="shared" si="53"/>
        <v>0</v>
      </c>
      <c r="AO36" s="328">
        <f t="shared" si="53"/>
        <v>0</v>
      </c>
      <c r="AP36" s="328">
        <f t="shared" si="53"/>
        <v>0</v>
      </c>
      <c r="AQ36" s="328">
        <f t="shared" si="53"/>
        <v>0</v>
      </c>
      <c r="AR36" s="342"/>
      <c r="AS36" s="328">
        <f t="shared" ref="AS36:AY36" si="54">SUM(AS37:AS38)</f>
        <v>0</v>
      </c>
      <c r="AT36" s="328">
        <f t="shared" si="54"/>
        <v>0</v>
      </c>
      <c r="AU36" s="328">
        <f t="shared" si="54"/>
        <v>0</v>
      </c>
      <c r="AV36" s="328">
        <f t="shared" si="54"/>
        <v>0</v>
      </c>
      <c r="AW36" s="328">
        <f t="shared" si="54"/>
        <v>0</v>
      </c>
      <c r="AX36" s="328">
        <f t="shared" si="54"/>
        <v>0</v>
      </c>
      <c r="AY36" s="328">
        <f t="shared" si="54"/>
        <v>0</v>
      </c>
    </row>
    <row r="37" spans="3:51" ht="32.1" customHeight="1" x14ac:dyDescent="0.25">
      <c r="D37" s="202" t="s">
        <v>3047</v>
      </c>
      <c r="E37" s="540" t="s">
        <v>3046</v>
      </c>
      <c r="F37" s="541"/>
      <c r="G37" s="189"/>
      <c r="H37" s="356">
        <f>SUM(I37:L37)</f>
        <v>1</v>
      </c>
      <c r="I37" s="339">
        <v>0.25</v>
      </c>
      <c r="J37" s="339">
        <v>0.25</v>
      </c>
      <c r="K37" s="339">
        <v>0.25</v>
      </c>
      <c r="L37" s="339">
        <v>0.25</v>
      </c>
      <c r="M37" s="330">
        <f t="shared" si="42"/>
        <v>0</v>
      </c>
      <c r="N37" s="330">
        <f t="shared" si="42"/>
        <v>0</v>
      </c>
      <c r="O37" s="330">
        <f t="shared" si="42"/>
        <v>0</v>
      </c>
      <c r="P37" s="330">
        <f t="shared" si="42"/>
        <v>0</v>
      </c>
      <c r="Q37" s="330">
        <f t="shared" si="42"/>
        <v>0</v>
      </c>
      <c r="R37" s="330">
        <f t="shared" si="42"/>
        <v>0</v>
      </c>
      <c r="S37" s="330">
        <f t="shared" si="42"/>
        <v>0</v>
      </c>
      <c r="T37" s="411">
        <f>+I37</f>
        <v>0.25</v>
      </c>
      <c r="U37" s="330">
        <f>SUM(V37:AA37)</f>
        <v>0</v>
      </c>
      <c r="V37" s="332">
        <v>0</v>
      </c>
      <c r="W37" s="332">
        <v>0</v>
      </c>
      <c r="X37" s="332">
        <v>0</v>
      </c>
      <c r="Y37" s="332">
        <v>0</v>
      </c>
      <c r="Z37" s="332">
        <v>0</v>
      </c>
      <c r="AA37" s="332">
        <v>0</v>
      </c>
      <c r="AB37" s="411">
        <f>+J37</f>
        <v>0.25</v>
      </c>
      <c r="AC37" s="330">
        <f>SUM(AD37:AI37)</f>
        <v>0</v>
      </c>
      <c r="AD37" s="332">
        <v>0</v>
      </c>
      <c r="AE37" s="332">
        <v>0</v>
      </c>
      <c r="AF37" s="332">
        <v>0</v>
      </c>
      <c r="AG37" s="332">
        <v>0</v>
      </c>
      <c r="AH37" s="332">
        <v>0</v>
      </c>
      <c r="AI37" s="332">
        <v>0</v>
      </c>
      <c r="AJ37" s="411">
        <f>+K37</f>
        <v>0.25</v>
      </c>
      <c r="AK37" s="330">
        <f>SUM(AL37:AQ37)</f>
        <v>0</v>
      </c>
      <c r="AL37" s="332">
        <v>0</v>
      </c>
      <c r="AM37" s="332">
        <v>0</v>
      </c>
      <c r="AN37" s="332">
        <v>0</v>
      </c>
      <c r="AO37" s="332">
        <v>0</v>
      </c>
      <c r="AP37" s="332">
        <v>0</v>
      </c>
      <c r="AQ37" s="332">
        <v>0</v>
      </c>
      <c r="AR37" s="411">
        <f>+L37</f>
        <v>0.25</v>
      </c>
      <c r="AS37" s="330">
        <f>SUM(AT37:AY37)</f>
        <v>0</v>
      </c>
      <c r="AT37" s="332">
        <v>0</v>
      </c>
      <c r="AU37" s="332">
        <v>0</v>
      </c>
      <c r="AV37" s="332">
        <v>0</v>
      </c>
      <c r="AW37" s="332">
        <v>0</v>
      </c>
      <c r="AX37" s="332">
        <v>0</v>
      </c>
      <c r="AY37" s="332">
        <v>0</v>
      </c>
    </row>
    <row r="38" spans="3:51" ht="32.1" customHeight="1" x14ac:dyDescent="0.25">
      <c r="D38" s="202"/>
      <c r="E38" s="182">
        <f>+Metas!H215</f>
        <v>188</v>
      </c>
      <c r="F38" s="191" t="str">
        <f>+Metas!K215</f>
        <v>Circuitos culturales en Norte de Santander apoyados (1 por año)</v>
      </c>
      <c r="G38" s="226">
        <f>+Metas!J215</f>
        <v>4</v>
      </c>
      <c r="H38" s="305">
        <f>SUM(I38:L38)</f>
        <v>1</v>
      </c>
      <c r="I38" s="329">
        <v>0</v>
      </c>
      <c r="J38" s="329">
        <v>1</v>
      </c>
      <c r="K38" s="329">
        <v>0</v>
      </c>
      <c r="L38" s="329">
        <v>0</v>
      </c>
      <c r="M38" s="330">
        <f t="shared" si="42"/>
        <v>0</v>
      </c>
      <c r="N38" s="330">
        <f t="shared" si="42"/>
        <v>0</v>
      </c>
      <c r="O38" s="330">
        <f t="shared" si="42"/>
        <v>0</v>
      </c>
      <c r="P38" s="330">
        <f t="shared" si="42"/>
        <v>0</v>
      </c>
      <c r="Q38" s="330">
        <f t="shared" si="42"/>
        <v>0</v>
      </c>
      <c r="R38" s="330">
        <f t="shared" si="42"/>
        <v>0</v>
      </c>
      <c r="S38" s="330">
        <f t="shared" si="42"/>
        <v>0</v>
      </c>
      <c r="T38" s="331">
        <f>+I38</f>
        <v>0</v>
      </c>
      <c r="U38" s="330">
        <f>SUM(V38:AA38)</f>
        <v>0</v>
      </c>
      <c r="V38" s="332">
        <v>0</v>
      </c>
      <c r="W38" s="332">
        <v>0</v>
      </c>
      <c r="X38" s="332">
        <v>0</v>
      </c>
      <c r="Y38" s="332">
        <v>0</v>
      </c>
      <c r="Z38" s="332">
        <v>0</v>
      </c>
      <c r="AA38" s="332">
        <v>0</v>
      </c>
      <c r="AB38" s="331">
        <f>+J38</f>
        <v>1</v>
      </c>
      <c r="AC38" s="330">
        <f>SUM(AD38:AI38)</f>
        <v>0</v>
      </c>
      <c r="AD38" s="332">
        <v>0</v>
      </c>
      <c r="AE38" s="332">
        <v>0</v>
      </c>
      <c r="AF38" s="332">
        <v>0</v>
      </c>
      <c r="AG38" s="332">
        <v>0</v>
      </c>
      <c r="AH38" s="332">
        <v>0</v>
      </c>
      <c r="AI38" s="332">
        <v>0</v>
      </c>
      <c r="AJ38" s="331">
        <f>+K38</f>
        <v>0</v>
      </c>
      <c r="AK38" s="330">
        <f>SUM(AL38:AQ38)</f>
        <v>0</v>
      </c>
      <c r="AL38" s="332">
        <v>0</v>
      </c>
      <c r="AM38" s="332">
        <v>0</v>
      </c>
      <c r="AN38" s="332">
        <v>0</v>
      </c>
      <c r="AO38" s="332">
        <v>0</v>
      </c>
      <c r="AP38" s="332">
        <v>0</v>
      </c>
      <c r="AQ38" s="332">
        <v>0</v>
      </c>
      <c r="AR38" s="331">
        <f>+L38</f>
        <v>0</v>
      </c>
      <c r="AS38" s="330">
        <f>SUM(AT38:AY38)</f>
        <v>0</v>
      </c>
      <c r="AT38" s="332">
        <v>0</v>
      </c>
      <c r="AU38" s="332">
        <v>0</v>
      </c>
      <c r="AV38" s="332">
        <v>0</v>
      </c>
      <c r="AW38" s="332">
        <v>0</v>
      </c>
      <c r="AX38" s="332">
        <v>0</v>
      </c>
      <c r="AY38" s="332">
        <v>0</v>
      </c>
    </row>
    <row r="39" spans="3:51" ht="32.1" customHeight="1" x14ac:dyDescent="0.25">
      <c r="D39" s="202"/>
      <c r="E39" s="182">
        <f>+Metas!H216</f>
        <v>189</v>
      </c>
      <c r="F39" s="191" t="str">
        <f>+Metas!K216</f>
        <v>Representaciones de procesos de formación de Norte de Santander apoyadas y participando en encuentros nacionales e internacionales de cultura y las artes (1 por año)</v>
      </c>
      <c r="G39" s="226">
        <f>+Metas!J216</f>
        <v>4</v>
      </c>
      <c r="H39" s="324"/>
      <c r="I39" s="325"/>
      <c r="J39" s="325"/>
      <c r="K39" s="325"/>
      <c r="L39" s="325"/>
      <c r="M39" s="336">
        <f t="shared" si="42"/>
        <v>6960</v>
      </c>
      <c r="N39" s="336">
        <f t="shared" si="42"/>
        <v>6960</v>
      </c>
      <c r="O39" s="336">
        <f t="shared" si="42"/>
        <v>0</v>
      </c>
      <c r="P39" s="336">
        <f t="shared" si="42"/>
        <v>0</v>
      </c>
      <c r="Q39" s="336">
        <f t="shared" si="42"/>
        <v>0</v>
      </c>
      <c r="R39" s="336">
        <f t="shared" si="42"/>
        <v>0</v>
      </c>
      <c r="S39" s="336">
        <f t="shared" si="42"/>
        <v>0</v>
      </c>
      <c r="T39" s="342"/>
      <c r="U39" s="328">
        <f t="shared" ref="U39:AA39" si="55">SUM(U40:U44)</f>
        <v>6020</v>
      </c>
      <c r="V39" s="328">
        <f t="shared" si="55"/>
        <v>6020</v>
      </c>
      <c r="W39" s="328">
        <f t="shared" si="55"/>
        <v>0</v>
      </c>
      <c r="X39" s="328">
        <f t="shared" si="55"/>
        <v>0</v>
      </c>
      <c r="Y39" s="328">
        <f t="shared" si="55"/>
        <v>0</v>
      </c>
      <c r="Z39" s="328">
        <f t="shared" si="55"/>
        <v>0</v>
      </c>
      <c r="AA39" s="328">
        <f t="shared" si="55"/>
        <v>0</v>
      </c>
      <c r="AB39" s="342"/>
      <c r="AC39" s="328">
        <f t="shared" ref="AC39:AI39" si="56">SUM(AC40:AC44)</f>
        <v>20</v>
      </c>
      <c r="AD39" s="328">
        <f t="shared" si="56"/>
        <v>20</v>
      </c>
      <c r="AE39" s="328">
        <f t="shared" si="56"/>
        <v>0</v>
      </c>
      <c r="AF39" s="328">
        <f t="shared" si="56"/>
        <v>0</v>
      </c>
      <c r="AG39" s="328">
        <f t="shared" si="56"/>
        <v>0</v>
      </c>
      <c r="AH39" s="328">
        <f t="shared" si="56"/>
        <v>0</v>
      </c>
      <c r="AI39" s="328">
        <f t="shared" si="56"/>
        <v>0</v>
      </c>
      <c r="AJ39" s="342"/>
      <c r="AK39" s="328">
        <f t="shared" ref="AK39:AQ39" si="57">SUM(AK40:AK44)</f>
        <v>420</v>
      </c>
      <c r="AL39" s="328">
        <f t="shared" si="57"/>
        <v>420</v>
      </c>
      <c r="AM39" s="328">
        <f t="shared" si="57"/>
        <v>0</v>
      </c>
      <c r="AN39" s="328">
        <f t="shared" si="57"/>
        <v>0</v>
      </c>
      <c r="AO39" s="328">
        <f t="shared" si="57"/>
        <v>0</v>
      </c>
      <c r="AP39" s="328">
        <f t="shared" si="57"/>
        <v>0</v>
      </c>
      <c r="AQ39" s="328">
        <f t="shared" si="57"/>
        <v>0</v>
      </c>
      <c r="AR39" s="342"/>
      <c r="AS39" s="328">
        <f t="shared" ref="AS39:AY39" si="58">SUM(AS40:AS44)</f>
        <v>500</v>
      </c>
      <c r="AT39" s="328">
        <f t="shared" si="58"/>
        <v>500</v>
      </c>
      <c r="AU39" s="328">
        <f t="shared" si="58"/>
        <v>0</v>
      </c>
      <c r="AV39" s="328">
        <f t="shared" si="58"/>
        <v>0</v>
      </c>
      <c r="AW39" s="328">
        <f t="shared" si="58"/>
        <v>0</v>
      </c>
      <c r="AX39" s="328">
        <f t="shared" si="58"/>
        <v>0</v>
      </c>
      <c r="AY39" s="328">
        <f t="shared" si="58"/>
        <v>0</v>
      </c>
    </row>
    <row r="40" spans="3:51" ht="32.1" customHeight="1" x14ac:dyDescent="0.25">
      <c r="D40" s="202"/>
      <c r="E40" s="182">
        <f>+Metas!H217</f>
        <v>190</v>
      </c>
      <c r="F40" s="191" t="str">
        <f>+Metas!K217</f>
        <v>Artistas o productos de creación artística de Norte de Santander apoyados para la participación en encuentros regionales, nacionales e internacionales de cultura y las artes, representando a Norte de Santander (1 por año)</v>
      </c>
      <c r="G40" s="226">
        <f>+Metas!J217</f>
        <v>16</v>
      </c>
      <c r="H40" s="356">
        <f>SUM(I40:L40)</f>
        <v>1</v>
      </c>
      <c r="I40" s="339">
        <v>0</v>
      </c>
      <c r="J40" s="339">
        <v>0</v>
      </c>
      <c r="K40" s="339">
        <v>0.5</v>
      </c>
      <c r="L40" s="339">
        <v>0.5</v>
      </c>
      <c r="M40" s="330">
        <f t="shared" si="42"/>
        <v>880</v>
      </c>
      <c r="N40" s="330">
        <f t="shared" si="42"/>
        <v>880</v>
      </c>
      <c r="O40" s="330">
        <f t="shared" si="42"/>
        <v>0</v>
      </c>
      <c r="P40" s="330">
        <f t="shared" si="42"/>
        <v>0</v>
      </c>
      <c r="Q40" s="330">
        <f t="shared" si="42"/>
        <v>0</v>
      </c>
      <c r="R40" s="330">
        <f t="shared" si="42"/>
        <v>0</v>
      </c>
      <c r="S40" s="330">
        <f t="shared" si="42"/>
        <v>0</v>
      </c>
      <c r="T40" s="411">
        <f>+I40</f>
        <v>0</v>
      </c>
      <c r="U40" s="330">
        <f>SUM(V40:AA40)</f>
        <v>0</v>
      </c>
      <c r="V40" s="332">
        <v>0</v>
      </c>
      <c r="W40" s="332">
        <v>0</v>
      </c>
      <c r="X40" s="332">
        <v>0</v>
      </c>
      <c r="Y40" s="332">
        <v>0</v>
      </c>
      <c r="Z40" s="332">
        <v>0</v>
      </c>
      <c r="AA40" s="332">
        <v>0</v>
      </c>
      <c r="AB40" s="411">
        <f>+J40</f>
        <v>0</v>
      </c>
      <c r="AC40" s="330">
        <f>SUM(AD40:AI40)</f>
        <v>0</v>
      </c>
      <c r="AD40" s="332">
        <v>0</v>
      </c>
      <c r="AE40" s="332">
        <v>0</v>
      </c>
      <c r="AF40" s="332">
        <v>0</v>
      </c>
      <c r="AG40" s="332">
        <v>0</v>
      </c>
      <c r="AH40" s="332">
        <v>0</v>
      </c>
      <c r="AI40" s="332">
        <v>0</v>
      </c>
      <c r="AJ40" s="411">
        <f>+K40</f>
        <v>0.5</v>
      </c>
      <c r="AK40" s="330">
        <f>SUM(AL40:AQ40)</f>
        <v>400</v>
      </c>
      <c r="AL40" s="332">
        <v>400</v>
      </c>
      <c r="AM40" s="332">
        <v>0</v>
      </c>
      <c r="AN40" s="332">
        <v>0</v>
      </c>
      <c r="AO40" s="332">
        <v>0</v>
      </c>
      <c r="AP40" s="332">
        <v>0</v>
      </c>
      <c r="AQ40" s="332">
        <v>0</v>
      </c>
      <c r="AR40" s="411">
        <f>+L40</f>
        <v>0.5</v>
      </c>
      <c r="AS40" s="330">
        <f>SUM(AT40:AY40)</f>
        <v>480</v>
      </c>
      <c r="AT40" s="332">
        <v>480</v>
      </c>
      <c r="AU40" s="332">
        <v>0</v>
      </c>
      <c r="AV40" s="332">
        <v>0</v>
      </c>
      <c r="AW40" s="332">
        <v>0</v>
      </c>
      <c r="AX40" s="332">
        <v>0</v>
      </c>
      <c r="AY40" s="332">
        <v>0</v>
      </c>
    </row>
    <row r="41" spans="3:51" ht="32.1" customHeight="1" x14ac:dyDescent="0.25">
      <c r="D41" s="202"/>
      <c r="E41" s="182">
        <f>+Metas!H218</f>
        <v>191</v>
      </c>
      <c r="F41" s="191" t="str">
        <f>+Metas!K218</f>
        <v>Contenidos culturales que generen impacto en el sector cultura de Norte de Santander publicados. (3 por año)</v>
      </c>
      <c r="G41" s="226">
        <f>+Metas!J218</f>
        <v>12</v>
      </c>
      <c r="H41" s="305">
        <f>SUM(I41:L41)</f>
        <v>1</v>
      </c>
      <c r="I41" s="329">
        <v>0</v>
      </c>
      <c r="J41" s="329">
        <v>0</v>
      </c>
      <c r="K41" s="329">
        <v>0</v>
      </c>
      <c r="L41" s="329">
        <v>1</v>
      </c>
      <c r="M41" s="330">
        <f t="shared" ref="M41:S49" si="59">+U41+AC41+AK41+AS41</f>
        <v>6000</v>
      </c>
      <c r="N41" s="330">
        <f t="shared" si="59"/>
        <v>6000</v>
      </c>
      <c r="O41" s="330">
        <f t="shared" si="59"/>
        <v>0</v>
      </c>
      <c r="P41" s="330">
        <f t="shared" si="59"/>
        <v>0</v>
      </c>
      <c r="Q41" s="330">
        <f t="shared" si="59"/>
        <v>0</v>
      </c>
      <c r="R41" s="330">
        <f t="shared" si="59"/>
        <v>0</v>
      </c>
      <c r="S41" s="330">
        <f t="shared" si="59"/>
        <v>0</v>
      </c>
      <c r="T41" s="331">
        <f>+I41</f>
        <v>0</v>
      </c>
      <c r="U41" s="330">
        <f>SUM(V41:AA41)</f>
        <v>6000</v>
      </c>
      <c r="V41" s="332">
        <v>6000</v>
      </c>
      <c r="W41" s="332">
        <v>0</v>
      </c>
      <c r="X41" s="332">
        <v>0</v>
      </c>
      <c r="Y41" s="332">
        <v>0</v>
      </c>
      <c r="Z41" s="332">
        <v>0</v>
      </c>
      <c r="AA41" s="332">
        <v>0</v>
      </c>
      <c r="AB41" s="331">
        <f>+J41</f>
        <v>0</v>
      </c>
      <c r="AC41" s="330">
        <f>SUM(AD41:AI41)</f>
        <v>0</v>
      </c>
      <c r="AD41" s="332">
        <v>0</v>
      </c>
      <c r="AE41" s="332">
        <v>0</v>
      </c>
      <c r="AF41" s="332">
        <v>0</v>
      </c>
      <c r="AG41" s="332">
        <v>0</v>
      </c>
      <c r="AH41" s="332">
        <v>0</v>
      </c>
      <c r="AI41" s="332">
        <v>0</v>
      </c>
      <c r="AJ41" s="331">
        <f>+K41</f>
        <v>0</v>
      </c>
      <c r="AK41" s="330">
        <f>SUM(AL41:AQ41)</f>
        <v>0</v>
      </c>
      <c r="AL41" s="332">
        <v>0</v>
      </c>
      <c r="AM41" s="332">
        <v>0</v>
      </c>
      <c r="AN41" s="332">
        <v>0</v>
      </c>
      <c r="AO41" s="332">
        <v>0</v>
      </c>
      <c r="AP41" s="332">
        <v>0</v>
      </c>
      <c r="AQ41" s="332">
        <v>0</v>
      </c>
      <c r="AR41" s="331">
        <f>+L41</f>
        <v>1</v>
      </c>
      <c r="AS41" s="330">
        <f>SUM(AT41:AY41)</f>
        <v>0</v>
      </c>
      <c r="AT41" s="332">
        <v>0</v>
      </c>
      <c r="AU41" s="332">
        <v>0</v>
      </c>
      <c r="AV41" s="332">
        <v>0</v>
      </c>
      <c r="AW41" s="332">
        <v>0</v>
      </c>
      <c r="AX41" s="332">
        <v>0</v>
      </c>
      <c r="AY41" s="332">
        <v>0</v>
      </c>
    </row>
    <row r="42" spans="3:51" ht="32.1" customHeight="1" x14ac:dyDescent="0.25">
      <c r="D42" s="202" t="s">
        <v>3049</v>
      </c>
      <c r="E42" s="540" t="s">
        <v>3048</v>
      </c>
      <c r="F42" s="541"/>
      <c r="G42" s="189"/>
      <c r="H42" s="305">
        <f>SUM(I42:L42)</f>
        <v>4</v>
      </c>
      <c r="I42" s="329">
        <v>1</v>
      </c>
      <c r="J42" s="329">
        <v>1</v>
      </c>
      <c r="K42" s="329">
        <v>1</v>
      </c>
      <c r="L42" s="329">
        <v>1</v>
      </c>
      <c r="M42" s="330">
        <f t="shared" si="59"/>
        <v>0</v>
      </c>
      <c r="N42" s="330">
        <f t="shared" si="59"/>
        <v>0</v>
      </c>
      <c r="O42" s="330">
        <f t="shared" si="59"/>
        <v>0</v>
      </c>
      <c r="P42" s="330">
        <f t="shared" si="59"/>
        <v>0</v>
      </c>
      <c r="Q42" s="330">
        <f t="shared" si="59"/>
        <v>0</v>
      </c>
      <c r="R42" s="330">
        <f t="shared" si="59"/>
        <v>0</v>
      </c>
      <c r="S42" s="330">
        <f t="shared" si="59"/>
        <v>0</v>
      </c>
      <c r="T42" s="331">
        <f>+I42</f>
        <v>1</v>
      </c>
      <c r="U42" s="330">
        <f>SUM(V42:AA42)</f>
        <v>0</v>
      </c>
      <c r="V42" s="332"/>
      <c r="W42" s="332">
        <v>0</v>
      </c>
      <c r="X42" s="332">
        <v>0</v>
      </c>
      <c r="Y42" s="332">
        <v>0</v>
      </c>
      <c r="Z42" s="332">
        <v>0</v>
      </c>
      <c r="AA42" s="332">
        <v>0</v>
      </c>
      <c r="AB42" s="331">
        <f>+J42</f>
        <v>1</v>
      </c>
      <c r="AC42" s="330">
        <f>SUM(AD42:AI42)</f>
        <v>0</v>
      </c>
      <c r="AD42" s="332">
        <v>0</v>
      </c>
      <c r="AE42" s="332">
        <v>0</v>
      </c>
      <c r="AF42" s="332">
        <v>0</v>
      </c>
      <c r="AG42" s="332">
        <v>0</v>
      </c>
      <c r="AH42" s="332">
        <v>0</v>
      </c>
      <c r="AI42" s="332">
        <v>0</v>
      </c>
      <c r="AJ42" s="331">
        <f>+K42</f>
        <v>1</v>
      </c>
      <c r="AK42" s="330">
        <f>SUM(AL42:AQ42)</f>
        <v>0</v>
      </c>
      <c r="AL42" s="332">
        <v>0</v>
      </c>
      <c r="AM42" s="332">
        <v>0</v>
      </c>
      <c r="AN42" s="332">
        <v>0</v>
      </c>
      <c r="AO42" s="332">
        <v>0</v>
      </c>
      <c r="AP42" s="332">
        <v>0</v>
      </c>
      <c r="AQ42" s="332">
        <v>0</v>
      </c>
      <c r="AR42" s="331">
        <f>+L42</f>
        <v>1</v>
      </c>
      <c r="AS42" s="330">
        <f>SUM(AT42:AY42)</f>
        <v>0</v>
      </c>
      <c r="AT42" s="332">
        <v>0</v>
      </c>
      <c r="AU42" s="332">
        <v>0</v>
      </c>
      <c r="AV42" s="332">
        <v>0</v>
      </c>
      <c r="AW42" s="332">
        <v>0</v>
      </c>
      <c r="AX42" s="332">
        <v>0</v>
      </c>
      <c r="AY42" s="332">
        <v>0</v>
      </c>
    </row>
    <row r="43" spans="3:51" ht="32.1" customHeight="1" x14ac:dyDescent="0.25">
      <c r="D43" s="201"/>
      <c r="E43" s="182">
        <f>+Metas!H219</f>
        <v>192</v>
      </c>
      <c r="F43" s="191" t="str">
        <f>+Metas!K219</f>
        <v>Revistas editadas, con información cultural realizadas (1 por año)</v>
      </c>
      <c r="G43" s="184">
        <f>+Metas!J219</f>
        <v>4</v>
      </c>
      <c r="H43" s="305">
        <f>SUM(I43:L43)</f>
        <v>4</v>
      </c>
      <c r="I43" s="329">
        <v>1</v>
      </c>
      <c r="J43" s="329">
        <v>1</v>
      </c>
      <c r="K43" s="329">
        <v>1</v>
      </c>
      <c r="L43" s="329">
        <v>1</v>
      </c>
      <c r="M43" s="330">
        <f t="shared" si="59"/>
        <v>80</v>
      </c>
      <c r="N43" s="330">
        <f t="shared" si="59"/>
        <v>80</v>
      </c>
      <c r="O43" s="330">
        <f t="shared" si="59"/>
        <v>0</v>
      </c>
      <c r="P43" s="330">
        <f t="shared" si="59"/>
        <v>0</v>
      </c>
      <c r="Q43" s="330">
        <f t="shared" si="59"/>
        <v>0</v>
      </c>
      <c r="R43" s="330">
        <f t="shared" si="59"/>
        <v>0</v>
      </c>
      <c r="S43" s="330">
        <f t="shared" si="59"/>
        <v>0</v>
      </c>
      <c r="T43" s="331">
        <f>+I43</f>
        <v>1</v>
      </c>
      <c r="U43" s="330">
        <f>SUM(V43:AA43)</f>
        <v>20</v>
      </c>
      <c r="V43" s="332">
        <v>20</v>
      </c>
      <c r="W43" s="332">
        <v>0</v>
      </c>
      <c r="X43" s="332">
        <v>0</v>
      </c>
      <c r="Y43" s="332">
        <v>0</v>
      </c>
      <c r="Z43" s="332">
        <v>0</v>
      </c>
      <c r="AA43" s="332">
        <v>0</v>
      </c>
      <c r="AB43" s="331">
        <f>+J43</f>
        <v>1</v>
      </c>
      <c r="AC43" s="330">
        <f>SUM(AD43:AI43)</f>
        <v>20</v>
      </c>
      <c r="AD43" s="332">
        <v>20</v>
      </c>
      <c r="AE43" s="332">
        <v>0</v>
      </c>
      <c r="AF43" s="332">
        <v>0</v>
      </c>
      <c r="AG43" s="332">
        <v>0</v>
      </c>
      <c r="AH43" s="332">
        <v>0</v>
      </c>
      <c r="AI43" s="332">
        <v>0</v>
      </c>
      <c r="AJ43" s="331">
        <f>+K43</f>
        <v>1</v>
      </c>
      <c r="AK43" s="330">
        <f>SUM(AL43:AQ43)</f>
        <v>20</v>
      </c>
      <c r="AL43" s="332">
        <v>20</v>
      </c>
      <c r="AM43" s="332">
        <v>0</v>
      </c>
      <c r="AN43" s="332">
        <v>0</v>
      </c>
      <c r="AO43" s="332">
        <v>0</v>
      </c>
      <c r="AP43" s="332">
        <v>0</v>
      </c>
      <c r="AQ43" s="332">
        <v>0</v>
      </c>
      <c r="AR43" s="331">
        <f>+L43</f>
        <v>1</v>
      </c>
      <c r="AS43" s="330">
        <f>SUM(AT43:AY43)</f>
        <v>20</v>
      </c>
      <c r="AT43" s="332">
        <v>20</v>
      </c>
      <c r="AU43" s="332">
        <v>0</v>
      </c>
      <c r="AV43" s="332">
        <v>0</v>
      </c>
      <c r="AW43" s="332">
        <v>0</v>
      </c>
      <c r="AX43" s="332">
        <v>0</v>
      </c>
      <c r="AY43" s="332">
        <v>0</v>
      </c>
    </row>
    <row r="44" spans="3:51" ht="32.1" customHeight="1" x14ac:dyDescent="0.25">
      <c r="D44" s="201"/>
      <c r="E44" s="182">
        <f>+Metas!H220</f>
        <v>193</v>
      </c>
      <c r="F44" s="191" t="str">
        <f>+Metas!K220</f>
        <v>Publicaciones digitales con la Programación cultural del Departamento. (12 por año)</v>
      </c>
      <c r="G44" s="184">
        <f>+Metas!J220</f>
        <v>48</v>
      </c>
      <c r="H44" s="305">
        <f>SUM(I44:L44)</f>
        <v>10</v>
      </c>
      <c r="I44" s="329">
        <v>0</v>
      </c>
      <c r="J44" s="329">
        <v>3</v>
      </c>
      <c r="K44" s="329">
        <v>3</v>
      </c>
      <c r="L44" s="329">
        <v>4</v>
      </c>
      <c r="M44" s="330">
        <f t="shared" si="59"/>
        <v>0</v>
      </c>
      <c r="N44" s="330">
        <f t="shared" si="59"/>
        <v>0</v>
      </c>
      <c r="O44" s="330">
        <f t="shared" si="59"/>
        <v>0</v>
      </c>
      <c r="P44" s="330">
        <f t="shared" si="59"/>
        <v>0</v>
      </c>
      <c r="Q44" s="330">
        <f t="shared" si="59"/>
        <v>0</v>
      </c>
      <c r="R44" s="330">
        <f t="shared" si="59"/>
        <v>0</v>
      </c>
      <c r="S44" s="330">
        <f t="shared" si="59"/>
        <v>0</v>
      </c>
      <c r="T44" s="331">
        <f>+I44</f>
        <v>0</v>
      </c>
      <c r="U44" s="330">
        <f>SUM(V44:AA44)</f>
        <v>0</v>
      </c>
      <c r="V44" s="332"/>
      <c r="W44" s="332">
        <v>0</v>
      </c>
      <c r="X44" s="332">
        <v>0</v>
      </c>
      <c r="Y44" s="332">
        <v>0</v>
      </c>
      <c r="Z44" s="332">
        <v>0</v>
      </c>
      <c r="AA44" s="332">
        <v>0</v>
      </c>
      <c r="AB44" s="331">
        <f>+J44</f>
        <v>3</v>
      </c>
      <c r="AC44" s="330">
        <f>SUM(AD44:AI44)</f>
        <v>0</v>
      </c>
      <c r="AD44" s="332">
        <v>0</v>
      </c>
      <c r="AE44" s="332">
        <v>0</v>
      </c>
      <c r="AF44" s="332">
        <v>0</v>
      </c>
      <c r="AG44" s="332">
        <v>0</v>
      </c>
      <c r="AH44" s="332">
        <v>0</v>
      </c>
      <c r="AI44" s="332">
        <v>0</v>
      </c>
      <c r="AJ44" s="331">
        <f>+K44</f>
        <v>3</v>
      </c>
      <c r="AK44" s="330">
        <f>SUM(AL44:AQ44)</f>
        <v>0</v>
      </c>
      <c r="AL44" s="332">
        <v>0</v>
      </c>
      <c r="AM44" s="332">
        <v>0</v>
      </c>
      <c r="AN44" s="332">
        <v>0</v>
      </c>
      <c r="AO44" s="332">
        <v>0</v>
      </c>
      <c r="AP44" s="332">
        <v>0</v>
      </c>
      <c r="AQ44" s="332">
        <v>0</v>
      </c>
      <c r="AR44" s="331">
        <f>+L44</f>
        <v>4</v>
      </c>
      <c r="AS44" s="330">
        <f>SUM(AT44:AY44)</f>
        <v>0</v>
      </c>
      <c r="AT44" s="332">
        <v>0</v>
      </c>
      <c r="AU44" s="332">
        <v>0</v>
      </c>
      <c r="AV44" s="332">
        <v>0</v>
      </c>
      <c r="AW44" s="332">
        <v>0</v>
      </c>
      <c r="AX44" s="332">
        <v>0</v>
      </c>
      <c r="AY44" s="332">
        <v>0</v>
      </c>
    </row>
    <row r="45" spans="3:51" ht="32.1" customHeight="1" x14ac:dyDescent="0.25">
      <c r="D45" s="201"/>
      <c r="E45" s="182">
        <f>+Metas!H221</f>
        <v>194</v>
      </c>
      <c r="F45" s="191" t="str">
        <f>+Metas!K221</f>
        <v>Apoyos a la producción, reproducción y difusión de contenidos digitales en arte y cultura anualmente. (4 por año)</v>
      </c>
      <c r="G45" s="184">
        <f>+Metas!J221</f>
        <v>16</v>
      </c>
      <c r="H45" s="324"/>
      <c r="I45" s="325"/>
      <c r="J45" s="325"/>
      <c r="K45" s="325"/>
      <c r="L45" s="325"/>
      <c r="M45" s="336">
        <f t="shared" si="59"/>
        <v>210</v>
      </c>
      <c r="N45" s="336">
        <f t="shared" si="59"/>
        <v>210</v>
      </c>
      <c r="O45" s="336">
        <f t="shared" si="59"/>
        <v>0</v>
      </c>
      <c r="P45" s="336">
        <f t="shared" si="59"/>
        <v>0</v>
      </c>
      <c r="Q45" s="336">
        <f t="shared" si="59"/>
        <v>0</v>
      </c>
      <c r="R45" s="336">
        <f t="shared" si="59"/>
        <v>0</v>
      </c>
      <c r="S45" s="336">
        <f t="shared" si="59"/>
        <v>0</v>
      </c>
      <c r="T45" s="342"/>
      <c r="U45" s="328">
        <f t="shared" ref="U45:AA45" si="60">SUM(U46:U47)</f>
        <v>210</v>
      </c>
      <c r="V45" s="328">
        <f t="shared" si="60"/>
        <v>210</v>
      </c>
      <c r="W45" s="328">
        <f t="shared" si="60"/>
        <v>0</v>
      </c>
      <c r="X45" s="328">
        <f t="shared" si="60"/>
        <v>0</v>
      </c>
      <c r="Y45" s="328">
        <f t="shared" si="60"/>
        <v>0</v>
      </c>
      <c r="Z45" s="328">
        <f t="shared" si="60"/>
        <v>0</v>
      </c>
      <c r="AA45" s="328">
        <f t="shared" si="60"/>
        <v>0</v>
      </c>
      <c r="AB45" s="342"/>
      <c r="AC45" s="328">
        <f t="shared" ref="AC45:AI45" si="61">SUM(AC46:AC47)</f>
        <v>0</v>
      </c>
      <c r="AD45" s="328">
        <f t="shared" si="61"/>
        <v>0</v>
      </c>
      <c r="AE45" s="328">
        <f t="shared" si="61"/>
        <v>0</v>
      </c>
      <c r="AF45" s="328">
        <f t="shared" si="61"/>
        <v>0</v>
      </c>
      <c r="AG45" s="328">
        <f t="shared" si="61"/>
        <v>0</v>
      </c>
      <c r="AH45" s="328">
        <f t="shared" si="61"/>
        <v>0</v>
      </c>
      <c r="AI45" s="328">
        <f t="shared" si="61"/>
        <v>0</v>
      </c>
      <c r="AJ45" s="342"/>
      <c r="AK45" s="328">
        <f t="shared" ref="AK45:AQ45" si="62">SUM(AK46:AK47)</f>
        <v>0</v>
      </c>
      <c r="AL45" s="328">
        <f t="shared" si="62"/>
        <v>0</v>
      </c>
      <c r="AM45" s="328">
        <f t="shared" si="62"/>
        <v>0</v>
      </c>
      <c r="AN45" s="328">
        <f t="shared" si="62"/>
        <v>0</v>
      </c>
      <c r="AO45" s="328">
        <f t="shared" si="62"/>
        <v>0</v>
      </c>
      <c r="AP45" s="328">
        <f t="shared" si="62"/>
        <v>0</v>
      </c>
      <c r="AQ45" s="328">
        <f t="shared" si="62"/>
        <v>0</v>
      </c>
      <c r="AR45" s="342"/>
      <c r="AS45" s="328">
        <f t="shared" ref="AS45:AY45" si="63">SUM(AS46:AS47)</f>
        <v>0</v>
      </c>
      <c r="AT45" s="328">
        <f t="shared" si="63"/>
        <v>0</v>
      </c>
      <c r="AU45" s="328">
        <f t="shared" si="63"/>
        <v>0</v>
      </c>
      <c r="AV45" s="328">
        <f t="shared" si="63"/>
        <v>0</v>
      </c>
      <c r="AW45" s="328">
        <f t="shared" si="63"/>
        <v>0</v>
      </c>
      <c r="AX45" s="328">
        <f t="shared" si="63"/>
        <v>0</v>
      </c>
      <c r="AY45" s="328">
        <f t="shared" si="63"/>
        <v>0</v>
      </c>
    </row>
    <row r="46" spans="3:51" ht="32.1" customHeight="1" x14ac:dyDescent="0.25">
      <c r="D46" s="201"/>
      <c r="E46" s="182">
        <f>+Metas!H222</f>
        <v>195</v>
      </c>
      <c r="F46" s="191" t="str">
        <f>+Metas!K222</f>
        <v>Proyectos de investigación, creación, formación y producción de productos y/o proyectos artísticos y/o culturales. (1 por año)</v>
      </c>
      <c r="G46" s="184">
        <f>+Metas!J222</f>
        <v>4</v>
      </c>
      <c r="H46" s="306">
        <f>SUM(I46:L46)</f>
        <v>1</v>
      </c>
      <c r="I46" s="339">
        <v>0.25</v>
      </c>
      <c r="J46" s="339">
        <v>0.25</v>
      </c>
      <c r="K46" s="339">
        <v>0.25</v>
      </c>
      <c r="L46" s="339">
        <v>0.25</v>
      </c>
      <c r="M46" s="330">
        <f t="shared" si="59"/>
        <v>210</v>
      </c>
      <c r="N46" s="330">
        <f t="shared" si="59"/>
        <v>210</v>
      </c>
      <c r="O46" s="330">
        <f t="shared" si="59"/>
        <v>0</v>
      </c>
      <c r="P46" s="330">
        <f t="shared" si="59"/>
        <v>0</v>
      </c>
      <c r="Q46" s="330">
        <f t="shared" si="59"/>
        <v>0</v>
      </c>
      <c r="R46" s="330">
        <f t="shared" si="59"/>
        <v>0</v>
      </c>
      <c r="S46" s="330">
        <f t="shared" si="59"/>
        <v>0</v>
      </c>
      <c r="T46" s="411">
        <f>+I46</f>
        <v>0.25</v>
      </c>
      <c r="U46" s="330">
        <f>SUM(V46:AA46)</f>
        <v>210</v>
      </c>
      <c r="V46" s="332">
        <v>210</v>
      </c>
      <c r="W46" s="332">
        <v>0</v>
      </c>
      <c r="X46" s="332">
        <v>0</v>
      </c>
      <c r="Y46" s="332">
        <v>0</v>
      </c>
      <c r="Z46" s="332">
        <v>0</v>
      </c>
      <c r="AA46" s="332">
        <v>0</v>
      </c>
      <c r="AB46" s="411">
        <f>+J46</f>
        <v>0.25</v>
      </c>
      <c r="AC46" s="330">
        <f>SUM(AD46:AI46)</f>
        <v>0</v>
      </c>
      <c r="AD46" s="332">
        <v>0</v>
      </c>
      <c r="AE46" s="332">
        <v>0</v>
      </c>
      <c r="AF46" s="332">
        <v>0</v>
      </c>
      <c r="AG46" s="332">
        <v>0</v>
      </c>
      <c r="AH46" s="332">
        <v>0</v>
      </c>
      <c r="AI46" s="332">
        <v>0</v>
      </c>
      <c r="AJ46" s="411">
        <f>+K46</f>
        <v>0.25</v>
      </c>
      <c r="AK46" s="330">
        <f>SUM(AL46:AQ46)</f>
        <v>0</v>
      </c>
      <c r="AL46" s="332">
        <v>0</v>
      </c>
      <c r="AM46" s="332">
        <v>0</v>
      </c>
      <c r="AN46" s="332">
        <v>0</v>
      </c>
      <c r="AO46" s="332">
        <v>0</v>
      </c>
      <c r="AP46" s="332">
        <v>0</v>
      </c>
      <c r="AQ46" s="332">
        <v>0</v>
      </c>
      <c r="AR46" s="411">
        <f>+L46</f>
        <v>0.25</v>
      </c>
      <c r="AS46" s="330">
        <f>SUM(AT46:AY46)</f>
        <v>0</v>
      </c>
      <c r="AT46" s="332">
        <v>0</v>
      </c>
      <c r="AU46" s="332">
        <v>0</v>
      </c>
      <c r="AV46" s="332">
        <v>0</v>
      </c>
      <c r="AW46" s="332">
        <v>0</v>
      </c>
      <c r="AX46" s="332">
        <v>0</v>
      </c>
      <c r="AY46" s="332">
        <v>0</v>
      </c>
    </row>
    <row r="47" spans="3:51" ht="32.1" customHeight="1" x14ac:dyDescent="0.25">
      <c r="C47" s="165" t="s">
        <v>3050</v>
      </c>
      <c r="D47" s="166" t="s">
        <v>628</v>
      </c>
      <c r="E47" s="228"/>
      <c r="F47" s="168"/>
      <c r="G47" s="194"/>
      <c r="H47" s="305">
        <f>SUM(I47:L47)</f>
        <v>1</v>
      </c>
      <c r="I47" s="329">
        <v>0</v>
      </c>
      <c r="J47" s="329">
        <v>0</v>
      </c>
      <c r="K47" s="329">
        <v>0</v>
      </c>
      <c r="L47" s="329">
        <v>1</v>
      </c>
      <c r="M47" s="330">
        <f t="shared" si="59"/>
        <v>0</v>
      </c>
      <c r="N47" s="330">
        <f t="shared" si="59"/>
        <v>0</v>
      </c>
      <c r="O47" s="330">
        <f t="shared" si="59"/>
        <v>0</v>
      </c>
      <c r="P47" s="330">
        <f t="shared" si="59"/>
        <v>0</v>
      </c>
      <c r="Q47" s="330">
        <f t="shared" si="59"/>
        <v>0</v>
      </c>
      <c r="R47" s="330">
        <f t="shared" si="59"/>
        <v>0</v>
      </c>
      <c r="S47" s="330">
        <f t="shared" si="59"/>
        <v>0</v>
      </c>
      <c r="T47" s="331">
        <f>+I47</f>
        <v>0</v>
      </c>
      <c r="U47" s="330">
        <f>SUM(V47:AA47)</f>
        <v>0</v>
      </c>
      <c r="V47" s="332">
        <v>0</v>
      </c>
      <c r="W47" s="332">
        <v>0</v>
      </c>
      <c r="X47" s="332">
        <v>0</v>
      </c>
      <c r="Y47" s="332">
        <v>0</v>
      </c>
      <c r="Z47" s="332">
        <v>0</v>
      </c>
      <c r="AA47" s="332">
        <v>0</v>
      </c>
      <c r="AB47" s="331">
        <f>+J47</f>
        <v>0</v>
      </c>
      <c r="AC47" s="330">
        <f>SUM(AD47:AI47)</f>
        <v>0</v>
      </c>
      <c r="AD47" s="332">
        <v>0</v>
      </c>
      <c r="AE47" s="332">
        <v>0</v>
      </c>
      <c r="AF47" s="332">
        <v>0</v>
      </c>
      <c r="AG47" s="332">
        <v>0</v>
      </c>
      <c r="AH47" s="332">
        <v>0</v>
      </c>
      <c r="AI47" s="332">
        <v>0</v>
      </c>
      <c r="AJ47" s="331">
        <f>+K47</f>
        <v>0</v>
      </c>
      <c r="AK47" s="330">
        <f>SUM(AL47:AQ47)</f>
        <v>0</v>
      </c>
      <c r="AL47" s="332">
        <v>0</v>
      </c>
      <c r="AM47" s="332">
        <v>0</v>
      </c>
      <c r="AN47" s="332">
        <v>0</v>
      </c>
      <c r="AO47" s="332">
        <v>0</v>
      </c>
      <c r="AP47" s="332">
        <v>0</v>
      </c>
      <c r="AQ47" s="332">
        <v>0</v>
      </c>
      <c r="AR47" s="331">
        <f>+L47</f>
        <v>1</v>
      </c>
      <c r="AS47" s="330">
        <f>SUM(AT47:AY47)</f>
        <v>0</v>
      </c>
      <c r="AT47" s="332">
        <v>0</v>
      </c>
      <c r="AU47" s="332">
        <v>0</v>
      </c>
      <c r="AV47" s="332">
        <v>0</v>
      </c>
      <c r="AW47" s="332">
        <v>0</v>
      </c>
      <c r="AX47" s="332">
        <v>0</v>
      </c>
      <c r="AY47" s="332">
        <v>0</v>
      </c>
    </row>
    <row r="48" spans="3:51" ht="32.1" customHeight="1" x14ac:dyDescent="0.25">
      <c r="D48" s="202" t="s">
        <v>3051</v>
      </c>
      <c r="E48" s="538" t="s">
        <v>21</v>
      </c>
      <c r="F48" s="539"/>
      <c r="G48" s="189"/>
      <c r="H48" s="324"/>
      <c r="I48" s="325"/>
      <c r="J48" s="325"/>
      <c r="K48" s="325"/>
      <c r="L48" s="325"/>
      <c r="M48" s="336">
        <f t="shared" si="59"/>
        <v>3500</v>
      </c>
      <c r="N48" s="336">
        <f t="shared" si="59"/>
        <v>3500</v>
      </c>
      <c r="O48" s="336">
        <f t="shared" si="59"/>
        <v>0</v>
      </c>
      <c r="P48" s="336">
        <f t="shared" si="59"/>
        <v>0</v>
      </c>
      <c r="Q48" s="336">
        <f t="shared" si="59"/>
        <v>0</v>
      </c>
      <c r="R48" s="336">
        <f t="shared" si="59"/>
        <v>0</v>
      </c>
      <c r="S48" s="336">
        <f t="shared" si="59"/>
        <v>0</v>
      </c>
      <c r="T48" s="342"/>
      <c r="U48" s="328">
        <f t="shared" ref="U48:AA48" si="64">SUM(U49:U49)</f>
        <v>0</v>
      </c>
      <c r="V48" s="328">
        <f t="shared" si="64"/>
        <v>0</v>
      </c>
      <c r="W48" s="328">
        <f t="shared" si="64"/>
        <v>0</v>
      </c>
      <c r="X48" s="328">
        <f t="shared" si="64"/>
        <v>0</v>
      </c>
      <c r="Y48" s="328">
        <f t="shared" si="64"/>
        <v>0</v>
      </c>
      <c r="Z48" s="328">
        <f t="shared" si="64"/>
        <v>0</v>
      </c>
      <c r="AA48" s="328">
        <f t="shared" si="64"/>
        <v>0</v>
      </c>
      <c r="AB48" s="342"/>
      <c r="AC48" s="328">
        <f t="shared" ref="AC48:AI48" si="65">SUM(AC49:AC49)</f>
        <v>1300</v>
      </c>
      <c r="AD48" s="328">
        <f t="shared" si="65"/>
        <v>1300</v>
      </c>
      <c r="AE48" s="328">
        <f t="shared" si="65"/>
        <v>0</v>
      </c>
      <c r="AF48" s="328">
        <f t="shared" si="65"/>
        <v>0</v>
      </c>
      <c r="AG48" s="328">
        <f t="shared" si="65"/>
        <v>0</v>
      </c>
      <c r="AH48" s="328">
        <f t="shared" si="65"/>
        <v>0</v>
      </c>
      <c r="AI48" s="328">
        <f t="shared" si="65"/>
        <v>0</v>
      </c>
      <c r="AJ48" s="342"/>
      <c r="AK48" s="328">
        <f t="shared" ref="AK48:AQ48" si="66">SUM(AK49:AK49)</f>
        <v>1100</v>
      </c>
      <c r="AL48" s="328">
        <f t="shared" si="66"/>
        <v>1100</v>
      </c>
      <c r="AM48" s="328">
        <f t="shared" si="66"/>
        <v>0</v>
      </c>
      <c r="AN48" s="328">
        <f t="shared" si="66"/>
        <v>0</v>
      </c>
      <c r="AO48" s="328">
        <f t="shared" si="66"/>
        <v>0</v>
      </c>
      <c r="AP48" s="328">
        <f t="shared" si="66"/>
        <v>0</v>
      </c>
      <c r="AQ48" s="328">
        <f t="shared" si="66"/>
        <v>0</v>
      </c>
      <c r="AR48" s="342"/>
      <c r="AS48" s="328">
        <f t="shared" ref="AS48:AY48" si="67">SUM(AS49:AS49)</f>
        <v>1100</v>
      </c>
      <c r="AT48" s="328">
        <f t="shared" si="67"/>
        <v>1100</v>
      </c>
      <c r="AU48" s="328">
        <f t="shared" si="67"/>
        <v>0</v>
      </c>
      <c r="AV48" s="328">
        <f t="shared" si="67"/>
        <v>0</v>
      </c>
      <c r="AW48" s="328">
        <f t="shared" si="67"/>
        <v>0</v>
      </c>
      <c r="AX48" s="328">
        <f t="shared" si="67"/>
        <v>0</v>
      </c>
      <c r="AY48" s="328">
        <f t="shared" si="67"/>
        <v>0</v>
      </c>
    </row>
    <row r="49" spans="3:51" ht="32.1" customHeight="1" x14ac:dyDescent="0.25">
      <c r="D49" s="201"/>
      <c r="E49" s="182">
        <f>+Metas!H224</f>
        <v>196</v>
      </c>
      <c r="F49" s="191" t="str">
        <f>+Metas!K224</f>
        <v>municipios asesorados y acompañados y cuentan con procesos estables de formación anualmente</v>
      </c>
      <c r="G49" s="226">
        <f>+Metas!J224</f>
        <v>30</v>
      </c>
      <c r="H49" s="337">
        <f>SUM(I49:L49)</f>
        <v>1</v>
      </c>
      <c r="I49" s="338">
        <v>0</v>
      </c>
      <c r="J49" s="338">
        <v>0</v>
      </c>
      <c r="K49" s="338">
        <v>0</v>
      </c>
      <c r="L49" s="338">
        <v>1</v>
      </c>
      <c r="M49" s="330">
        <f t="shared" si="59"/>
        <v>3500</v>
      </c>
      <c r="N49" s="330">
        <f t="shared" si="59"/>
        <v>3500</v>
      </c>
      <c r="O49" s="330">
        <f t="shared" si="59"/>
        <v>0</v>
      </c>
      <c r="P49" s="330">
        <f t="shared" si="59"/>
        <v>0</v>
      </c>
      <c r="Q49" s="330">
        <f t="shared" si="59"/>
        <v>0</v>
      </c>
      <c r="R49" s="330">
        <f t="shared" si="59"/>
        <v>0</v>
      </c>
      <c r="S49" s="330">
        <f t="shared" si="59"/>
        <v>0</v>
      </c>
      <c r="T49" s="331">
        <f>+I49</f>
        <v>0</v>
      </c>
      <c r="U49" s="330">
        <f>SUM(V49:AA49)</f>
        <v>0</v>
      </c>
      <c r="V49" s="332">
        <v>0</v>
      </c>
      <c r="W49" s="332">
        <v>0</v>
      </c>
      <c r="X49" s="332">
        <v>0</v>
      </c>
      <c r="Y49" s="332">
        <v>0</v>
      </c>
      <c r="Z49" s="332">
        <v>0</v>
      </c>
      <c r="AA49" s="332">
        <v>0</v>
      </c>
      <c r="AB49" s="331">
        <f>+J49</f>
        <v>0</v>
      </c>
      <c r="AC49" s="330">
        <f>SUM(AD49:AI49)</f>
        <v>1300</v>
      </c>
      <c r="AD49" s="332">
        <v>1300</v>
      </c>
      <c r="AE49" s="332">
        <v>0</v>
      </c>
      <c r="AF49" s="332">
        <v>0</v>
      </c>
      <c r="AG49" s="332">
        <v>0</v>
      </c>
      <c r="AH49" s="332">
        <v>0</v>
      </c>
      <c r="AI49" s="332">
        <v>0</v>
      </c>
      <c r="AJ49" s="331">
        <f>+K49</f>
        <v>0</v>
      </c>
      <c r="AK49" s="330">
        <f>SUM(AL49:AQ49)</f>
        <v>1100</v>
      </c>
      <c r="AL49" s="332">
        <v>1100</v>
      </c>
      <c r="AM49" s="332">
        <v>0</v>
      </c>
      <c r="AN49" s="332">
        <v>0</v>
      </c>
      <c r="AO49" s="332">
        <v>0</v>
      </c>
      <c r="AP49" s="332">
        <v>0</v>
      </c>
      <c r="AQ49" s="332">
        <v>0</v>
      </c>
      <c r="AR49" s="331">
        <f>+L49</f>
        <v>1</v>
      </c>
      <c r="AS49" s="330">
        <f>SUM(AT49:AY49)</f>
        <v>1100</v>
      </c>
      <c r="AT49" s="332">
        <v>1100</v>
      </c>
      <c r="AU49" s="332">
        <v>0</v>
      </c>
      <c r="AV49" s="332">
        <v>0</v>
      </c>
      <c r="AW49" s="332">
        <v>0</v>
      </c>
      <c r="AX49" s="332">
        <v>0</v>
      </c>
      <c r="AY49" s="332">
        <v>0</v>
      </c>
    </row>
    <row r="50" spans="3:51" ht="32.1" customHeight="1" x14ac:dyDescent="0.25">
      <c r="D50" s="201"/>
      <c r="E50" s="182">
        <f>+Metas!H225</f>
        <v>197</v>
      </c>
      <c r="F50" s="191" t="str">
        <f>+Metas!K225</f>
        <v>Red departamental de experiencias de formación artística y cultural implementada y operando anualmente</v>
      </c>
      <c r="G50" s="226">
        <f>+Metas!J225</f>
        <v>1</v>
      </c>
    </row>
    <row r="51" spans="3:51" ht="32.1" customHeight="1" x14ac:dyDescent="0.25">
      <c r="D51" s="201"/>
      <c r="E51" s="182">
        <f>+Metas!H226</f>
        <v>198</v>
      </c>
      <c r="F51" s="191" t="str">
        <f>+Metas!K226</f>
        <v>Formadores de las áreas artísticas capacitados en Formación técnica para la formación artística y cultural. por año</v>
      </c>
      <c r="G51" s="226">
        <f>+Metas!J226</f>
        <v>80</v>
      </c>
    </row>
    <row r="52" spans="3:51" ht="32.1" customHeight="1" x14ac:dyDescent="0.25">
      <c r="D52" s="201"/>
      <c r="E52" s="182">
        <f>+Metas!H227</f>
        <v>199</v>
      </c>
      <c r="F52" s="191" t="str">
        <f>+Metas!K227</f>
        <v>Gestores capacitados para la gestión de las escuelas de formación cultural por año</v>
      </c>
      <c r="G52" s="226">
        <f>+Metas!J227</f>
        <v>80</v>
      </c>
    </row>
    <row r="53" spans="3:51" ht="32.1" customHeight="1" x14ac:dyDescent="0.25">
      <c r="D53" s="201"/>
      <c r="E53" s="182">
        <f>+Metas!H228</f>
        <v>200</v>
      </c>
      <c r="F53" s="191" t="str">
        <f>+Metas!K228</f>
        <v>Creadores capacitados en procesos de creación artística (300 por año)</v>
      </c>
      <c r="G53" s="226">
        <f>+Metas!J228</f>
        <v>1200</v>
      </c>
    </row>
    <row r="54" spans="3:51" ht="32.1" customHeight="1" x14ac:dyDescent="0.25">
      <c r="D54" s="201"/>
      <c r="E54" s="182">
        <f>+Metas!H229</f>
        <v>201</v>
      </c>
      <c r="F54" s="191" t="str">
        <f>+Metas!K229</f>
        <v>Encuentros de coordinación, seguimiento y evaluación del subsistema de formación artística (2 por año)</v>
      </c>
      <c r="G54" s="226">
        <f>+Metas!J229</f>
        <v>8</v>
      </c>
    </row>
    <row r="55" spans="3:51" ht="32.1" customHeight="1" x14ac:dyDescent="0.25">
      <c r="D55" s="201"/>
      <c r="E55" s="182">
        <f>+Metas!H230</f>
        <v>202</v>
      </c>
      <c r="F55" s="191" t="str">
        <f>+Metas!K230</f>
        <v>Alianzas desarrolladas con los municipios para fortalecer las escuelas de formación artística (40 por año)</v>
      </c>
      <c r="G55" s="226">
        <f>+Metas!J230</f>
        <v>160</v>
      </c>
    </row>
    <row r="56" spans="3:51" ht="32.1" customHeight="1" x14ac:dyDescent="0.25">
      <c r="D56" s="201"/>
      <c r="E56" s="182">
        <f>+Metas!H231</f>
        <v>203</v>
      </c>
      <c r="F56" s="191" t="str">
        <f>+Metas!K231</f>
        <v>municipios dotados con elementos básicos para los procesos de formación y la expresión cultural y artística, cada año</v>
      </c>
      <c r="G56" s="226">
        <f>+Metas!J231</f>
        <v>40</v>
      </c>
    </row>
    <row r="57" spans="3:51" ht="32.1" customHeight="1" x14ac:dyDescent="0.25">
      <c r="D57" s="201"/>
      <c r="E57" s="182">
        <f>+Metas!H232</f>
        <v>204</v>
      </c>
      <c r="F57" s="191" t="str">
        <f>+Metas!K232</f>
        <v>Procesos de formación a formadores (1 por año)</v>
      </c>
      <c r="G57" s="226">
        <f>+Metas!J232</f>
        <v>4</v>
      </c>
    </row>
    <row r="58" spans="3:51" ht="32.1" customHeight="1" x14ac:dyDescent="0.25">
      <c r="D58" s="202" t="s">
        <v>3053</v>
      </c>
      <c r="E58" s="551" t="s">
        <v>3052</v>
      </c>
      <c r="F58" s="552"/>
      <c r="G58" s="189"/>
    </row>
    <row r="59" spans="3:51" ht="32.1" customHeight="1" x14ac:dyDescent="0.25">
      <c r="D59" s="202"/>
      <c r="E59" s="182">
        <f>+Metas!H234</f>
        <v>206</v>
      </c>
      <c r="F59" s="183" t="str">
        <f>+Metas!K234</f>
        <v>Apoyos al laboratorio de investigación, creación y producción en las diferentes áreas artísticas y del saber (1 por año)</v>
      </c>
      <c r="G59" s="226">
        <f>+Metas!J234</f>
        <v>4</v>
      </c>
    </row>
    <row r="60" spans="3:51" ht="32.1" customHeight="1" x14ac:dyDescent="0.25">
      <c r="D60" s="202"/>
      <c r="E60" s="182">
        <f>+Metas!H235</f>
        <v>207</v>
      </c>
      <c r="F60" s="183" t="str">
        <f>+Metas!K235</f>
        <v>Eventos de promoción y difusión de la investigación, creación y producción en las diferentes áreas artísticas (2 por año)</v>
      </c>
      <c r="G60" s="226">
        <f>+Metas!J235</f>
        <v>8</v>
      </c>
    </row>
    <row r="61" spans="3:51" ht="32.1" customHeight="1" x14ac:dyDescent="0.25">
      <c r="D61" s="202"/>
      <c r="E61" s="182">
        <f>+Metas!H236</f>
        <v>208</v>
      </c>
      <c r="F61" s="183" t="str">
        <f>+Metas!K236</f>
        <v>Apoyos para la conformación de semilleros en cultura y las artes en Norte de Santander. (1 por año)</v>
      </c>
      <c r="G61" s="226">
        <f>+Metas!J236</f>
        <v>4</v>
      </c>
    </row>
    <row r="62" spans="3:51" ht="32.1" customHeight="1" x14ac:dyDescent="0.25">
      <c r="D62" s="202"/>
      <c r="E62" s="182">
        <f>+Metas!H237</f>
        <v>209</v>
      </c>
      <c r="F62" s="183" t="str">
        <f>+Metas!K237</f>
        <v>Apoyos a procesos de formación en formulación, evaluación y dirección de proyectos culturales (2 por año)</v>
      </c>
      <c r="G62" s="226">
        <f>+Metas!J237</f>
        <v>8</v>
      </c>
    </row>
    <row r="63" spans="3:51" ht="32.1" customHeight="1" x14ac:dyDescent="0.25">
      <c r="C63" s="165" t="s">
        <v>3055</v>
      </c>
      <c r="D63" s="166" t="s">
        <v>3054</v>
      </c>
      <c r="E63" s="228"/>
      <c r="F63" s="168"/>
      <c r="G63" s="194"/>
    </row>
    <row r="64" spans="3:51" ht="32.1" customHeight="1" x14ac:dyDescent="0.25">
      <c r="D64" s="202" t="s">
        <v>3057</v>
      </c>
      <c r="E64" s="538" t="s">
        <v>3056</v>
      </c>
      <c r="F64" s="539"/>
      <c r="G64" s="189"/>
    </row>
    <row r="65" spans="4:7" ht="32.1" customHeight="1" x14ac:dyDescent="0.25">
      <c r="D65" s="201"/>
      <c r="E65" s="182">
        <f>+Metas!H239</f>
        <v>210</v>
      </c>
      <c r="F65" s="191" t="str">
        <f>+Metas!K239</f>
        <v>Actualizaciones e implementación del plan departamental de Lectura y bibliotecas anualmente (1 por año)</v>
      </c>
      <c r="G65" s="226">
        <f>+Metas!J239</f>
        <v>4</v>
      </c>
    </row>
    <row r="66" spans="4:7" ht="32.1" customHeight="1" x14ac:dyDescent="0.25">
      <c r="D66" s="201"/>
      <c r="E66" s="182">
        <f>+Metas!H240</f>
        <v>211</v>
      </c>
      <c r="F66" s="191" t="str">
        <f>+Metas!K240</f>
        <v>Municipios con planes municipales de lectura implementados por año</v>
      </c>
      <c r="G66" s="226">
        <f>+Metas!J240</f>
        <v>40</v>
      </c>
    </row>
    <row r="67" spans="4:7" ht="32.1" customHeight="1" x14ac:dyDescent="0.25">
      <c r="D67" s="201"/>
      <c r="E67" s="182">
        <f>+Metas!H241</f>
        <v>212</v>
      </c>
      <c r="F67" s="191" t="str">
        <f>+Metas!K241</f>
        <v>Municipios organizados y participando en la red departamental de bibliotecas. por año</v>
      </c>
      <c r="G67" s="226">
        <f>+Metas!J241</f>
        <v>40</v>
      </c>
    </row>
    <row r="68" spans="4:7" ht="32.1" customHeight="1" x14ac:dyDescent="0.25">
      <c r="D68" s="201"/>
      <c r="E68" s="182">
        <f>+Metas!H242</f>
        <v>213</v>
      </c>
      <c r="F68" s="191" t="str">
        <f>+Metas!K242</f>
        <v>Encuentros departamentales de bibliotecas públicas. (2 por año)</v>
      </c>
      <c r="G68" s="226">
        <f>+Metas!J242</f>
        <v>8</v>
      </c>
    </row>
    <row r="69" spans="4:7" ht="32.1" customHeight="1" x14ac:dyDescent="0.25">
      <c r="D69" s="201"/>
      <c r="E69" s="182">
        <f>+Metas!H243</f>
        <v>214</v>
      </c>
      <c r="F69" s="191" t="str">
        <f>+Metas!K243</f>
        <v>Procesos de formación anuales para bibliotecarios (1 por año)</v>
      </c>
      <c r="G69" s="226">
        <f>+Metas!J243</f>
        <v>4</v>
      </c>
    </row>
    <row r="70" spans="4:7" ht="32.1" customHeight="1" x14ac:dyDescent="0.25">
      <c r="D70" s="201"/>
      <c r="E70" s="182">
        <f>+Metas!H244</f>
        <v>215</v>
      </c>
      <c r="F70" s="191" t="str">
        <f>+Metas!K244</f>
        <v>Fortalecimiento de una (1) biblioteca rural, en su adecuación y dotación</v>
      </c>
      <c r="G70" s="226">
        <f>+Metas!J244</f>
        <v>1</v>
      </c>
    </row>
    <row r="71" spans="4:7" ht="32.1" customHeight="1" x14ac:dyDescent="0.25">
      <c r="D71" s="201"/>
      <c r="E71" s="182">
        <f>+Metas!H245</f>
        <v>216</v>
      </c>
      <c r="F71" s="191" t="str">
        <f>+Metas!K245</f>
        <v>Municipios con promoción y animación de lectura en niños y niñas de cero a 5iempre apoyados por año</v>
      </c>
      <c r="G71" s="226">
        <f>+Metas!J245</f>
        <v>20</v>
      </c>
    </row>
    <row r="72" spans="4:7" ht="32.1" customHeight="1" x14ac:dyDescent="0.25">
      <c r="D72" s="201"/>
      <c r="E72" s="182">
        <f>+Metas!H246</f>
        <v>217</v>
      </c>
      <c r="F72" s="191" t="str">
        <f>+Metas!K246</f>
        <v>Municipios con promoción y animación de la lectura en niños y niñas de la infancia apoyados por año</v>
      </c>
      <c r="G72" s="226">
        <f>+Metas!J246</f>
        <v>20</v>
      </c>
    </row>
    <row r="73" spans="4:7" ht="32.1" customHeight="1" x14ac:dyDescent="0.25">
      <c r="D73" s="201"/>
      <c r="E73" s="182">
        <f>+Metas!H247</f>
        <v>218</v>
      </c>
      <c r="F73" s="191" t="str">
        <f>+Metas!K247</f>
        <v>Programas de promoción y animación de la lectura desarrollados con población juvenil apoyados por año</v>
      </c>
      <c r="G73" s="226">
        <f>+Metas!J247</f>
        <v>20</v>
      </c>
    </row>
    <row r="74" spans="4:7" ht="32.1" customHeight="1" x14ac:dyDescent="0.25">
      <c r="D74" s="201"/>
      <c r="E74" s="182">
        <f>+Metas!H248</f>
        <v>219</v>
      </c>
      <c r="F74" s="191" t="str">
        <f>+Metas!K248</f>
        <v>Municipios con promoción y animación de la lectura desarrollados con personas mayores apoyados por año</v>
      </c>
      <c r="G74" s="226">
        <f>+Metas!J248</f>
        <v>20</v>
      </c>
    </row>
    <row r="75" spans="4:7" ht="32.1" customHeight="1" x14ac:dyDescent="0.25">
      <c r="D75" s="201"/>
      <c r="E75" s="182">
        <f>+Metas!H249</f>
        <v>220</v>
      </c>
      <c r="F75" s="191" t="str">
        <f>+Metas!K249</f>
        <v>Municipios con Bibliotecas publicas estacionarias para la promoción de lectura, instaladas en espacios abiertos y dotadas con bibliografía y equipos tecnológicos actualizados (10 por año)</v>
      </c>
      <c r="G75" s="226">
        <f>+Metas!J249</f>
        <v>40</v>
      </c>
    </row>
    <row r="76" spans="4:7" ht="32.1" customHeight="1" x14ac:dyDescent="0.25">
      <c r="D76" s="202" t="s">
        <v>3059</v>
      </c>
      <c r="E76" s="551" t="s">
        <v>3058</v>
      </c>
      <c r="F76" s="552"/>
      <c r="G76" s="189"/>
    </row>
    <row r="77" spans="4:7" ht="32.1" customHeight="1" x14ac:dyDescent="0.25">
      <c r="D77" s="202"/>
      <c r="E77" s="182">
        <f>+Metas!H250</f>
        <v>221</v>
      </c>
      <c r="F77" s="183" t="str">
        <f>+Metas!K250</f>
        <v>Proyectos apoyados en acciones de acceso y participación a la cultura a niños y niñas de cero a 5iempre, (5 por año)</v>
      </c>
      <c r="G77" s="226">
        <f>+Metas!J250</f>
        <v>20</v>
      </c>
    </row>
    <row r="78" spans="4:7" ht="32.1" customHeight="1" x14ac:dyDescent="0.25">
      <c r="D78" s="202"/>
      <c r="E78" s="182">
        <f>+Metas!H251</f>
        <v>222</v>
      </c>
      <c r="F78" s="183" t="str">
        <f>+Metas!K251</f>
        <v>Proyectos apoyados en acciones de acceso y participación a la cultura a jóvenes y adolescentes (5 por año)</v>
      </c>
      <c r="G78" s="226">
        <f>+Metas!J251</f>
        <v>20</v>
      </c>
    </row>
    <row r="79" spans="4:7" ht="32.1" customHeight="1" x14ac:dyDescent="0.25">
      <c r="D79" s="202"/>
      <c r="E79" s="182">
        <f>+Metas!H252</f>
        <v>223</v>
      </c>
      <c r="F79" s="183" t="str">
        <f>+Metas!K252</f>
        <v>Proyectos apoyados en acciones de acceso y participación a la cultura a niños y jóvenes especiales y con discapacidad (5 por año)</v>
      </c>
      <c r="G79" s="226">
        <f>+Metas!J252</f>
        <v>20</v>
      </c>
    </row>
    <row r="80" spans="4:7" ht="32.1" customHeight="1" x14ac:dyDescent="0.25">
      <c r="D80" s="202"/>
      <c r="E80" s="182">
        <f>+Metas!H253</f>
        <v>224</v>
      </c>
      <c r="F80" s="183" t="str">
        <f>+Metas!K253</f>
        <v>Proyectos apoyados en acciones de acceso y participación a la cultura, de las personas mayores del Departamento. (5 por año)</v>
      </c>
      <c r="G80" s="226">
        <f>+Metas!J253</f>
        <v>20</v>
      </c>
    </row>
    <row r="81" spans="3:7" ht="32.1" customHeight="1" x14ac:dyDescent="0.25">
      <c r="D81" s="202"/>
      <c r="E81" s="182">
        <f>+Metas!H254</f>
        <v>225</v>
      </c>
      <c r="F81" s="183" t="str">
        <f>+Metas!K254</f>
        <v>Proyectos apoyados en acciones de acceso y participación a la cultura a personas víctimas de la violencia (5 por año)</v>
      </c>
      <c r="G81" s="226">
        <f>+Metas!J254</f>
        <v>20</v>
      </c>
    </row>
    <row r="82" spans="3:7" ht="32.1" customHeight="1" x14ac:dyDescent="0.25">
      <c r="D82" s="202"/>
      <c r="E82" s="182">
        <f>+Metas!H255</f>
        <v>226</v>
      </c>
      <c r="F82" s="183" t="str">
        <f>+Metas!K255</f>
        <v>Proyectos apoyados en acciones de acceso y participación a la cultura a las madres cabeza de hogar (5 por año)</v>
      </c>
      <c r="G82" s="226">
        <f>+Metas!J255</f>
        <v>20</v>
      </c>
    </row>
    <row r="83" spans="3:7" ht="32.1" customHeight="1" x14ac:dyDescent="0.25">
      <c r="D83" s="202"/>
      <c r="E83" s="182">
        <f>+Metas!H256</f>
        <v>227</v>
      </c>
      <c r="F83" s="183" t="str">
        <f>+Metas!K256</f>
        <v>Talleres de formación cultural, con acceso y participación a la comunidad en condición de vulnerabilidad desarrollados en municipios de Norte de Santander (20 por año)</v>
      </c>
      <c r="G83" s="226">
        <f>+Metas!J256</f>
        <v>80</v>
      </c>
    </row>
    <row r="84" spans="3:7" ht="32.1" customHeight="1" x14ac:dyDescent="0.25">
      <c r="C84" s="165" t="s">
        <v>3061</v>
      </c>
      <c r="D84" s="166" t="s">
        <v>3060</v>
      </c>
      <c r="E84" s="228"/>
      <c r="F84" s="168"/>
      <c r="G84" s="194"/>
    </row>
    <row r="85" spans="3:7" ht="32.1" customHeight="1" x14ac:dyDescent="0.25">
      <c r="D85" s="202" t="s">
        <v>3063</v>
      </c>
      <c r="E85" s="538" t="s">
        <v>3062</v>
      </c>
      <c r="F85" s="539"/>
      <c r="G85" s="189"/>
    </row>
    <row r="86" spans="3:7" ht="32.1" customHeight="1" x14ac:dyDescent="0.25">
      <c r="D86" s="201"/>
      <c r="E86" s="182">
        <f>+Metas!H258</f>
        <v>228</v>
      </c>
      <c r="F86" s="191" t="str">
        <f>+Metas!K258</f>
        <v>Grupos de vigías del patrimonio en los municipios conformados, dotados y consolidados (10 por año)</v>
      </c>
      <c r="G86" s="226">
        <f>+Metas!J258</f>
        <v>40</v>
      </c>
    </row>
    <row r="87" spans="3:7" ht="32.1" customHeight="1" x14ac:dyDescent="0.25">
      <c r="D87" s="201"/>
      <c r="E87" s="182">
        <f>+Metas!H259</f>
        <v>229</v>
      </c>
      <c r="F87" s="191" t="str">
        <f>+Metas!K259</f>
        <v>Municipios con talleres de formación dirigidos a los vigías del patrimonio (10 por año)</v>
      </c>
      <c r="G87" s="226">
        <f>+Metas!J259</f>
        <v>40</v>
      </c>
    </row>
    <row r="88" spans="3:7" ht="32.1" customHeight="1" x14ac:dyDescent="0.25">
      <c r="D88" s="201"/>
      <c r="E88" s="182">
        <f>+Metas!H260</f>
        <v>230</v>
      </c>
      <c r="F88" s="191" t="str">
        <f>+Metas!K260</f>
        <v>Apoyos a la construcción y reproducción de iniciativas de difusión del patrimonio cultural en los municipios, (10 por año)</v>
      </c>
      <c r="G88" s="226">
        <f>+Metas!J260</f>
        <v>40</v>
      </c>
    </row>
    <row r="89" spans="3:7" ht="32.1" customHeight="1" x14ac:dyDescent="0.25">
      <c r="D89" s="202" t="s">
        <v>3065</v>
      </c>
      <c r="E89" s="551" t="s">
        <v>3064</v>
      </c>
      <c r="F89" s="552"/>
      <c r="G89" s="189"/>
    </row>
    <row r="90" spans="3:7" ht="32.1" customHeight="1" x14ac:dyDescent="0.25">
      <c r="D90" s="202"/>
      <c r="E90" s="182">
        <f>+Metas!H261</f>
        <v>231</v>
      </c>
      <c r="F90" s="183" t="str">
        <f>+Metas!K261</f>
        <v>Bienes de interés cultural nacional, departamental y municipal en Norte de Santander identificados y con registro técnico. (12 por año)</v>
      </c>
      <c r="G90" s="226">
        <f>+Metas!J261</f>
        <v>48</v>
      </c>
    </row>
    <row r="91" spans="3:7" ht="32.1" customHeight="1" x14ac:dyDescent="0.25">
      <c r="D91" s="202"/>
      <c r="E91" s="182">
        <f>+Metas!H262</f>
        <v>232</v>
      </c>
      <c r="F91" s="183" t="str">
        <f>+Metas!K262</f>
        <v>Municipios con la identificación del patrimonio cultural inmaterial (5 por año)</v>
      </c>
      <c r="G91" s="226">
        <f>+Metas!J262</f>
        <v>20</v>
      </c>
    </row>
    <row r="92" spans="3:7" ht="32.1" customHeight="1" x14ac:dyDescent="0.25">
      <c r="D92" s="202"/>
      <c r="E92" s="182">
        <f>+Metas!H263</f>
        <v>233</v>
      </c>
      <c r="F92" s="183" t="str">
        <f>+Metas!K263</f>
        <v>Mantenimientos y operación del bien Quinta Teresa y el auditorio de la Torre del Reloj (Eduardo Cote Lamus) en la ciudad de San José de Cúcuta. (1 por año)</v>
      </c>
      <c r="G92" s="226">
        <f>+Metas!J263</f>
        <v>4</v>
      </c>
    </row>
    <row r="93" spans="3:7" ht="32.1" customHeight="1" x14ac:dyDescent="0.25">
      <c r="D93" s="202"/>
      <c r="E93" s="182">
        <f>+Metas!H264</f>
        <v>234</v>
      </c>
      <c r="F93" s="183" t="str">
        <f>+Metas!K264</f>
        <v xml:space="preserve">Proyectos de recuperación, conservación e intervención de bienes de interés cultural que requieran ser apoyados </v>
      </c>
      <c r="G93" s="226">
        <f>+Metas!J264</f>
        <v>24</v>
      </c>
    </row>
    <row r="94" spans="3:7" ht="32.1" customHeight="1" x14ac:dyDescent="0.25">
      <c r="D94" s="202"/>
      <c r="E94" s="182">
        <f>+Metas!H265</f>
        <v>235</v>
      </c>
      <c r="F94" s="183" t="str">
        <f>+Metas!K265</f>
        <v>Apoyos a la producción de muestras museográficas y museológicas en los museos del Departamento (2 por año)</v>
      </c>
      <c r="G94" s="226">
        <f>+Metas!J265</f>
        <v>8</v>
      </c>
    </row>
    <row r="95" spans="3:7" ht="32.1" customHeight="1" x14ac:dyDescent="0.25">
      <c r="D95" s="202"/>
      <c r="E95" s="182">
        <f>+Metas!H266</f>
        <v>236</v>
      </c>
      <c r="F95" s="183" t="str">
        <f>+Metas!K266</f>
        <v>Mantenimientos anual del edifico Torre del reloj como bien de interés cultural nacional (1 por año)</v>
      </c>
      <c r="G95" s="226">
        <f>+Metas!J266</f>
        <v>4</v>
      </c>
    </row>
    <row r="96" spans="3:7" ht="69.599999999999994" customHeight="1" x14ac:dyDescent="0.25">
      <c r="D96" s="202"/>
      <c r="E96" s="182">
        <f>+Metas!H267</f>
        <v>237</v>
      </c>
      <c r="F96" s="183" t="str">
        <f>+Metas!K267</f>
        <v>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v>
      </c>
      <c r="G96" s="226">
        <f>+Metas!J267</f>
        <v>20</v>
      </c>
    </row>
    <row r="97" spans="3:7" ht="32.1" customHeight="1" x14ac:dyDescent="0.25">
      <c r="D97" s="202"/>
      <c r="E97" s="182">
        <f>+Metas!H268</f>
        <v>238</v>
      </c>
      <c r="F97" s="183" t="str">
        <f>+Metas!K268</f>
        <v>Documentos promocionales publicado del patrimonio cultural del departamento Norte de Santander. (1 por año)</v>
      </c>
      <c r="G97" s="226">
        <f>+Metas!J268</f>
        <v>4</v>
      </c>
    </row>
    <row r="98" spans="3:7" ht="32.1" customHeight="1" x14ac:dyDescent="0.25">
      <c r="D98" s="202" t="s">
        <v>3067</v>
      </c>
      <c r="E98" s="551" t="s">
        <v>3066</v>
      </c>
      <c r="F98" s="552"/>
      <c r="G98" s="189"/>
    </row>
    <row r="99" spans="3:7" ht="32.1" customHeight="1" x14ac:dyDescent="0.25">
      <c r="D99" s="202"/>
      <c r="E99" s="182">
        <f>+Metas!H269</f>
        <v>239</v>
      </c>
      <c r="F99" s="183" t="str">
        <f>+Metas!K269</f>
        <v>Apoyos a la publicación de una (1) cartilla - material pedagógico en lenguas indígenas de Norte de Santander (1 por año)</v>
      </c>
      <c r="G99" s="226">
        <f>+Metas!J269</f>
        <v>4</v>
      </c>
    </row>
    <row r="100" spans="3:7" ht="32.1" customHeight="1" x14ac:dyDescent="0.25">
      <c r="D100" s="202"/>
      <c r="E100" s="182">
        <f>+Metas!H270</f>
        <v>240</v>
      </c>
      <c r="F100" s="183" t="str">
        <f>+Metas!K270</f>
        <v>Acompañamientos en la construcción de un (1) plan de Salvaguarda del patrimonio cultural inmaterial en Norte de Santander, anualmente (1 por año)</v>
      </c>
      <c r="G100" s="226">
        <f>+Metas!J270</f>
        <v>4</v>
      </c>
    </row>
    <row r="101" spans="3:7" ht="32.1" customHeight="1" x14ac:dyDescent="0.25">
      <c r="D101" s="202" t="s">
        <v>3069</v>
      </c>
      <c r="E101" s="551" t="s">
        <v>3068</v>
      </c>
      <c r="F101" s="552"/>
      <c r="G101" s="189"/>
    </row>
    <row r="102" spans="3:7" ht="32.1" customHeight="1" x14ac:dyDescent="0.25">
      <c r="D102" s="202"/>
      <c r="E102" s="182">
        <f>+Metas!H271</f>
        <v>241</v>
      </c>
      <c r="F102" s="183" t="str">
        <f>+Metas!K271</f>
        <v>Acompañamientos técnico a los 4 planes especiales de manejo y protección de los BIC (1 por año)</v>
      </c>
      <c r="G102" s="226">
        <f>+Metas!J271</f>
        <v>4</v>
      </c>
    </row>
    <row r="103" spans="3:7" ht="32.1" customHeight="1" x14ac:dyDescent="0.25">
      <c r="C103" s="203" t="s">
        <v>3071</v>
      </c>
      <c r="D103" s="165" t="s">
        <v>3070</v>
      </c>
      <c r="E103" s="168"/>
      <c r="F103" s="168"/>
      <c r="G103" s="194"/>
    </row>
    <row r="104" spans="3:7" ht="32.1" customHeight="1" x14ac:dyDescent="0.25">
      <c r="D104" s="202" t="s">
        <v>3073</v>
      </c>
      <c r="E104" s="540" t="s">
        <v>3072</v>
      </c>
      <c r="F104" s="541"/>
      <c r="G104" s="189"/>
    </row>
    <row r="105" spans="3:7" ht="32.1" customHeight="1" x14ac:dyDescent="0.25">
      <c r="D105" s="202"/>
      <c r="E105" s="182">
        <f>+Metas!H273</f>
        <v>242</v>
      </c>
      <c r="F105" s="191" t="str">
        <f>+Metas!K273</f>
        <v>Actividades de sensibilización y formación en emprendimiento cultural realizadas (40 por año)</v>
      </c>
      <c r="G105" s="226">
        <f>+Metas!J273</f>
        <v>160</v>
      </c>
    </row>
    <row r="106" spans="3:7" ht="32.1" customHeight="1" x14ac:dyDescent="0.25">
      <c r="D106" s="202"/>
      <c r="E106" s="182">
        <f>+Metas!H274</f>
        <v>243</v>
      </c>
      <c r="F106" s="191" t="str">
        <f>+Metas!K274</f>
        <v>Curso de formación en formulación y gestión de proyectos de emprendimiento cultural por año de (80 - 140) horas apoyados. (1 por año)</v>
      </c>
      <c r="G106" s="226">
        <f>+Metas!J274</f>
        <v>4</v>
      </c>
    </row>
    <row r="107" spans="3:7" ht="32.1" customHeight="1" x14ac:dyDescent="0.25">
      <c r="D107" s="202"/>
      <c r="E107" s="182">
        <f>+Metas!H275</f>
        <v>244</v>
      </c>
      <c r="F107" s="191" t="str">
        <f>+Metas!K275</f>
        <v>Proyectos de emprendimiento cultural asesorados y acompañados en su formulación y gestión (24 por año)</v>
      </c>
      <c r="G107" s="226">
        <f>+Metas!J275</f>
        <v>96</v>
      </c>
    </row>
    <row r="108" spans="3:7" ht="32.1" customHeight="1" x14ac:dyDescent="0.25">
      <c r="D108" s="202"/>
      <c r="E108" s="182">
        <f>+Metas!H276</f>
        <v>245</v>
      </c>
      <c r="F108" s="191" t="str">
        <f>+Metas!K276</f>
        <v>Fomentos y promoción de la participación de productos proyectos de innovación y/o emprendimiento apoyados para su participación en ruedas de negocio, mercados culturales, ferias, entre otros. (2 por año)</v>
      </c>
      <c r="G108" s="226">
        <f>+Metas!J276</f>
        <v>8</v>
      </c>
    </row>
    <row r="109" spans="3:7" ht="32.1" customHeight="1" x14ac:dyDescent="0.25">
      <c r="D109" s="202" t="s">
        <v>3075</v>
      </c>
      <c r="E109" s="540" t="s">
        <v>3074</v>
      </c>
      <c r="F109" s="541"/>
      <c r="G109" s="177"/>
    </row>
    <row r="110" spans="3:7" ht="32.1" customHeight="1" x14ac:dyDescent="0.25">
      <c r="D110" s="202"/>
      <c r="E110" s="182">
        <f>+Metas!H277</f>
        <v>246</v>
      </c>
      <c r="F110" s="191" t="str">
        <f>+Metas!K277</f>
        <v>Talleres de producción musical, márketin digital y plataformas musicales, destinado a músicos del Departamento participantes del Proyecto LASO (2 por año)</v>
      </c>
      <c r="G110" s="226">
        <f>+Metas!J277</f>
        <v>8</v>
      </c>
    </row>
    <row r="111" spans="3:7" ht="32.1" customHeight="1" x14ac:dyDescent="0.25">
      <c r="D111" s="202"/>
      <c r="E111" s="182">
        <f>+Metas!H278</f>
        <v>247</v>
      </c>
      <c r="F111" s="191" t="str">
        <f>+Metas!K278</f>
        <v>Producciones musicales por año, con reproducción de 3.000 copias (1 por año)</v>
      </c>
      <c r="G111" s="226">
        <f>+Metas!J278</f>
        <v>4</v>
      </c>
    </row>
    <row r="112" spans="3:7" ht="32.1" customHeight="1" x14ac:dyDescent="0.25">
      <c r="D112" s="202"/>
      <c r="E112" s="182">
        <f>+Metas!H279</f>
        <v>248</v>
      </c>
      <c r="F112" s="191" t="str">
        <f>+Metas!K279</f>
        <v>Talleres de Distribución digital de la música anualmente (1 por año)</v>
      </c>
      <c r="G112" s="226">
        <f>+Metas!J279</f>
        <v>4</v>
      </c>
    </row>
    <row r="113" ht="31.9" customHeight="1" x14ac:dyDescent="0.25"/>
  </sheetData>
  <sheetProtection algorithmName="SHA-512" hashValue="JYB/4sBpDrgA1AIFcVniHzu1bGoidHmO6ucQR1BJRET2tK3wTqApSIqCAtf6K8jyKuRI0k/BSqYRI8LyE20T7Q==" saltValue="gRjV/eIOpFjF0qJ+InT15w==" spinCount="100000" sheet="1" objects="1" scenarios="1"/>
  <mergeCells count="54">
    <mergeCell ref="E109:F109"/>
    <mergeCell ref="E23:F23"/>
    <mergeCell ref="E37:F37"/>
    <mergeCell ref="E42:F42"/>
    <mergeCell ref="E85:F85"/>
    <mergeCell ref="E98:F98"/>
    <mergeCell ref="E101:F101"/>
    <mergeCell ref="E28:F28"/>
    <mergeCell ref="E89:F89"/>
    <mergeCell ref="E48:F48"/>
    <mergeCell ref="E58:F58"/>
    <mergeCell ref="E64:F64"/>
    <mergeCell ref="E76:F76"/>
    <mergeCell ref="E104:F104"/>
    <mergeCell ref="AX2:AX3"/>
    <mergeCell ref="AY2:AY3"/>
    <mergeCell ref="A4:F4"/>
    <mergeCell ref="E7:F7"/>
    <mergeCell ref="E12:F12"/>
    <mergeCell ref="AS2:AS3"/>
    <mergeCell ref="AT2:AW2"/>
    <mergeCell ref="AB2:AB3"/>
    <mergeCell ref="K2:K3"/>
    <mergeCell ref="L2:L3"/>
    <mergeCell ref="M2:M3"/>
    <mergeCell ref="N2:Q2"/>
    <mergeCell ref="R2:R3"/>
    <mergeCell ref="S2:S3"/>
    <mergeCell ref="A2:F3"/>
    <mergeCell ref="G2:G3"/>
    <mergeCell ref="AB1:AI1"/>
    <mergeCell ref="AJ1:AQ1"/>
    <mergeCell ref="AR1:AY1"/>
    <mergeCell ref="E17:F17"/>
    <mergeCell ref="AL2:AO2"/>
    <mergeCell ref="AP2:AP3"/>
    <mergeCell ref="AQ2:AQ3"/>
    <mergeCell ref="AR2:AR3"/>
    <mergeCell ref="AC2:AC3"/>
    <mergeCell ref="AD2:AG2"/>
    <mergeCell ref="AH2:AH3"/>
    <mergeCell ref="AI2:AI3"/>
    <mergeCell ref="AJ2:AJ3"/>
    <mergeCell ref="AK2:AK3"/>
    <mergeCell ref="T2:T3"/>
    <mergeCell ref="U2:U3"/>
    <mergeCell ref="H2:H3"/>
    <mergeCell ref="I2:I3"/>
    <mergeCell ref="J2:J3"/>
    <mergeCell ref="M1:S1"/>
    <mergeCell ref="T1:AA1"/>
    <mergeCell ref="V2:Y2"/>
    <mergeCell ref="Z2:Z3"/>
    <mergeCell ref="AA2:AA3"/>
  </mergeCells>
  <conditionalFormatting sqref="G8 G18 G24 G105 G102">
    <cfRule type="expression" dxfId="503" priority="130">
      <formula>$G8=$H8</formula>
    </cfRule>
  </conditionalFormatting>
  <conditionalFormatting sqref="G13">
    <cfRule type="expression" dxfId="502" priority="128">
      <formula>$G13=$H13</formula>
    </cfRule>
  </conditionalFormatting>
  <conditionalFormatting sqref="G43">
    <cfRule type="expression" dxfId="501" priority="126">
      <formula>$G43=$H43</formula>
    </cfRule>
  </conditionalFormatting>
  <conditionalFormatting sqref="G99">
    <cfRule type="expression" dxfId="500" priority="125">
      <formula>$G99=$H99</formula>
    </cfRule>
  </conditionalFormatting>
  <conditionalFormatting sqref="G86">
    <cfRule type="expression" dxfId="499" priority="117">
      <formula>$G86=$H86</formula>
    </cfRule>
  </conditionalFormatting>
  <conditionalFormatting sqref="G59">
    <cfRule type="expression" dxfId="498" priority="87">
      <formula>$G59=$H59</formula>
    </cfRule>
  </conditionalFormatting>
  <conditionalFormatting sqref="G49">
    <cfRule type="expression" dxfId="497" priority="84">
      <formula>$G49=$H49</formula>
    </cfRule>
  </conditionalFormatting>
  <conditionalFormatting sqref="G77">
    <cfRule type="expression" dxfId="496" priority="82">
      <formula>$G77=$H77</formula>
    </cfRule>
  </conditionalFormatting>
  <conditionalFormatting sqref="G9:G11">
    <cfRule type="expression" dxfId="495" priority="77">
      <formula>$G9=$H9</formula>
    </cfRule>
  </conditionalFormatting>
  <conditionalFormatting sqref="G65">
    <cfRule type="expression" dxfId="494" priority="79">
      <formula>$G65=$H65</formula>
    </cfRule>
  </conditionalFormatting>
  <conditionalFormatting sqref="G14:G16">
    <cfRule type="expression" dxfId="493" priority="76">
      <formula>$G14=$H14</formula>
    </cfRule>
  </conditionalFormatting>
  <conditionalFormatting sqref="G19:G21">
    <cfRule type="expression" dxfId="492" priority="75">
      <formula>$G19=$H19</formula>
    </cfRule>
  </conditionalFormatting>
  <conditionalFormatting sqref="G29">
    <cfRule type="expression" dxfId="491" priority="71">
      <formula>$G29=$H29</formula>
    </cfRule>
  </conditionalFormatting>
  <conditionalFormatting sqref="G30:G36">
    <cfRule type="expression" dxfId="490" priority="70">
      <formula>$G30=$H30</formula>
    </cfRule>
  </conditionalFormatting>
  <conditionalFormatting sqref="G25:G27">
    <cfRule type="expression" dxfId="489" priority="72">
      <formula>$G25=$H25</formula>
    </cfRule>
  </conditionalFormatting>
  <conditionalFormatting sqref="G38">
    <cfRule type="expression" dxfId="488" priority="69">
      <formula>$G38=$H38</formula>
    </cfRule>
  </conditionalFormatting>
  <conditionalFormatting sqref="G39:G41">
    <cfRule type="expression" dxfId="487" priority="68">
      <formula>$G39=$H39</formula>
    </cfRule>
  </conditionalFormatting>
  <conditionalFormatting sqref="G44:G46">
    <cfRule type="expression" dxfId="486" priority="67">
      <formula>$G44=$H44</formula>
    </cfRule>
  </conditionalFormatting>
  <conditionalFormatting sqref="G50:G57">
    <cfRule type="expression" dxfId="485" priority="66">
      <formula>$G50=$H50</formula>
    </cfRule>
  </conditionalFormatting>
  <conditionalFormatting sqref="G60:G62">
    <cfRule type="expression" dxfId="484" priority="65">
      <formula>$G60=$H60</formula>
    </cfRule>
  </conditionalFormatting>
  <conditionalFormatting sqref="G66:G75">
    <cfRule type="expression" dxfId="483" priority="64">
      <formula>$G66=$H66</formula>
    </cfRule>
  </conditionalFormatting>
  <conditionalFormatting sqref="G78:G83">
    <cfRule type="expression" dxfId="482" priority="63">
      <formula>$G78=$H78</formula>
    </cfRule>
  </conditionalFormatting>
  <conditionalFormatting sqref="G87:G88">
    <cfRule type="expression" dxfId="481" priority="62">
      <formula>$G87=$H87</formula>
    </cfRule>
  </conditionalFormatting>
  <conditionalFormatting sqref="G90">
    <cfRule type="expression" dxfId="480" priority="61">
      <formula>$G90=$H90</formula>
    </cfRule>
  </conditionalFormatting>
  <conditionalFormatting sqref="G91:G97">
    <cfRule type="expression" dxfId="479" priority="60">
      <formula>$G91=$H91</formula>
    </cfRule>
  </conditionalFormatting>
  <conditionalFormatting sqref="G100">
    <cfRule type="expression" dxfId="478" priority="59">
      <formula>$G100=$H100</formula>
    </cfRule>
  </conditionalFormatting>
  <conditionalFormatting sqref="G106:G108">
    <cfRule type="expression" dxfId="477" priority="58">
      <formula>$G106=$H106</formula>
    </cfRule>
  </conditionalFormatting>
  <conditionalFormatting sqref="G110">
    <cfRule type="expression" dxfId="476" priority="57">
      <formula>$G110=$H110</formula>
    </cfRule>
  </conditionalFormatting>
  <conditionalFormatting sqref="G111:G112">
    <cfRule type="expression" dxfId="475" priority="56">
      <formula>$G111=$H111</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EDE9ACC8-A86D-44B9-A121-8249B2894162}">
            <xm:f>M6='D:\cerv20181022ienovoD\PDD SSG\SEGUIMIENTO PDD SSG\Plan Indicativo 2020-2023\Definitivos INDICATIVO pdd ssg\[INDICATIVO PDD NDS 2020-2023 (13 General 2020-09-21).xlsx]Inversión'!#REF!</xm:f>
            <x14:dxf>
              <font>
                <b/>
                <i val="0"/>
                <color theme="0"/>
              </font>
              <fill>
                <patternFill>
                  <bgColor theme="7" tint="-0.24994659260841701"/>
                </patternFill>
              </fill>
            </x14:dxf>
          </x14:cfRule>
          <xm:sqref>M6:S6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Y163"/>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sheetView>
  </sheetViews>
  <sheetFormatPr baseColWidth="10" defaultColWidth="11.42578125" defaultRowHeight="12.7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1.7109375" style="210" customWidth="1"/>
    <col min="9" max="12" width="11.7109375" style="211" customWidth="1"/>
    <col min="13" max="19" width="12.7109375" style="212" customWidth="1"/>
    <col min="20" max="20" width="12.7109375" style="213" customWidth="1"/>
    <col min="21" max="24" width="12.7109375" style="214" customWidth="1"/>
    <col min="25" max="27" width="12.7109375" style="141" customWidth="1"/>
    <col min="28" max="28" width="12.7109375" style="213" customWidth="1"/>
    <col min="29" max="31" width="12.7109375" style="214" customWidth="1"/>
    <col min="32" max="35" width="12.7109375" style="141" customWidth="1"/>
    <col min="36" max="36" width="12.7109375" style="213" customWidth="1"/>
    <col min="37" max="40" width="12.7109375" style="214" customWidth="1"/>
    <col min="41" max="43" width="12.7109375" style="141" customWidth="1"/>
    <col min="44" max="44" width="12.7109375" style="213" customWidth="1"/>
    <col min="45" max="48" width="12.7109375" style="214" customWidth="1"/>
    <col min="49" max="87" width="12.7109375" style="141" customWidth="1"/>
    <col min="88" max="16384" width="11.42578125" style="141"/>
  </cols>
  <sheetData>
    <row r="1" spans="1:51" ht="32.25" customHeight="1" thickBot="1" x14ac:dyDescent="0.3">
      <c r="A1" s="141"/>
      <c r="B1" s="142"/>
      <c r="C1" s="142"/>
      <c r="D1" s="142"/>
      <c r="E1" s="143"/>
      <c r="F1" s="144"/>
      <c r="G1" s="145"/>
      <c r="H1" s="145"/>
      <c r="I1" s="146"/>
      <c r="J1" s="146"/>
      <c r="K1" s="146"/>
      <c r="L1" s="146"/>
      <c r="M1" s="527" t="s">
        <v>271</v>
      </c>
      <c r="N1" s="528"/>
      <c r="O1" s="528"/>
      <c r="P1" s="528"/>
      <c r="Q1" s="528"/>
      <c r="R1" s="528"/>
      <c r="S1" s="529"/>
      <c r="T1" s="530" t="s">
        <v>264</v>
      </c>
      <c r="U1" s="531"/>
      <c r="V1" s="531"/>
      <c r="W1" s="531"/>
      <c r="X1" s="531"/>
      <c r="Y1" s="531"/>
      <c r="Z1" s="531"/>
      <c r="AA1" s="531"/>
      <c r="AB1" s="532" t="s">
        <v>265</v>
      </c>
      <c r="AC1" s="533"/>
      <c r="AD1" s="533"/>
      <c r="AE1" s="533"/>
      <c r="AF1" s="533"/>
      <c r="AG1" s="533"/>
      <c r="AH1" s="533"/>
      <c r="AI1" s="533"/>
      <c r="AJ1" s="534" t="s">
        <v>266</v>
      </c>
      <c r="AK1" s="535"/>
      <c r="AL1" s="535"/>
      <c r="AM1" s="535"/>
      <c r="AN1" s="535"/>
      <c r="AO1" s="535"/>
      <c r="AP1" s="535"/>
      <c r="AQ1" s="535"/>
      <c r="AR1" s="536" t="s">
        <v>267</v>
      </c>
      <c r="AS1" s="537"/>
      <c r="AT1" s="537"/>
      <c r="AU1" s="537"/>
      <c r="AV1" s="537"/>
      <c r="AW1" s="537"/>
      <c r="AX1" s="537"/>
      <c r="AY1" s="537"/>
    </row>
    <row r="2" spans="1:51" ht="31.9" customHeight="1" x14ac:dyDescent="0.25">
      <c r="A2" s="542" t="s">
        <v>140</v>
      </c>
      <c r="B2" s="543"/>
      <c r="C2" s="543"/>
      <c r="D2" s="543"/>
      <c r="E2" s="543"/>
      <c r="F2" s="544"/>
      <c r="G2" s="567" t="s">
        <v>270</v>
      </c>
      <c r="H2" s="569" t="s">
        <v>269</v>
      </c>
      <c r="I2" s="555" t="s">
        <v>141</v>
      </c>
      <c r="J2" s="557" t="s">
        <v>142</v>
      </c>
      <c r="K2" s="559" t="s">
        <v>143</v>
      </c>
      <c r="L2" s="566" t="s">
        <v>144</v>
      </c>
      <c r="M2" s="571" t="s">
        <v>1</v>
      </c>
      <c r="N2" s="563" t="s">
        <v>0</v>
      </c>
      <c r="O2" s="563"/>
      <c r="P2" s="563"/>
      <c r="Q2" s="563"/>
      <c r="R2" s="564" t="s">
        <v>268</v>
      </c>
      <c r="S2" s="553" t="s">
        <v>5</v>
      </c>
      <c r="T2" s="561" t="s">
        <v>141</v>
      </c>
      <c r="U2" s="571" t="s">
        <v>8</v>
      </c>
      <c r="V2" s="563" t="s">
        <v>0</v>
      </c>
      <c r="W2" s="563"/>
      <c r="X2" s="563"/>
      <c r="Y2" s="563"/>
      <c r="Z2" s="564" t="s">
        <v>268</v>
      </c>
      <c r="AA2" s="553" t="s">
        <v>5</v>
      </c>
      <c r="AB2" s="561" t="s">
        <v>142</v>
      </c>
      <c r="AC2" s="571" t="s">
        <v>8</v>
      </c>
      <c r="AD2" s="563" t="s">
        <v>0</v>
      </c>
      <c r="AE2" s="563"/>
      <c r="AF2" s="563"/>
      <c r="AG2" s="563"/>
      <c r="AH2" s="564" t="s">
        <v>268</v>
      </c>
      <c r="AI2" s="553" t="s">
        <v>5</v>
      </c>
      <c r="AJ2" s="561" t="s">
        <v>143</v>
      </c>
      <c r="AK2" s="571" t="s">
        <v>8</v>
      </c>
      <c r="AL2" s="563" t="s">
        <v>0</v>
      </c>
      <c r="AM2" s="563"/>
      <c r="AN2" s="563"/>
      <c r="AO2" s="563"/>
      <c r="AP2" s="564" t="s">
        <v>268</v>
      </c>
      <c r="AQ2" s="553" t="s">
        <v>5</v>
      </c>
      <c r="AR2" s="561" t="s">
        <v>144</v>
      </c>
      <c r="AS2" s="571" t="s">
        <v>8</v>
      </c>
      <c r="AT2" s="563" t="s">
        <v>0</v>
      </c>
      <c r="AU2" s="563"/>
      <c r="AV2" s="563"/>
      <c r="AW2" s="563"/>
      <c r="AX2" s="564" t="s">
        <v>268</v>
      </c>
      <c r="AY2" s="553" t="s">
        <v>5</v>
      </c>
    </row>
    <row r="3" spans="1:51" ht="31.9" customHeight="1" x14ac:dyDescent="0.25">
      <c r="A3" s="545"/>
      <c r="B3" s="546"/>
      <c r="C3" s="546"/>
      <c r="D3" s="546"/>
      <c r="E3" s="546"/>
      <c r="F3" s="547"/>
      <c r="G3" s="568"/>
      <c r="H3" s="570"/>
      <c r="I3" s="556"/>
      <c r="J3" s="558"/>
      <c r="K3" s="560"/>
      <c r="L3" s="562"/>
      <c r="M3" s="572"/>
      <c r="N3" s="148" t="s">
        <v>2</v>
      </c>
      <c r="O3" s="148" t="s">
        <v>4</v>
      </c>
      <c r="P3" s="148" t="s">
        <v>3</v>
      </c>
      <c r="Q3" s="148" t="s">
        <v>6</v>
      </c>
      <c r="R3" s="565"/>
      <c r="S3" s="554"/>
      <c r="T3" s="562"/>
      <c r="U3" s="572"/>
      <c r="V3" s="148" t="s">
        <v>2</v>
      </c>
      <c r="W3" s="148" t="s">
        <v>4</v>
      </c>
      <c r="X3" s="148" t="s">
        <v>3</v>
      </c>
      <c r="Y3" s="148" t="s">
        <v>6</v>
      </c>
      <c r="Z3" s="565"/>
      <c r="AA3" s="554"/>
      <c r="AB3" s="562"/>
      <c r="AC3" s="572"/>
      <c r="AD3" s="148" t="s">
        <v>2</v>
      </c>
      <c r="AE3" s="148" t="s">
        <v>4</v>
      </c>
      <c r="AF3" s="148" t="s">
        <v>3</v>
      </c>
      <c r="AG3" s="148" t="s">
        <v>6</v>
      </c>
      <c r="AH3" s="565"/>
      <c r="AI3" s="554"/>
      <c r="AJ3" s="562"/>
      <c r="AK3" s="572"/>
      <c r="AL3" s="148" t="s">
        <v>2</v>
      </c>
      <c r="AM3" s="148" t="s">
        <v>4</v>
      </c>
      <c r="AN3" s="148" t="s">
        <v>3</v>
      </c>
      <c r="AO3" s="148" t="s">
        <v>6</v>
      </c>
      <c r="AP3" s="565"/>
      <c r="AQ3" s="554"/>
      <c r="AR3" s="562"/>
      <c r="AS3" s="572"/>
      <c r="AT3" s="148" t="s">
        <v>2</v>
      </c>
      <c r="AU3" s="148" t="s">
        <v>4</v>
      </c>
      <c r="AV3" s="148" t="s">
        <v>3</v>
      </c>
      <c r="AW3" s="148" t="s">
        <v>6</v>
      </c>
      <c r="AX3" s="565"/>
      <c r="AY3" s="554"/>
    </row>
    <row r="4" spans="1:51" ht="18" customHeight="1" x14ac:dyDescent="0.25">
      <c r="A4" s="548" t="s">
        <v>7</v>
      </c>
      <c r="B4" s="549"/>
      <c r="C4" s="549"/>
      <c r="D4" s="549"/>
      <c r="E4" s="549"/>
      <c r="F4" s="550"/>
      <c r="G4" s="149"/>
      <c r="H4" s="149"/>
      <c r="I4" s="150"/>
      <c r="J4" s="150"/>
      <c r="K4" s="150"/>
      <c r="L4" s="150"/>
      <c r="M4" s="215">
        <v>403</v>
      </c>
      <c r="N4" s="215">
        <v>403</v>
      </c>
      <c r="O4" s="215">
        <v>0</v>
      </c>
      <c r="P4" s="215">
        <v>0</v>
      </c>
      <c r="Q4" s="215">
        <v>0</v>
      </c>
      <c r="R4" s="215">
        <v>0</v>
      </c>
      <c r="S4" s="215">
        <v>0</v>
      </c>
      <c r="T4" s="152"/>
      <c r="U4" s="151"/>
      <c r="V4" s="151"/>
      <c r="W4" s="151"/>
      <c r="X4" s="151"/>
      <c r="Y4" s="151"/>
      <c r="Z4" s="151"/>
      <c r="AA4" s="151"/>
      <c r="AB4" s="152"/>
      <c r="AC4" s="151"/>
      <c r="AD4" s="151"/>
      <c r="AE4" s="151"/>
      <c r="AF4" s="151"/>
      <c r="AG4" s="151"/>
      <c r="AH4" s="151"/>
      <c r="AI4" s="151"/>
      <c r="AJ4" s="152"/>
      <c r="AK4" s="151"/>
      <c r="AL4" s="151"/>
      <c r="AM4" s="151"/>
      <c r="AN4" s="151"/>
      <c r="AO4" s="151"/>
      <c r="AP4" s="151"/>
      <c r="AQ4" s="151"/>
      <c r="AR4" s="152"/>
      <c r="AS4" s="151"/>
      <c r="AT4" s="151"/>
      <c r="AU4" s="151"/>
      <c r="AV4" s="151"/>
      <c r="AW4" s="151"/>
      <c r="AX4" s="151"/>
      <c r="AY4" s="151"/>
    </row>
    <row r="5" spans="1:51" ht="32.1" customHeight="1" x14ac:dyDescent="0.25">
      <c r="B5" s="216" t="s">
        <v>3077</v>
      </c>
      <c r="C5" s="217" t="s">
        <v>3076</v>
      </c>
      <c r="D5" s="218"/>
      <c r="E5" s="219"/>
      <c r="F5" s="219"/>
      <c r="G5" s="220"/>
      <c r="H5" s="221"/>
      <c r="I5" s="222"/>
      <c r="J5" s="222"/>
      <c r="K5" s="222"/>
      <c r="L5" s="222"/>
      <c r="M5" s="223">
        <f t="shared" ref="M5:S5" si="0">+M6+M17+M25</f>
        <v>403</v>
      </c>
      <c r="N5" s="223">
        <f t="shared" si="0"/>
        <v>403</v>
      </c>
      <c r="O5" s="223">
        <f t="shared" si="0"/>
        <v>0</v>
      </c>
      <c r="P5" s="223">
        <f t="shared" si="0"/>
        <v>0</v>
      </c>
      <c r="Q5" s="223">
        <f t="shared" si="0"/>
        <v>0</v>
      </c>
      <c r="R5" s="223">
        <f t="shared" si="0"/>
        <v>0</v>
      </c>
      <c r="S5" s="223">
        <f t="shared" si="0"/>
        <v>0</v>
      </c>
      <c r="T5" s="224"/>
      <c r="U5" s="237">
        <f>+U6+U17+U25</f>
        <v>33</v>
      </c>
      <c r="V5" s="237">
        <f t="shared" ref="V5:AA5" si="1">+V6+V17+V25</f>
        <v>33</v>
      </c>
      <c r="W5" s="237">
        <f t="shared" si="1"/>
        <v>0</v>
      </c>
      <c r="X5" s="237">
        <f t="shared" si="1"/>
        <v>0</v>
      </c>
      <c r="Y5" s="237">
        <f t="shared" si="1"/>
        <v>0</v>
      </c>
      <c r="Z5" s="237">
        <f t="shared" si="1"/>
        <v>0</v>
      </c>
      <c r="AA5" s="237">
        <f t="shared" si="1"/>
        <v>0</v>
      </c>
      <c r="AB5" s="224"/>
      <c r="AC5" s="237">
        <f t="shared" ref="AC5:AI5" si="2">+AC6+AC17+AC25</f>
        <v>139</v>
      </c>
      <c r="AD5" s="237">
        <f t="shared" si="2"/>
        <v>139</v>
      </c>
      <c r="AE5" s="237">
        <f t="shared" si="2"/>
        <v>0</v>
      </c>
      <c r="AF5" s="237">
        <f t="shared" si="2"/>
        <v>0</v>
      </c>
      <c r="AG5" s="237">
        <f t="shared" si="2"/>
        <v>0</v>
      </c>
      <c r="AH5" s="237">
        <f t="shared" si="2"/>
        <v>0</v>
      </c>
      <c r="AI5" s="237">
        <f t="shared" si="2"/>
        <v>0</v>
      </c>
      <c r="AJ5" s="224"/>
      <c r="AK5" s="237">
        <f t="shared" ref="AK5:AQ5" si="3">+AK6+AK17+AK25</f>
        <v>167</v>
      </c>
      <c r="AL5" s="237">
        <f t="shared" si="3"/>
        <v>167</v>
      </c>
      <c r="AM5" s="237">
        <f t="shared" si="3"/>
        <v>0</v>
      </c>
      <c r="AN5" s="237">
        <f t="shared" si="3"/>
        <v>0</v>
      </c>
      <c r="AO5" s="237">
        <f t="shared" si="3"/>
        <v>0</v>
      </c>
      <c r="AP5" s="237">
        <f t="shared" si="3"/>
        <v>0</v>
      </c>
      <c r="AQ5" s="237">
        <f t="shared" si="3"/>
        <v>0</v>
      </c>
      <c r="AR5" s="224"/>
      <c r="AS5" s="237">
        <f t="shared" ref="AS5:AY5" si="4">+AS6+AS17+AS25</f>
        <v>64</v>
      </c>
      <c r="AT5" s="237">
        <f t="shared" si="4"/>
        <v>64</v>
      </c>
      <c r="AU5" s="237">
        <f t="shared" si="4"/>
        <v>0</v>
      </c>
      <c r="AV5" s="237">
        <f t="shared" si="4"/>
        <v>0</v>
      </c>
      <c r="AW5" s="237">
        <f t="shared" si="4"/>
        <v>0</v>
      </c>
      <c r="AX5" s="237">
        <f t="shared" si="4"/>
        <v>0</v>
      </c>
      <c r="AY5" s="237">
        <f t="shared" si="4"/>
        <v>0</v>
      </c>
    </row>
    <row r="6" spans="1:51" ht="32.1" customHeight="1" x14ac:dyDescent="0.25">
      <c r="C6" s="165" t="s">
        <v>3078</v>
      </c>
      <c r="D6" s="166" t="s">
        <v>377</v>
      </c>
      <c r="E6" s="167"/>
      <c r="F6" s="168"/>
      <c r="G6" s="169"/>
      <c r="H6" s="170"/>
      <c r="I6" s="171"/>
      <c r="J6" s="171"/>
      <c r="K6" s="171"/>
      <c r="L6" s="171"/>
      <c r="M6" s="172">
        <f t="shared" ref="M6:S6" si="5">SUM(M7:M16)/2</f>
        <v>254</v>
      </c>
      <c r="N6" s="172">
        <f t="shared" si="5"/>
        <v>254</v>
      </c>
      <c r="O6" s="172">
        <f t="shared" si="5"/>
        <v>0</v>
      </c>
      <c r="P6" s="172">
        <f t="shared" si="5"/>
        <v>0</v>
      </c>
      <c r="Q6" s="172">
        <f t="shared" si="5"/>
        <v>0</v>
      </c>
      <c r="R6" s="172">
        <f t="shared" si="5"/>
        <v>0</v>
      </c>
      <c r="S6" s="172">
        <f t="shared" si="5"/>
        <v>0</v>
      </c>
      <c r="T6" s="173"/>
      <c r="U6" s="174">
        <f t="shared" ref="U6:AA6" si="6">SUM(U7:U16)/2</f>
        <v>33</v>
      </c>
      <c r="V6" s="174">
        <f t="shared" si="6"/>
        <v>33</v>
      </c>
      <c r="W6" s="174">
        <f t="shared" si="6"/>
        <v>0</v>
      </c>
      <c r="X6" s="174">
        <f t="shared" si="6"/>
        <v>0</v>
      </c>
      <c r="Y6" s="174">
        <f t="shared" si="6"/>
        <v>0</v>
      </c>
      <c r="Z6" s="174">
        <f t="shared" si="6"/>
        <v>0</v>
      </c>
      <c r="AA6" s="174">
        <f t="shared" si="6"/>
        <v>0</v>
      </c>
      <c r="AB6" s="173"/>
      <c r="AC6" s="174">
        <f t="shared" ref="AC6:AI6" si="7">SUM(AC7:AC16)/2</f>
        <v>91</v>
      </c>
      <c r="AD6" s="174">
        <f t="shared" si="7"/>
        <v>91</v>
      </c>
      <c r="AE6" s="174">
        <f t="shared" si="7"/>
        <v>0</v>
      </c>
      <c r="AF6" s="174">
        <f t="shared" si="7"/>
        <v>0</v>
      </c>
      <c r="AG6" s="174">
        <f t="shared" si="7"/>
        <v>0</v>
      </c>
      <c r="AH6" s="174">
        <f t="shared" si="7"/>
        <v>0</v>
      </c>
      <c r="AI6" s="174">
        <f t="shared" si="7"/>
        <v>0</v>
      </c>
      <c r="AJ6" s="173"/>
      <c r="AK6" s="174">
        <f t="shared" ref="AK6:AQ6" si="8">SUM(AK7:AK16)/2</f>
        <v>88</v>
      </c>
      <c r="AL6" s="174">
        <f t="shared" si="8"/>
        <v>88</v>
      </c>
      <c r="AM6" s="174">
        <f t="shared" si="8"/>
        <v>0</v>
      </c>
      <c r="AN6" s="174">
        <f t="shared" si="8"/>
        <v>0</v>
      </c>
      <c r="AO6" s="174">
        <f t="shared" si="8"/>
        <v>0</v>
      </c>
      <c r="AP6" s="174">
        <f t="shared" si="8"/>
        <v>0</v>
      </c>
      <c r="AQ6" s="174">
        <f t="shared" si="8"/>
        <v>0</v>
      </c>
      <c r="AR6" s="173"/>
      <c r="AS6" s="174">
        <f t="shared" ref="AS6:AY6" si="9">SUM(AS7:AS16)/2</f>
        <v>42</v>
      </c>
      <c r="AT6" s="174">
        <f t="shared" si="9"/>
        <v>42</v>
      </c>
      <c r="AU6" s="174">
        <f t="shared" si="9"/>
        <v>0</v>
      </c>
      <c r="AV6" s="174">
        <f t="shared" si="9"/>
        <v>0</v>
      </c>
      <c r="AW6" s="174">
        <f t="shared" si="9"/>
        <v>0</v>
      </c>
      <c r="AX6" s="174">
        <f t="shared" si="9"/>
        <v>0</v>
      </c>
      <c r="AY6" s="174">
        <f t="shared" si="9"/>
        <v>0</v>
      </c>
    </row>
    <row r="7" spans="1:51" ht="32.1" customHeight="1" x14ac:dyDescent="0.25">
      <c r="D7" s="175" t="s">
        <v>3080</v>
      </c>
      <c r="E7" s="551" t="s">
        <v>3079</v>
      </c>
      <c r="F7" s="552"/>
      <c r="G7" s="176"/>
      <c r="H7" s="177"/>
      <c r="I7" s="178"/>
      <c r="J7" s="178"/>
      <c r="K7" s="178"/>
      <c r="L7" s="178"/>
      <c r="M7" s="179">
        <f t="shared" ref="M7:S16" si="10">+U7+AC7+AK7+AS7</f>
        <v>96</v>
      </c>
      <c r="N7" s="179">
        <f t="shared" si="10"/>
        <v>96</v>
      </c>
      <c r="O7" s="179">
        <f t="shared" si="10"/>
        <v>0</v>
      </c>
      <c r="P7" s="179">
        <f t="shared" si="10"/>
        <v>0</v>
      </c>
      <c r="Q7" s="179">
        <f t="shared" si="10"/>
        <v>0</v>
      </c>
      <c r="R7" s="179">
        <f t="shared" si="10"/>
        <v>0</v>
      </c>
      <c r="S7" s="179">
        <f t="shared" si="10"/>
        <v>0</v>
      </c>
      <c r="T7" s="180"/>
      <c r="U7" s="181">
        <f t="shared" ref="U7:AA7" si="11">SUM(U8:U10)</f>
        <v>20</v>
      </c>
      <c r="V7" s="181">
        <f t="shared" si="11"/>
        <v>20</v>
      </c>
      <c r="W7" s="181">
        <f t="shared" si="11"/>
        <v>0</v>
      </c>
      <c r="X7" s="181">
        <f t="shared" si="11"/>
        <v>0</v>
      </c>
      <c r="Y7" s="181">
        <f t="shared" si="11"/>
        <v>0</v>
      </c>
      <c r="Z7" s="181">
        <f t="shared" si="11"/>
        <v>0</v>
      </c>
      <c r="AA7" s="181">
        <f t="shared" si="11"/>
        <v>0</v>
      </c>
      <c r="AB7" s="180"/>
      <c r="AC7" s="181">
        <f t="shared" ref="AC7:AI7" si="12">SUM(AC8:AC10)</f>
        <v>28</v>
      </c>
      <c r="AD7" s="181">
        <f t="shared" si="12"/>
        <v>28</v>
      </c>
      <c r="AE7" s="181">
        <f t="shared" si="12"/>
        <v>0</v>
      </c>
      <c r="AF7" s="181">
        <f t="shared" si="12"/>
        <v>0</v>
      </c>
      <c r="AG7" s="181">
        <f t="shared" si="12"/>
        <v>0</v>
      </c>
      <c r="AH7" s="181">
        <f t="shared" si="12"/>
        <v>0</v>
      </c>
      <c r="AI7" s="181">
        <f t="shared" si="12"/>
        <v>0</v>
      </c>
      <c r="AJ7" s="180"/>
      <c r="AK7" s="181">
        <f t="shared" ref="AK7:AQ7" si="13">SUM(AK8:AK10)</f>
        <v>26</v>
      </c>
      <c r="AL7" s="181">
        <f t="shared" si="13"/>
        <v>26</v>
      </c>
      <c r="AM7" s="181">
        <f t="shared" si="13"/>
        <v>0</v>
      </c>
      <c r="AN7" s="181">
        <f t="shared" si="13"/>
        <v>0</v>
      </c>
      <c r="AO7" s="181">
        <f t="shared" si="13"/>
        <v>0</v>
      </c>
      <c r="AP7" s="181">
        <f t="shared" si="13"/>
        <v>0</v>
      </c>
      <c r="AQ7" s="181">
        <f t="shared" si="13"/>
        <v>0</v>
      </c>
      <c r="AR7" s="180"/>
      <c r="AS7" s="181">
        <f t="shared" ref="AS7:AY7" si="14">SUM(AS8:AS10)</f>
        <v>22</v>
      </c>
      <c r="AT7" s="181">
        <f t="shared" si="14"/>
        <v>22</v>
      </c>
      <c r="AU7" s="181">
        <f t="shared" si="14"/>
        <v>0</v>
      </c>
      <c r="AV7" s="181">
        <f t="shared" si="14"/>
        <v>0</v>
      </c>
      <c r="AW7" s="181">
        <f t="shared" si="14"/>
        <v>0</v>
      </c>
      <c r="AX7" s="181">
        <f t="shared" si="14"/>
        <v>0</v>
      </c>
      <c r="AY7" s="181">
        <f t="shared" si="14"/>
        <v>0</v>
      </c>
    </row>
    <row r="8" spans="1:51" ht="32.1" customHeight="1" x14ac:dyDescent="0.25">
      <c r="D8" s="175"/>
      <c r="E8" s="182">
        <f>+Metas!H282</f>
        <v>249</v>
      </c>
      <c r="F8" s="183" t="str">
        <f>+Metas!K282</f>
        <v>Municipios con presencia de población étnica con socialización de la Política Pública Indígena aprobada por Ordenanza</v>
      </c>
      <c r="G8" s="226">
        <f>+Metas!J282</f>
        <v>10</v>
      </c>
      <c r="H8" s="1">
        <f>SUM(I8:L8)</f>
        <v>10</v>
      </c>
      <c r="I8" s="185">
        <v>2</v>
      </c>
      <c r="J8" s="185">
        <v>4</v>
      </c>
      <c r="K8" s="185">
        <v>3</v>
      </c>
      <c r="L8" s="185">
        <v>1</v>
      </c>
      <c r="M8" s="186">
        <f t="shared" si="10"/>
        <v>30</v>
      </c>
      <c r="N8" s="186">
        <f t="shared" si="10"/>
        <v>30</v>
      </c>
      <c r="O8" s="186">
        <f t="shared" si="10"/>
        <v>0</v>
      </c>
      <c r="P8" s="186">
        <f t="shared" si="10"/>
        <v>0</v>
      </c>
      <c r="Q8" s="186">
        <f t="shared" si="10"/>
        <v>0</v>
      </c>
      <c r="R8" s="186">
        <f t="shared" si="10"/>
        <v>0</v>
      </c>
      <c r="S8" s="186">
        <f t="shared" si="10"/>
        <v>0</v>
      </c>
      <c r="T8" s="227">
        <f>+I8</f>
        <v>2</v>
      </c>
      <c r="U8" s="186">
        <f>SUM(V8:AA8)</f>
        <v>6</v>
      </c>
      <c r="V8" s="188">
        <v>6</v>
      </c>
      <c r="W8" s="188"/>
      <c r="X8" s="188"/>
      <c r="Y8" s="188"/>
      <c r="Z8" s="188"/>
      <c r="AA8" s="188"/>
      <c r="AB8" s="227">
        <f>+J8</f>
        <v>4</v>
      </c>
      <c r="AC8" s="186">
        <f>SUM(AD8:AI8)</f>
        <v>10</v>
      </c>
      <c r="AD8" s="188">
        <v>10</v>
      </c>
      <c r="AE8" s="188"/>
      <c r="AF8" s="188"/>
      <c r="AG8" s="188"/>
      <c r="AH8" s="188"/>
      <c r="AI8" s="188"/>
      <c r="AJ8" s="227">
        <f>+K8</f>
        <v>3</v>
      </c>
      <c r="AK8" s="186">
        <f>SUM(AL8:AQ8)</f>
        <v>8</v>
      </c>
      <c r="AL8" s="188">
        <v>8</v>
      </c>
      <c r="AM8" s="188"/>
      <c r="AN8" s="188"/>
      <c r="AO8" s="188"/>
      <c r="AP8" s="188"/>
      <c r="AQ8" s="188"/>
      <c r="AR8" s="227">
        <f>+L8</f>
        <v>1</v>
      </c>
      <c r="AS8" s="186">
        <f>SUM(AT8:AY8)</f>
        <v>6</v>
      </c>
      <c r="AT8" s="188">
        <v>6</v>
      </c>
      <c r="AU8" s="188"/>
      <c r="AV8" s="188"/>
      <c r="AW8" s="188"/>
      <c r="AX8" s="188"/>
      <c r="AY8" s="188"/>
    </row>
    <row r="9" spans="1:51" ht="32.1" customHeight="1" x14ac:dyDescent="0.25">
      <c r="D9" s="175"/>
      <c r="E9" s="182">
        <f>+Metas!H283</f>
        <v>250</v>
      </c>
      <c r="F9" s="183" t="str">
        <f>+Metas!K283</f>
        <v>Funcionarios públicos capacitados en atención a pueblos indígenas sobre sistemas propios.</v>
      </c>
      <c r="G9" s="226">
        <f>+Metas!J283</f>
        <v>19</v>
      </c>
      <c r="H9" s="1">
        <f>SUM(I9:L9)</f>
        <v>19</v>
      </c>
      <c r="I9" s="185">
        <v>3</v>
      </c>
      <c r="J9" s="185">
        <v>8</v>
      </c>
      <c r="K9" s="185">
        <v>6</v>
      </c>
      <c r="L9" s="185">
        <v>2</v>
      </c>
      <c r="M9" s="186">
        <f t="shared" si="10"/>
        <v>22</v>
      </c>
      <c r="N9" s="186">
        <f t="shared" si="10"/>
        <v>22</v>
      </c>
      <c r="O9" s="186">
        <f t="shared" si="10"/>
        <v>0</v>
      </c>
      <c r="P9" s="186">
        <f t="shared" si="10"/>
        <v>0</v>
      </c>
      <c r="Q9" s="186">
        <f t="shared" si="10"/>
        <v>0</v>
      </c>
      <c r="R9" s="186">
        <f t="shared" si="10"/>
        <v>0</v>
      </c>
      <c r="S9" s="186">
        <f t="shared" si="10"/>
        <v>0</v>
      </c>
      <c r="T9" s="227">
        <f>+I9</f>
        <v>3</v>
      </c>
      <c r="U9" s="186">
        <f>SUM(V9:AA9)</f>
        <v>6</v>
      </c>
      <c r="V9" s="188">
        <v>6</v>
      </c>
      <c r="W9" s="188"/>
      <c r="X9" s="188"/>
      <c r="Y9" s="188"/>
      <c r="Z9" s="188"/>
      <c r="AA9" s="188"/>
      <c r="AB9" s="227">
        <f>+J9</f>
        <v>8</v>
      </c>
      <c r="AC9" s="186">
        <f>SUM(AD9:AI9)</f>
        <v>6</v>
      </c>
      <c r="AD9" s="188">
        <v>6</v>
      </c>
      <c r="AE9" s="188"/>
      <c r="AF9" s="188"/>
      <c r="AG9" s="188"/>
      <c r="AH9" s="188"/>
      <c r="AI9" s="188"/>
      <c r="AJ9" s="227">
        <f>+K9</f>
        <v>6</v>
      </c>
      <c r="AK9" s="186">
        <f>SUM(AL9:AQ9)</f>
        <v>6</v>
      </c>
      <c r="AL9" s="188">
        <v>6</v>
      </c>
      <c r="AM9" s="188"/>
      <c r="AN9" s="188"/>
      <c r="AO9" s="188"/>
      <c r="AP9" s="188"/>
      <c r="AQ9" s="188"/>
      <c r="AR9" s="227">
        <f>+L9</f>
        <v>2</v>
      </c>
      <c r="AS9" s="186">
        <f>SUM(AT9:AY9)</f>
        <v>4</v>
      </c>
      <c r="AT9" s="188">
        <v>4</v>
      </c>
      <c r="AU9" s="188"/>
      <c r="AV9" s="188"/>
      <c r="AW9" s="188"/>
      <c r="AX9" s="188"/>
      <c r="AY9" s="188"/>
    </row>
    <row r="10" spans="1:51" ht="32.1" customHeight="1" x14ac:dyDescent="0.25">
      <c r="D10" s="175"/>
      <c r="E10" s="182">
        <f>+Metas!H284</f>
        <v>251</v>
      </c>
      <c r="F10" s="183" t="str">
        <f>+Metas!K284</f>
        <v xml:space="preserve">Jóvenes estudiantes de las comunidades indígenas con atención integral. </v>
      </c>
      <c r="G10" s="226">
        <f>+Metas!J284</f>
        <v>80</v>
      </c>
      <c r="H10" s="1">
        <f>SUM(I10:L10)</f>
        <v>80</v>
      </c>
      <c r="I10" s="185">
        <v>20</v>
      </c>
      <c r="J10" s="185">
        <v>20</v>
      </c>
      <c r="K10" s="185">
        <v>20</v>
      </c>
      <c r="L10" s="185">
        <v>20</v>
      </c>
      <c r="M10" s="186">
        <f t="shared" si="10"/>
        <v>44</v>
      </c>
      <c r="N10" s="186">
        <f t="shared" si="10"/>
        <v>44</v>
      </c>
      <c r="O10" s="186">
        <f t="shared" si="10"/>
        <v>0</v>
      </c>
      <c r="P10" s="186">
        <f t="shared" si="10"/>
        <v>0</v>
      </c>
      <c r="Q10" s="186">
        <f t="shared" si="10"/>
        <v>0</v>
      </c>
      <c r="R10" s="186">
        <f t="shared" si="10"/>
        <v>0</v>
      </c>
      <c r="S10" s="186">
        <f t="shared" si="10"/>
        <v>0</v>
      </c>
      <c r="T10" s="227">
        <f>+I10</f>
        <v>20</v>
      </c>
      <c r="U10" s="186">
        <f>SUM(V10:AA10)</f>
        <v>8</v>
      </c>
      <c r="V10" s="188">
        <v>8</v>
      </c>
      <c r="W10" s="188"/>
      <c r="X10" s="188"/>
      <c r="Y10" s="188"/>
      <c r="Z10" s="188"/>
      <c r="AA10" s="188"/>
      <c r="AB10" s="227">
        <f>+J10</f>
        <v>20</v>
      </c>
      <c r="AC10" s="186">
        <f>SUM(AD10:AI10)</f>
        <v>12</v>
      </c>
      <c r="AD10" s="188">
        <v>12</v>
      </c>
      <c r="AE10" s="188"/>
      <c r="AF10" s="188"/>
      <c r="AG10" s="188"/>
      <c r="AH10" s="188"/>
      <c r="AI10" s="188"/>
      <c r="AJ10" s="227">
        <f>+K10</f>
        <v>20</v>
      </c>
      <c r="AK10" s="186">
        <f>SUM(AL10:AQ10)</f>
        <v>12</v>
      </c>
      <c r="AL10" s="188">
        <v>12</v>
      </c>
      <c r="AM10" s="188"/>
      <c r="AN10" s="188"/>
      <c r="AO10" s="188"/>
      <c r="AP10" s="188"/>
      <c r="AQ10" s="188"/>
      <c r="AR10" s="227">
        <f>+L10</f>
        <v>20</v>
      </c>
      <c r="AS10" s="186">
        <f>SUM(AT10:AY10)</f>
        <v>12</v>
      </c>
      <c r="AT10" s="188">
        <v>12</v>
      </c>
      <c r="AU10" s="188"/>
      <c r="AV10" s="188"/>
      <c r="AW10" s="188"/>
      <c r="AX10" s="188"/>
      <c r="AY10" s="188"/>
    </row>
    <row r="11" spans="1:51" ht="32.1" customHeight="1" x14ac:dyDescent="0.25">
      <c r="D11" s="175" t="s">
        <v>3082</v>
      </c>
      <c r="E11" s="551" t="s">
        <v>3081</v>
      </c>
      <c r="F11" s="552"/>
      <c r="G11" s="189"/>
      <c r="H11" s="177"/>
      <c r="I11" s="178"/>
      <c r="J11" s="178"/>
      <c r="K11" s="178"/>
      <c r="L11" s="178"/>
      <c r="M11" s="190">
        <f t="shared" si="10"/>
        <v>69</v>
      </c>
      <c r="N11" s="190">
        <f t="shared" si="10"/>
        <v>69</v>
      </c>
      <c r="O11" s="190">
        <f t="shared" si="10"/>
        <v>0</v>
      </c>
      <c r="P11" s="190">
        <f t="shared" si="10"/>
        <v>0</v>
      </c>
      <c r="Q11" s="190">
        <f t="shared" si="10"/>
        <v>0</v>
      </c>
      <c r="R11" s="190">
        <f t="shared" si="10"/>
        <v>0</v>
      </c>
      <c r="S11" s="190">
        <f t="shared" si="10"/>
        <v>0</v>
      </c>
      <c r="T11" s="180"/>
      <c r="U11" s="181">
        <f t="shared" ref="U11:AA11" si="15">SUM(U12:U12)</f>
        <v>8</v>
      </c>
      <c r="V11" s="181">
        <f t="shared" si="15"/>
        <v>8</v>
      </c>
      <c r="W11" s="181">
        <f t="shared" si="15"/>
        <v>0</v>
      </c>
      <c r="X11" s="181">
        <f t="shared" si="15"/>
        <v>0</v>
      </c>
      <c r="Y11" s="181">
        <f t="shared" si="15"/>
        <v>0</v>
      </c>
      <c r="Z11" s="181">
        <f t="shared" si="15"/>
        <v>0</v>
      </c>
      <c r="AA11" s="181">
        <f t="shared" si="15"/>
        <v>0</v>
      </c>
      <c r="AB11" s="180"/>
      <c r="AC11" s="181">
        <f t="shared" ref="AC11:AI11" si="16">SUM(AC12:AC12)</f>
        <v>25</v>
      </c>
      <c r="AD11" s="181">
        <f t="shared" si="16"/>
        <v>25</v>
      </c>
      <c r="AE11" s="181">
        <f t="shared" si="16"/>
        <v>0</v>
      </c>
      <c r="AF11" s="181">
        <f t="shared" si="16"/>
        <v>0</v>
      </c>
      <c r="AG11" s="181">
        <f t="shared" si="16"/>
        <v>0</v>
      </c>
      <c r="AH11" s="181">
        <f t="shared" si="16"/>
        <v>0</v>
      </c>
      <c r="AI11" s="181">
        <f t="shared" si="16"/>
        <v>0</v>
      </c>
      <c r="AJ11" s="180"/>
      <c r="AK11" s="181">
        <f t="shared" ref="AK11:AQ11" si="17">SUM(AK12:AK12)</f>
        <v>24</v>
      </c>
      <c r="AL11" s="181">
        <f t="shared" si="17"/>
        <v>24</v>
      </c>
      <c r="AM11" s="181">
        <f t="shared" si="17"/>
        <v>0</v>
      </c>
      <c r="AN11" s="181">
        <f t="shared" si="17"/>
        <v>0</v>
      </c>
      <c r="AO11" s="181">
        <f t="shared" si="17"/>
        <v>0</v>
      </c>
      <c r="AP11" s="181">
        <f t="shared" si="17"/>
        <v>0</v>
      </c>
      <c r="AQ11" s="181">
        <f t="shared" si="17"/>
        <v>0</v>
      </c>
      <c r="AR11" s="180"/>
      <c r="AS11" s="181">
        <f t="shared" ref="AS11:AY11" si="18">SUM(AS12:AS12)</f>
        <v>12</v>
      </c>
      <c r="AT11" s="181">
        <f t="shared" si="18"/>
        <v>12</v>
      </c>
      <c r="AU11" s="181">
        <f t="shared" si="18"/>
        <v>0</v>
      </c>
      <c r="AV11" s="181">
        <f t="shared" si="18"/>
        <v>0</v>
      </c>
      <c r="AW11" s="181">
        <f t="shared" si="18"/>
        <v>0</v>
      </c>
      <c r="AX11" s="181">
        <f t="shared" si="18"/>
        <v>0</v>
      </c>
      <c r="AY11" s="181">
        <f t="shared" si="18"/>
        <v>0</v>
      </c>
    </row>
    <row r="12" spans="1:51" ht="31.9" customHeight="1" x14ac:dyDescent="0.25">
      <c r="D12" s="175"/>
      <c r="E12" s="182">
        <f>+Metas!H285</f>
        <v>252</v>
      </c>
      <c r="F12" s="191" t="str">
        <f>+Metas!K285</f>
        <v>Personas de las comunidades indígenas beneficiadas con el servicio de hogar de paso</v>
      </c>
      <c r="G12" s="184">
        <f>+Metas!J285</f>
        <v>300</v>
      </c>
      <c r="H12" s="1">
        <f>SUM(I12:L12)</f>
        <v>300</v>
      </c>
      <c r="I12" s="185">
        <v>30</v>
      </c>
      <c r="J12" s="185">
        <v>120</v>
      </c>
      <c r="K12" s="185">
        <v>100</v>
      </c>
      <c r="L12" s="185">
        <v>50</v>
      </c>
      <c r="M12" s="186">
        <f t="shared" si="10"/>
        <v>69</v>
      </c>
      <c r="N12" s="186">
        <f t="shared" si="10"/>
        <v>69</v>
      </c>
      <c r="O12" s="186">
        <f t="shared" si="10"/>
        <v>0</v>
      </c>
      <c r="P12" s="186">
        <f t="shared" si="10"/>
        <v>0</v>
      </c>
      <c r="Q12" s="186">
        <f t="shared" si="10"/>
        <v>0</v>
      </c>
      <c r="R12" s="186">
        <f t="shared" si="10"/>
        <v>0</v>
      </c>
      <c r="S12" s="186">
        <f t="shared" si="10"/>
        <v>0</v>
      </c>
      <c r="T12" s="227">
        <f>+I12</f>
        <v>30</v>
      </c>
      <c r="U12" s="186">
        <f>SUM(V12:AA12)</f>
        <v>8</v>
      </c>
      <c r="V12" s="188">
        <v>8</v>
      </c>
      <c r="W12" s="188"/>
      <c r="X12" s="188"/>
      <c r="Y12" s="188"/>
      <c r="Z12" s="188"/>
      <c r="AA12" s="188"/>
      <c r="AB12" s="227">
        <f>+J12</f>
        <v>120</v>
      </c>
      <c r="AC12" s="186">
        <f>SUM(AD12:AI12)</f>
        <v>25</v>
      </c>
      <c r="AD12" s="188">
        <v>25</v>
      </c>
      <c r="AE12" s="188"/>
      <c r="AF12" s="188"/>
      <c r="AG12" s="188"/>
      <c r="AH12" s="188"/>
      <c r="AI12" s="188"/>
      <c r="AJ12" s="227">
        <f>+K12</f>
        <v>100</v>
      </c>
      <c r="AK12" s="186">
        <f>SUM(AL12:AQ12)</f>
        <v>24</v>
      </c>
      <c r="AL12" s="188">
        <v>24</v>
      </c>
      <c r="AM12" s="188"/>
      <c r="AN12" s="188"/>
      <c r="AO12" s="188"/>
      <c r="AP12" s="188"/>
      <c r="AQ12" s="188"/>
      <c r="AR12" s="227">
        <f>+L12</f>
        <v>50</v>
      </c>
      <c r="AS12" s="186">
        <f>SUM(AT12:AY12)</f>
        <v>12</v>
      </c>
      <c r="AT12" s="188">
        <v>12</v>
      </c>
      <c r="AU12" s="188"/>
      <c r="AV12" s="188"/>
      <c r="AW12" s="188"/>
      <c r="AX12" s="188"/>
      <c r="AY12" s="188"/>
    </row>
    <row r="13" spans="1:51" ht="32.1" customHeight="1" x14ac:dyDescent="0.25">
      <c r="D13" s="175" t="s">
        <v>3084</v>
      </c>
      <c r="E13" s="540" t="s">
        <v>3083</v>
      </c>
      <c r="F13" s="541"/>
      <c r="G13" s="189"/>
      <c r="H13" s="177"/>
      <c r="I13" s="178"/>
      <c r="J13" s="178"/>
      <c r="K13" s="178"/>
      <c r="L13" s="178"/>
      <c r="M13" s="190">
        <f t="shared" si="10"/>
        <v>43</v>
      </c>
      <c r="N13" s="190">
        <f t="shared" si="10"/>
        <v>43</v>
      </c>
      <c r="O13" s="190">
        <f t="shared" si="10"/>
        <v>0</v>
      </c>
      <c r="P13" s="190">
        <f t="shared" si="10"/>
        <v>0</v>
      </c>
      <c r="Q13" s="190">
        <f t="shared" si="10"/>
        <v>0</v>
      </c>
      <c r="R13" s="190">
        <f t="shared" si="10"/>
        <v>0</v>
      </c>
      <c r="S13" s="190">
        <f t="shared" si="10"/>
        <v>0</v>
      </c>
      <c r="T13" s="192"/>
      <c r="U13" s="181">
        <f t="shared" ref="U13:AA13" si="19">SUM(U14:U14)</f>
        <v>5</v>
      </c>
      <c r="V13" s="181">
        <f t="shared" si="19"/>
        <v>5</v>
      </c>
      <c r="W13" s="181">
        <f t="shared" si="19"/>
        <v>0</v>
      </c>
      <c r="X13" s="181">
        <f t="shared" si="19"/>
        <v>0</v>
      </c>
      <c r="Y13" s="181">
        <f t="shared" si="19"/>
        <v>0</v>
      </c>
      <c r="Z13" s="181">
        <f t="shared" si="19"/>
        <v>0</v>
      </c>
      <c r="AA13" s="181">
        <f t="shared" si="19"/>
        <v>0</v>
      </c>
      <c r="AB13" s="192"/>
      <c r="AC13" s="181">
        <f t="shared" ref="AC13:AI13" si="20">SUM(AC14:AC14)</f>
        <v>15</v>
      </c>
      <c r="AD13" s="181">
        <f t="shared" si="20"/>
        <v>15</v>
      </c>
      <c r="AE13" s="181">
        <f t="shared" si="20"/>
        <v>0</v>
      </c>
      <c r="AF13" s="181">
        <f t="shared" si="20"/>
        <v>0</v>
      </c>
      <c r="AG13" s="181">
        <f t="shared" si="20"/>
        <v>0</v>
      </c>
      <c r="AH13" s="181">
        <f t="shared" si="20"/>
        <v>0</v>
      </c>
      <c r="AI13" s="181">
        <f t="shared" si="20"/>
        <v>0</v>
      </c>
      <c r="AJ13" s="192"/>
      <c r="AK13" s="181">
        <f t="shared" ref="AK13:AQ13" si="21">SUM(AK14:AK14)</f>
        <v>15</v>
      </c>
      <c r="AL13" s="181">
        <f t="shared" si="21"/>
        <v>15</v>
      </c>
      <c r="AM13" s="181">
        <f t="shared" si="21"/>
        <v>0</v>
      </c>
      <c r="AN13" s="181">
        <f t="shared" si="21"/>
        <v>0</v>
      </c>
      <c r="AO13" s="181">
        <f t="shared" si="21"/>
        <v>0</v>
      </c>
      <c r="AP13" s="181">
        <f t="shared" si="21"/>
        <v>0</v>
      </c>
      <c r="AQ13" s="181">
        <f t="shared" si="21"/>
        <v>0</v>
      </c>
      <c r="AR13" s="192"/>
      <c r="AS13" s="181">
        <f t="shared" ref="AS13:AY13" si="22">SUM(AS14:AS14)</f>
        <v>8</v>
      </c>
      <c r="AT13" s="181">
        <f t="shared" si="22"/>
        <v>8</v>
      </c>
      <c r="AU13" s="181">
        <f t="shared" si="22"/>
        <v>0</v>
      </c>
      <c r="AV13" s="181">
        <f t="shared" si="22"/>
        <v>0</v>
      </c>
      <c r="AW13" s="181">
        <f t="shared" si="22"/>
        <v>0</v>
      </c>
      <c r="AX13" s="181">
        <f t="shared" si="22"/>
        <v>0</v>
      </c>
      <c r="AY13" s="181">
        <f t="shared" si="22"/>
        <v>0</v>
      </c>
    </row>
    <row r="14" spans="1:51" ht="32.1" customHeight="1" x14ac:dyDescent="0.25">
      <c r="D14" s="175"/>
      <c r="E14" s="182">
        <f>+Metas!H286</f>
        <v>253</v>
      </c>
      <c r="F14" s="183" t="str">
        <f>+Metas!K286</f>
        <v xml:space="preserve">Jóvenes indígenas con becas de educación superior </v>
      </c>
      <c r="G14" s="226">
        <f>+Metas!J286</f>
        <v>30</v>
      </c>
      <c r="H14" s="1">
        <f>SUM(I14:L14)</f>
        <v>30</v>
      </c>
      <c r="I14" s="185">
        <v>5</v>
      </c>
      <c r="J14" s="185">
        <v>10</v>
      </c>
      <c r="K14" s="185">
        <v>10</v>
      </c>
      <c r="L14" s="185">
        <v>5</v>
      </c>
      <c r="M14" s="186">
        <f t="shared" si="10"/>
        <v>43</v>
      </c>
      <c r="N14" s="186">
        <f t="shared" si="10"/>
        <v>43</v>
      </c>
      <c r="O14" s="186">
        <f t="shared" si="10"/>
        <v>0</v>
      </c>
      <c r="P14" s="186">
        <f t="shared" si="10"/>
        <v>0</v>
      </c>
      <c r="Q14" s="186">
        <f t="shared" si="10"/>
        <v>0</v>
      </c>
      <c r="R14" s="186">
        <f t="shared" si="10"/>
        <v>0</v>
      </c>
      <c r="S14" s="186">
        <f t="shared" si="10"/>
        <v>0</v>
      </c>
      <c r="T14" s="227">
        <f>+I14</f>
        <v>5</v>
      </c>
      <c r="U14" s="186">
        <f>SUM(V14:AA14)</f>
        <v>5</v>
      </c>
      <c r="V14" s="188">
        <v>5</v>
      </c>
      <c r="W14" s="188"/>
      <c r="X14" s="188"/>
      <c r="Y14" s="188"/>
      <c r="Z14" s="188"/>
      <c r="AA14" s="188"/>
      <c r="AB14" s="227">
        <f>+J14</f>
        <v>10</v>
      </c>
      <c r="AC14" s="186">
        <f>SUM(AD14:AI14)</f>
        <v>15</v>
      </c>
      <c r="AD14" s="188">
        <v>15</v>
      </c>
      <c r="AE14" s="188"/>
      <c r="AF14" s="188"/>
      <c r="AG14" s="188"/>
      <c r="AH14" s="188"/>
      <c r="AI14" s="188"/>
      <c r="AJ14" s="227">
        <f>+K14</f>
        <v>10</v>
      </c>
      <c r="AK14" s="186">
        <f>SUM(AL14:AQ14)</f>
        <v>15</v>
      </c>
      <c r="AL14" s="188">
        <v>15</v>
      </c>
      <c r="AM14" s="188"/>
      <c r="AN14" s="188"/>
      <c r="AO14" s="188"/>
      <c r="AP14" s="188"/>
      <c r="AQ14" s="188"/>
      <c r="AR14" s="227">
        <f>+L14</f>
        <v>5</v>
      </c>
      <c r="AS14" s="186">
        <f>SUM(AT14:AY14)</f>
        <v>8</v>
      </c>
      <c r="AT14" s="188">
        <v>8</v>
      </c>
      <c r="AU14" s="188"/>
      <c r="AV14" s="188"/>
      <c r="AW14" s="188"/>
      <c r="AX14" s="188"/>
      <c r="AY14" s="188"/>
    </row>
    <row r="15" spans="1:51" ht="32.1" customHeight="1" x14ac:dyDescent="0.25">
      <c r="D15" s="175" t="s">
        <v>3086</v>
      </c>
      <c r="E15" s="540" t="s">
        <v>3085</v>
      </c>
      <c r="F15" s="541"/>
      <c r="G15" s="189"/>
      <c r="H15" s="177"/>
      <c r="I15" s="178"/>
      <c r="J15" s="178"/>
      <c r="K15" s="178"/>
      <c r="L15" s="178"/>
      <c r="M15" s="190">
        <f t="shared" si="10"/>
        <v>46</v>
      </c>
      <c r="N15" s="190">
        <f t="shared" si="10"/>
        <v>46</v>
      </c>
      <c r="O15" s="190">
        <f t="shared" si="10"/>
        <v>0</v>
      </c>
      <c r="P15" s="190">
        <f t="shared" si="10"/>
        <v>0</v>
      </c>
      <c r="Q15" s="190">
        <f t="shared" si="10"/>
        <v>0</v>
      </c>
      <c r="R15" s="190">
        <f t="shared" si="10"/>
        <v>0</v>
      </c>
      <c r="S15" s="190">
        <f t="shared" si="10"/>
        <v>0</v>
      </c>
      <c r="T15" s="192"/>
      <c r="U15" s="181">
        <f t="shared" ref="U15:AA15" si="23">SUM(U16:U16)</f>
        <v>0</v>
      </c>
      <c r="V15" s="181">
        <f t="shared" si="23"/>
        <v>0</v>
      </c>
      <c r="W15" s="181">
        <f t="shared" si="23"/>
        <v>0</v>
      </c>
      <c r="X15" s="181">
        <f t="shared" si="23"/>
        <v>0</v>
      </c>
      <c r="Y15" s="181">
        <f t="shared" si="23"/>
        <v>0</v>
      </c>
      <c r="Z15" s="181">
        <f t="shared" si="23"/>
        <v>0</v>
      </c>
      <c r="AA15" s="181">
        <f t="shared" si="23"/>
        <v>0</v>
      </c>
      <c r="AB15" s="192"/>
      <c r="AC15" s="181">
        <f t="shared" ref="AC15:AI15" si="24">SUM(AC16:AC16)</f>
        <v>23</v>
      </c>
      <c r="AD15" s="181">
        <f t="shared" si="24"/>
        <v>23</v>
      </c>
      <c r="AE15" s="181">
        <f t="shared" si="24"/>
        <v>0</v>
      </c>
      <c r="AF15" s="181">
        <f t="shared" si="24"/>
        <v>0</v>
      </c>
      <c r="AG15" s="181">
        <f t="shared" si="24"/>
        <v>0</v>
      </c>
      <c r="AH15" s="181">
        <f t="shared" si="24"/>
        <v>0</v>
      </c>
      <c r="AI15" s="181">
        <f t="shared" si="24"/>
        <v>0</v>
      </c>
      <c r="AJ15" s="192"/>
      <c r="AK15" s="181">
        <f t="shared" ref="AK15:AQ15" si="25">SUM(AK16:AK16)</f>
        <v>23</v>
      </c>
      <c r="AL15" s="181">
        <f t="shared" si="25"/>
        <v>23</v>
      </c>
      <c r="AM15" s="181">
        <f t="shared" si="25"/>
        <v>0</v>
      </c>
      <c r="AN15" s="181">
        <f t="shared" si="25"/>
        <v>0</v>
      </c>
      <c r="AO15" s="181">
        <f t="shared" si="25"/>
        <v>0</v>
      </c>
      <c r="AP15" s="181">
        <f t="shared" si="25"/>
        <v>0</v>
      </c>
      <c r="AQ15" s="181">
        <f t="shared" si="25"/>
        <v>0</v>
      </c>
      <c r="AR15" s="192"/>
      <c r="AS15" s="181">
        <f t="shared" ref="AS15:AY15" si="26">SUM(AS16:AS16)</f>
        <v>0</v>
      </c>
      <c r="AT15" s="181">
        <f t="shared" si="26"/>
        <v>0</v>
      </c>
      <c r="AU15" s="181">
        <f t="shared" si="26"/>
        <v>0</v>
      </c>
      <c r="AV15" s="181">
        <f t="shared" si="26"/>
        <v>0</v>
      </c>
      <c r="AW15" s="181">
        <f t="shared" si="26"/>
        <v>0</v>
      </c>
      <c r="AX15" s="181">
        <f t="shared" si="26"/>
        <v>0</v>
      </c>
      <c r="AY15" s="181">
        <f t="shared" si="26"/>
        <v>0</v>
      </c>
    </row>
    <row r="16" spans="1:51" ht="32.1" customHeight="1" x14ac:dyDescent="0.25">
      <c r="D16" s="175"/>
      <c r="E16" s="182">
        <f>+Metas!H287</f>
        <v>254</v>
      </c>
      <c r="F16" s="183" t="str">
        <f>+Metas!K287</f>
        <v>Ferias de exposición de productos elaborados por Indígenas.</v>
      </c>
      <c r="G16" s="226">
        <f>+Metas!J287</f>
        <v>2</v>
      </c>
      <c r="H16" s="1">
        <f>SUM(I16:L16)</f>
        <v>2</v>
      </c>
      <c r="I16" s="185">
        <v>0</v>
      </c>
      <c r="J16" s="185">
        <v>1</v>
      </c>
      <c r="K16" s="185">
        <v>1</v>
      </c>
      <c r="L16" s="185">
        <v>0</v>
      </c>
      <c r="M16" s="186">
        <f t="shared" si="10"/>
        <v>46</v>
      </c>
      <c r="N16" s="186">
        <f t="shared" si="10"/>
        <v>46</v>
      </c>
      <c r="O16" s="186">
        <f t="shared" si="10"/>
        <v>0</v>
      </c>
      <c r="P16" s="186">
        <f t="shared" si="10"/>
        <v>0</v>
      </c>
      <c r="Q16" s="186">
        <f t="shared" si="10"/>
        <v>0</v>
      </c>
      <c r="R16" s="186">
        <f t="shared" si="10"/>
        <v>0</v>
      </c>
      <c r="S16" s="186">
        <f t="shared" si="10"/>
        <v>0</v>
      </c>
      <c r="T16" s="227">
        <f>+I16</f>
        <v>0</v>
      </c>
      <c r="U16" s="186">
        <f>SUM(V16:AA16)</f>
        <v>0</v>
      </c>
      <c r="V16" s="188"/>
      <c r="W16" s="188"/>
      <c r="X16" s="188"/>
      <c r="Y16" s="188"/>
      <c r="Z16" s="188"/>
      <c r="AA16" s="188"/>
      <c r="AB16" s="227">
        <f>+J16</f>
        <v>1</v>
      </c>
      <c r="AC16" s="186">
        <f>SUM(AD16:AI16)</f>
        <v>23</v>
      </c>
      <c r="AD16" s="188">
        <v>23</v>
      </c>
      <c r="AE16" s="188"/>
      <c r="AF16" s="188"/>
      <c r="AG16" s="188"/>
      <c r="AH16" s="188"/>
      <c r="AI16" s="188"/>
      <c r="AJ16" s="227">
        <f>+K16</f>
        <v>1</v>
      </c>
      <c r="AK16" s="186">
        <f>SUM(AL16:AQ16)</f>
        <v>23</v>
      </c>
      <c r="AL16" s="188">
        <v>23</v>
      </c>
      <c r="AM16" s="188"/>
      <c r="AN16" s="188"/>
      <c r="AO16" s="188"/>
      <c r="AP16" s="188"/>
      <c r="AQ16" s="188"/>
      <c r="AR16" s="227">
        <f>+L16</f>
        <v>0</v>
      </c>
      <c r="AS16" s="186">
        <f>SUM(AT16:AY16)</f>
        <v>0</v>
      </c>
      <c r="AT16" s="188"/>
      <c r="AU16" s="188"/>
      <c r="AV16" s="188"/>
      <c r="AW16" s="188"/>
      <c r="AX16" s="188"/>
      <c r="AY16" s="188"/>
    </row>
    <row r="17" spans="3:51" ht="32.1" customHeight="1" x14ac:dyDescent="0.25">
      <c r="C17" s="165" t="s">
        <v>3087</v>
      </c>
      <c r="D17" s="166" t="s">
        <v>379</v>
      </c>
      <c r="E17" s="228"/>
      <c r="F17" s="168"/>
      <c r="G17" s="194"/>
      <c r="H17" s="170"/>
      <c r="I17" s="171"/>
      <c r="J17" s="171"/>
      <c r="K17" s="171"/>
      <c r="L17" s="171"/>
      <c r="M17" s="172">
        <f t="shared" ref="M17:S17" si="27">SUM(M18:M24)/2</f>
        <v>104</v>
      </c>
      <c r="N17" s="172">
        <f t="shared" si="27"/>
        <v>104</v>
      </c>
      <c r="O17" s="172">
        <f t="shared" si="27"/>
        <v>0</v>
      </c>
      <c r="P17" s="172">
        <f t="shared" si="27"/>
        <v>0</v>
      </c>
      <c r="Q17" s="172">
        <f t="shared" si="27"/>
        <v>0</v>
      </c>
      <c r="R17" s="172">
        <f t="shared" si="27"/>
        <v>0</v>
      </c>
      <c r="S17" s="172">
        <f t="shared" si="27"/>
        <v>0</v>
      </c>
      <c r="T17" s="229"/>
      <c r="U17" s="174">
        <f t="shared" ref="U17:AA17" si="28">SUM(U18:U24)/2</f>
        <v>0</v>
      </c>
      <c r="V17" s="197">
        <f t="shared" si="28"/>
        <v>0</v>
      </c>
      <c r="W17" s="197">
        <f t="shared" si="28"/>
        <v>0</v>
      </c>
      <c r="X17" s="197">
        <f t="shared" si="28"/>
        <v>0</v>
      </c>
      <c r="Y17" s="197">
        <f t="shared" si="28"/>
        <v>0</v>
      </c>
      <c r="Z17" s="197">
        <f t="shared" si="28"/>
        <v>0</v>
      </c>
      <c r="AA17" s="197">
        <f t="shared" si="28"/>
        <v>0</v>
      </c>
      <c r="AB17" s="229"/>
      <c r="AC17" s="174">
        <f t="shared" ref="AC17:AI17" si="29">SUM(AC18:AC24)/2</f>
        <v>30</v>
      </c>
      <c r="AD17" s="197">
        <f t="shared" si="29"/>
        <v>30</v>
      </c>
      <c r="AE17" s="197">
        <f t="shared" si="29"/>
        <v>0</v>
      </c>
      <c r="AF17" s="197">
        <f t="shared" si="29"/>
        <v>0</v>
      </c>
      <c r="AG17" s="197">
        <f t="shared" si="29"/>
        <v>0</v>
      </c>
      <c r="AH17" s="197">
        <f t="shared" si="29"/>
        <v>0</v>
      </c>
      <c r="AI17" s="197">
        <f t="shared" si="29"/>
        <v>0</v>
      </c>
      <c r="AJ17" s="229"/>
      <c r="AK17" s="174">
        <f t="shared" ref="AK17:AQ17" si="30">SUM(AK18:AK24)/2</f>
        <v>59</v>
      </c>
      <c r="AL17" s="197">
        <f t="shared" si="30"/>
        <v>59</v>
      </c>
      <c r="AM17" s="197">
        <f t="shared" si="30"/>
        <v>0</v>
      </c>
      <c r="AN17" s="197">
        <f t="shared" si="30"/>
        <v>0</v>
      </c>
      <c r="AO17" s="197">
        <f t="shared" si="30"/>
        <v>0</v>
      </c>
      <c r="AP17" s="197">
        <f t="shared" si="30"/>
        <v>0</v>
      </c>
      <c r="AQ17" s="197">
        <f t="shared" si="30"/>
        <v>0</v>
      </c>
      <c r="AR17" s="229"/>
      <c r="AS17" s="174">
        <f t="shared" ref="AS17:AY17" si="31">SUM(AS18:AS24)/2</f>
        <v>15</v>
      </c>
      <c r="AT17" s="197">
        <f t="shared" si="31"/>
        <v>15</v>
      </c>
      <c r="AU17" s="197">
        <f t="shared" si="31"/>
        <v>0</v>
      </c>
      <c r="AV17" s="197">
        <f t="shared" si="31"/>
        <v>0</v>
      </c>
      <c r="AW17" s="197">
        <f t="shared" si="31"/>
        <v>0</v>
      </c>
      <c r="AX17" s="197">
        <f t="shared" si="31"/>
        <v>0</v>
      </c>
      <c r="AY17" s="197">
        <f t="shared" si="31"/>
        <v>0</v>
      </c>
    </row>
    <row r="18" spans="3:51" ht="32.1" customHeight="1" x14ac:dyDescent="0.25">
      <c r="D18" s="175" t="s">
        <v>3088</v>
      </c>
      <c r="E18" s="540" t="s">
        <v>49</v>
      </c>
      <c r="F18" s="541"/>
      <c r="G18" s="189"/>
      <c r="H18" s="177"/>
      <c r="I18" s="178"/>
      <c r="J18" s="178"/>
      <c r="K18" s="178"/>
      <c r="L18" s="178"/>
      <c r="M18" s="190">
        <f t="shared" ref="M18:S24" si="32">+U18+AC18+AK18+AS18</f>
        <v>45</v>
      </c>
      <c r="N18" s="190">
        <f t="shared" si="32"/>
        <v>45</v>
      </c>
      <c r="O18" s="190">
        <f t="shared" si="32"/>
        <v>0</v>
      </c>
      <c r="P18" s="190">
        <f t="shared" si="32"/>
        <v>0</v>
      </c>
      <c r="Q18" s="190">
        <f t="shared" si="32"/>
        <v>0</v>
      </c>
      <c r="R18" s="190">
        <f t="shared" si="32"/>
        <v>0</v>
      </c>
      <c r="S18" s="190">
        <f t="shared" si="32"/>
        <v>0</v>
      </c>
      <c r="T18" s="192"/>
      <c r="U18" s="181">
        <f t="shared" ref="U18:AA18" si="33">SUM(U19:U21)</f>
        <v>0</v>
      </c>
      <c r="V18" s="181">
        <f t="shared" si="33"/>
        <v>0</v>
      </c>
      <c r="W18" s="181">
        <f t="shared" si="33"/>
        <v>0</v>
      </c>
      <c r="X18" s="181">
        <f t="shared" si="33"/>
        <v>0</v>
      </c>
      <c r="Y18" s="181">
        <f t="shared" si="33"/>
        <v>0</v>
      </c>
      <c r="Z18" s="181">
        <f t="shared" si="33"/>
        <v>0</v>
      </c>
      <c r="AA18" s="181">
        <f t="shared" si="33"/>
        <v>0</v>
      </c>
      <c r="AB18" s="192"/>
      <c r="AC18" s="181">
        <f t="shared" ref="AC18:AI18" si="34">SUM(AC19:AC21)</f>
        <v>6</v>
      </c>
      <c r="AD18" s="181">
        <f t="shared" si="34"/>
        <v>6</v>
      </c>
      <c r="AE18" s="181">
        <f t="shared" si="34"/>
        <v>0</v>
      </c>
      <c r="AF18" s="181">
        <f t="shared" si="34"/>
        <v>0</v>
      </c>
      <c r="AG18" s="181">
        <f t="shared" si="34"/>
        <v>0</v>
      </c>
      <c r="AH18" s="181">
        <f t="shared" si="34"/>
        <v>0</v>
      </c>
      <c r="AI18" s="181">
        <f t="shared" si="34"/>
        <v>0</v>
      </c>
      <c r="AJ18" s="192"/>
      <c r="AK18" s="181">
        <f t="shared" ref="AK18:AQ18" si="35">SUM(AK19:AK21)</f>
        <v>33</v>
      </c>
      <c r="AL18" s="181">
        <f t="shared" si="35"/>
        <v>33</v>
      </c>
      <c r="AM18" s="181">
        <f t="shared" si="35"/>
        <v>0</v>
      </c>
      <c r="AN18" s="181">
        <f t="shared" si="35"/>
        <v>0</v>
      </c>
      <c r="AO18" s="181">
        <f t="shared" si="35"/>
        <v>0</v>
      </c>
      <c r="AP18" s="181">
        <f t="shared" si="35"/>
        <v>0</v>
      </c>
      <c r="AQ18" s="181">
        <f t="shared" si="35"/>
        <v>0</v>
      </c>
      <c r="AR18" s="192"/>
      <c r="AS18" s="181">
        <f t="shared" ref="AS18:AY18" si="36">SUM(AS19:AS21)</f>
        <v>6</v>
      </c>
      <c r="AT18" s="181">
        <f t="shared" si="36"/>
        <v>6</v>
      </c>
      <c r="AU18" s="181">
        <f t="shared" si="36"/>
        <v>0</v>
      </c>
      <c r="AV18" s="181">
        <f t="shared" si="36"/>
        <v>0</v>
      </c>
      <c r="AW18" s="181">
        <f t="shared" si="36"/>
        <v>0</v>
      </c>
      <c r="AX18" s="181">
        <f t="shared" si="36"/>
        <v>0</v>
      </c>
      <c r="AY18" s="181">
        <f t="shared" si="36"/>
        <v>0</v>
      </c>
    </row>
    <row r="19" spans="3:51" ht="32.1" customHeight="1" x14ac:dyDescent="0.25">
      <c r="D19" s="175"/>
      <c r="E19" s="182">
        <f>+Metas!H289</f>
        <v>255</v>
      </c>
      <c r="F19" s="191" t="str">
        <f>+Metas!K289</f>
        <v xml:space="preserve">Caracterización de la población afrocolombiana en el Departamento. </v>
      </c>
      <c r="G19" s="226">
        <f>+Metas!J289</f>
        <v>1</v>
      </c>
      <c r="H19" s="1">
        <f>SUM(I19:L19)</f>
        <v>1</v>
      </c>
      <c r="I19" s="198"/>
      <c r="J19" s="198"/>
      <c r="K19" s="198">
        <v>1</v>
      </c>
      <c r="L19" s="198"/>
      <c r="M19" s="186">
        <f t="shared" si="32"/>
        <v>17</v>
      </c>
      <c r="N19" s="186">
        <f t="shared" si="32"/>
        <v>17</v>
      </c>
      <c r="O19" s="186">
        <f t="shared" si="32"/>
        <v>0</v>
      </c>
      <c r="P19" s="186">
        <f t="shared" si="32"/>
        <v>0</v>
      </c>
      <c r="Q19" s="186">
        <f t="shared" si="32"/>
        <v>0</v>
      </c>
      <c r="R19" s="186">
        <f t="shared" si="32"/>
        <v>0</v>
      </c>
      <c r="S19" s="186">
        <f t="shared" si="32"/>
        <v>0</v>
      </c>
      <c r="T19" s="227">
        <f>+I19</f>
        <v>0</v>
      </c>
      <c r="U19" s="186">
        <f>SUM(V19:AA19)</f>
        <v>0</v>
      </c>
      <c r="V19" s="199"/>
      <c r="W19" s="199"/>
      <c r="X19" s="199"/>
      <c r="Y19" s="199"/>
      <c r="Z19" s="199"/>
      <c r="AA19" s="199"/>
      <c r="AB19" s="227">
        <f>+J19</f>
        <v>0</v>
      </c>
      <c r="AC19" s="186">
        <f>SUM(AD19:AI19)</f>
        <v>0</v>
      </c>
      <c r="AD19" s="199"/>
      <c r="AE19" s="199"/>
      <c r="AF19" s="199"/>
      <c r="AG19" s="199"/>
      <c r="AH19" s="199"/>
      <c r="AI19" s="199"/>
      <c r="AJ19" s="227">
        <f>+K19</f>
        <v>1</v>
      </c>
      <c r="AK19" s="186">
        <f>SUM(AL19:AQ19)</f>
        <v>17</v>
      </c>
      <c r="AL19" s="199">
        <v>17</v>
      </c>
      <c r="AM19" s="199"/>
      <c r="AN19" s="199"/>
      <c r="AO19" s="199"/>
      <c r="AP19" s="199"/>
      <c r="AQ19" s="199"/>
      <c r="AR19" s="227">
        <f>+L19</f>
        <v>0</v>
      </c>
      <c r="AS19" s="186">
        <f>SUM(AT19:AY19)</f>
        <v>0</v>
      </c>
      <c r="AT19" s="199"/>
      <c r="AU19" s="199"/>
      <c r="AV19" s="199"/>
      <c r="AW19" s="199"/>
      <c r="AX19" s="199"/>
      <c r="AY19" s="199"/>
    </row>
    <row r="20" spans="3:51" ht="32.1" customHeight="1" x14ac:dyDescent="0.25">
      <c r="D20" s="175"/>
      <c r="E20" s="182">
        <f>+Metas!H290</f>
        <v>256</v>
      </c>
      <c r="F20" s="191" t="str">
        <f>+Metas!K290</f>
        <v>Acompañamiento a la elección de la Comisión Consultiva Afrodescendiente</v>
      </c>
      <c r="G20" s="226">
        <f>+Metas!J290</f>
        <v>1</v>
      </c>
      <c r="H20" s="1">
        <f>SUM(I20:L20)</f>
        <v>1</v>
      </c>
      <c r="I20" s="198"/>
      <c r="J20" s="198"/>
      <c r="K20" s="198">
        <v>1</v>
      </c>
      <c r="L20" s="198"/>
      <c r="M20" s="186">
        <f t="shared" si="32"/>
        <v>10</v>
      </c>
      <c r="N20" s="186">
        <f t="shared" si="32"/>
        <v>10</v>
      </c>
      <c r="O20" s="186">
        <f t="shared" si="32"/>
        <v>0</v>
      </c>
      <c r="P20" s="186">
        <f t="shared" si="32"/>
        <v>0</v>
      </c>
      <c r="Q20" s="186">
        <f t="shared" si="32"/>
        <v>0</v>
      </c>
      <c r="R20" s="186">
        <f t="shared" si="32"/>
        <v>0</v>
      </c>
      <c r="S20" s="186">
        <f t="shared" si="32"/>
        <v>0</v>
      </c>
      <c r="T20" s="227">
        <f>+I20</f>
        <v>0</v>
      </c>
      <c r="U20" s="186">
        <f>SUM(V20:AA20)</f>
        <v>0</v>
      </c>
      <c r="V20" s="199"/>
      <c r="W20" s="199"/>
      <c r="X20" s="199"/>
      <c r="Y20" s="199"/>
      <c r="Z20" s="199"/>
      <c r="AA20" s="199"/>
      <c r="AB20" s="227">
        <f>+J20</f>
        <v>0</v>
      </c>
      <c r="AC20" s="186">
        <f>SUM(AD20:AI20)</f>
        <v>0</v>
      </c>
      <c r="AD20" s="199"/>
      <c r="AE20" s="199"/>
      <c r="AF20" s="199"/>
      <c r="AG20" s="199"/>
      <c r="AH20" s="199"/>
      <c r="AI20" s="199"/>
      <c r="AJ20" s="227">
        <f>+K20</f>
        <v>1</v>
      </c>
      <c r="AK20" s="186">
        <f>SUM(AL20:AQ20)</f>
        <v>10</v>
      </c>
      <c r="AL20" s="199">
        <v>10</v>
      </c>
      <c r="AM20" s="199"/>
      <c r="AN20" s="199"/>
      <c r="AO20" s="199"/>
      <c r="AP20" s="199"/>
      <c r="AQ20" s="199"/>
      <c r="AR20" s="227">
        <f>+L20</f>
        <v>0</v>
      </c>
      <c r="AS20" s="186">
        <f>SUM(AT20:AY20)</f>
        <v>0</v>
      </c>
      <c r="AT20" s="199"/>
      <c r="AU20" s="199"/>
      <c r="AV20" s="199"/>
      <c r="AW20" s="199"/>
      <c r="AX20" s="199"/>
      <c r="AY20" s="199"/>
    </row>
    <row r="21" spans="3:51" ht="32.1" customHeight="1" x14ac:dyDescent="0.25">
      <c r="D21" s="175"/>
      <c r="E21" s="182">
        <f>+Metas!H291</f>
        <v>257</v>
      </c>
      <c r="F21" s="191" t="str">
        <f>+Metas!K291</f>
        <v>Capacitaciones para la elección de los consejos comunitarios y organizaciones de comunidades Afrodescendientes</v>
      </c>
      <c r="G21" s="226">
        <f>+Metas!J291</f>
        <v>8</v>
      </c>
      <c r="H21" s="1">
        <f>SUM(I21:L21)</f>
        <v>8</v>
      </c>
      <c r="I21" s="198"/>
      <c r="J21" s="198">
        <v>3</v>
      </c>
      <c r="K21" s="198">
        <v>3</v>
      </c>
      <c r="L21" s="198">
        <v>2</v>
      </c>
      <c r="M21" s="186">
        <f t="shared" si="32"/>
        <v>18</v>
      </c>
      <c r="N21" s="186">
        <f t="shared" si="32"/>
        <v>18</v>
      </c>
      <c r="O21" s="186">
        <f t="shared" si="32"/>
        <v>0</v>
      </c>
      <c r="P21" s="186">
        <f t="shared" si="32"/>
        <v>0</v>
      </c>
      <c r="Q21" s="186">
        <f t="shared" si="32"/>
        <v>0</v>
      </c>
      <c r="R21" s="186">
        <f t="shared" si="32"/>
        <v>0</v>
      </c>
      <c r="S21" s="186">
        <f t="shared" si="32"/>
        <v>0</v>
      </c>
      <c r="T21" s="227">
        <f>+I21</f>
        <v>0</v>
      </c>
      <c r="U21" s="186">
        <f>SUM(V21:AA21)</f>
        <v>0</v>
      </c>
      <c r="V21" s="199"/>
      <c r="W21" s="199"/>
      <c r="X21" s="199"/>
      <c r="Y21" s="199"/>
      <c r="Z21" s="199"/>
      <c r="AA21" s="199"/>
      <c r="AB21" s="227">
        <f>+J21</f>
        <v>3</v>
      </c>
      <c r="AC21" s="186">
        <f>SUM(AD21:AI21)</f>
        <v>6</v>
      </c>
      <c r="AD21" s="199">
        <v>6</v>
      </c>
      <c r="AE21" s="199"/>
      <c r="AF21" s="199"/>
      <c r="AG21" s="199"/>
      <c r="AH21" s="199"/>
      <c r="AI21" s="199"/>
      <c r="AJ21" s="227">
        <f>+K21</f>
        <v>3</v>
      </c>
      <c r="AK21" s="186">
        <f>SUM(AL21:AQ21)</f>
        <v>6</v>
      </c>
      <c r="AL21" s="199">
        <v>6</v>
      </c>
      <c r="AM21" s="199"/>
      <c r="AN21" s="199"/>
      <c r="AO21" s="199"/>
      <c r="AP21" s="199"/>
      <c r="AQ21" s="199"/>
      <c r="AR21" s="227">
        <f>+L21</f>
        <v>2</v>
      </c>
      <c r="AS21" s="186">
        <f>SUM(AT21:AY21)</f>
        <v>6</v>
      </c>
      <c r="AT21" s="199">
        <v>6</v>
      </c>
      <c r="AU21" s="199"/>
      <c r="AV21" s="199"/>
      <c r="AW21" s="199"/>
      <c r="AX21" s="199"/>
      <c r="AY21" s="199"/>
    </row>
    <row r="22" spans="3:51" ht="32.1" customHeight="1" x14ac:dyDescent="0.25">
      <c r="D22" s="175" t="s">
        <v>3090</v>
      </c>
      <c r="E22" s="540" t="s">
        <v>3089</v>
      </c>
      <c r="F22" s="541"/>
      <c r="G22" s="189"/>
      <c r="H22" s="177"/>
      <c r="I22" s="178"/>
      <c r="J22" s="178"/>
      <c r="K22" s="178"/>
      <c r="L22" s="178"/>
      <c r="M22" s="190">
        <f t="shared" si="32"/>
        <v>59</v>
      </c>
      <c r="N22" s="190">
        <f t="shared" si="32"/>
        <v>59</v>
      </c>
      <c r="O22" s="190">
        <f t="shared" si="32"/>
        <v>0</v>
      </c>
      <c r="P22" s="190">
        <f t="shared" si="32"/>
        <v>0</v>
      </c>
      <c r="Q22" s="190">
        <f t="shared" si="32"/>
        <v>0</v>
      </c>
      <c r="R22" s="190">
        <f t="shared" si="32"/>
        <v>0</v>
      </c>
      <c r="S22" s="190">
        <f t="shared" si="32"/>
        <v>0</v>
      </c>
      <c r="T22" s="192"/>
      <c r="U22" s="181">
        <f t="shared" ref="U22:AA22" si="37">SUM(U23:U24)</f>
        <v>0</v>
      </c>
      <c r="V22" s="181">
        <f t="shared" si="37"/>
        <v>0</v>
      </c>
      <c r="W22" s="181">
        <f t="shared" si="37"/>
        <v>0</v>
      </c>
      <c r="X22" s="181">
        <f t="shared" si="37"/>
        <v>0</v>
      </c>
      <c r="Y22" s="181">
        <f t="shared" si="37"/>
        <v>0</v>
      </c>
      <c r="Z22" s="181">
        <f t="shared" si="37"/>
        <v>0</v>
      </c>
      <c r="AA22" s="181">
        <f t="shared" si="37"/>
        <v>0</v>
      </c>
      <c r="AB22" s="192"/>
      <c r="AC22" s="181">
        <f t="shared" ref="AC22:AI22" si="38">SUM(AC23:AC24)</f>
        <v>24</v>
      </c>
      <c r="AD22" s="181">
        <f t="shared" si="38"/>
        <v>24</v>
      </c>
      <c r="AE22" s="181">
        <f t="shared" si="38"/>
        <v>0</v>
      </c>
      <c r="AF22" s="181">
        <f t="shared" si="38"/>
        <v>0</v>
      </c>
      <c r="AG22" s="181">
        <f t="shared" si="38"/>
        <v>0</v>
      </c>
      <c r="AH22" s="181">
        <f t="shared" si="38"/>
        <v>0</v>
      </c>
      <c r="AI22" s="181">
        <f t="shared" si="38"/>
        <v>0</v>
      </c>
      <c r="AJ22" s="192"/>
      <c r="AK22" s="181">
        <f t="shared" ref="AK22:AQ22" si="39">SUM(AK23:AK24)</f>
        <v>26</v>
      </c>
      <c r="AL22" s="181">
        <f t="shared" si="39"/>
        <v>26</v>
      </c>
      <c r="AM22" s="181">
        <f t="shared" si="39"/>
        <v>0</v>
      </c>
      <c r="AN22" s="181">
        <f t="shared" si="39"/>
        <v>0</v>
      </c>
      <c r="AO22" s="181">
        <f t="shared" si="39"/>
        <v>0</v>
      </c>
      <c r="AP22" s="181">
        <f t="shared" si="39"/>
        <v>0</v>
      </c>
      <c r="AQ22" s="181">
        <f t="shared" si="39"/>
        <v>0</v>
      </c>
      <c r="AR22" s="192"/>
      <c r="AS22" s="181">
        <f t="shared" ref="AS22:AY22" si="40">SUM(AS23:AS24)</f>
        <v>9</v>
      </c>
      <c r="AT22" s="181">
        <f t="shared" si="40"/>
        <v>9</v>
      </c>
      <c r="AU22" s="181">
        <f t="shared" si="40"/>
        <v>0</v>
      </c>
      <c r="AV22" s="181">
        <f t="shared" si="40"/>
        <v>0</v>
      </c>
      <c r="AW22" s="181">
        <f t="shared" si="40"/>
        <v>0</v>
      </c>
      <c r="AX22" s="181">
        <f t="shared" si="40"/>
        <v>0</v>
      </c>
      <c r="AY22" s="181">
        <f t="shared" si="40"/>
        <v>0</v>
      </c>
    </row>
    <row r="23" spans="3:51" ht="32.1" customHeight="1" x14ac:dyDescent="0.25">
      <c r="D23" s="175"/>
      <c r="E23" s="182">
        <f>+Metas!H292</f>
        <v>258</v>
      </c>
      <c r="F23" s="191" t="str">
        <f>+Metas!K292</f>
        <v>Iniciativas productivas acompañadas en su formulación y puesta en marcha</v>
      </c>
      <c r="G23" s="226">
        <f>+Metas!J292</f>
        <v>3</v>
      </c>
      <c r="H23" s="1">
        <f>SUM(I23:L23)</f>
        <v>3</v>
      </c>
      <c r="I23" s="198"/>
      <c r="J23" s="198">
        <v>1</v>
      </c>
      <c r="K23" s="198">
        <v>1</v>
      </c>
      <c r="L23" s="198">
        <v>1</v>
      </c>
      <c r="M23" s="186">
        <f t="shared" si="32"/>
        <v>25</v>
      </c>
      <c r="N23" s="186">
        <f t="shared" si="32"/>
        <v>25</v>
      </c>
      <c r="O23" s="186">
        <f t="shared" si="32"/>
        <v>0</v>
      </c>
      <c r="P23" s="186">
        <f t="shared" si="32"/>
        <v>0</v>
      </c>
      <c r="Q23" s="186">
        <f t="shared" si="32"/>
        <v>0</v>
      </c>
      <c r="R23" s="186">
        <f t="shared" si="32"/>
        <v>0</v>
      </c>
      <c r="S23" s="186">
        <f t="shared" si="32"/>
        <v>0</v>
      </c>
      <c r="T23" s="227">
        <f>+I23</f>
        <v>0</v>
      </c>
      <c r="U23" s="186">
        <f>SUM(V23:AA23)</f>
        <v>0</v>
      </c>
      <c r="V23" s="188"/>
      <c r="W23" s="199"/>
      <c r="X23" s="199"/>
      <c r="Y23" s="199"/>
      <c r="Z23" s="199"/>
      <c r="AA23" s="199"/>
      <c r="AB23" s="227">
        <f>+J23</f>
        <v>1</v>
      </c>
      <c r="AC23" s="186">
        <f>SUM(AD23:AI23)</f>
        <v>7</v>
      </c>
      <c r="AD23" s="188">
        <v>7</v>
      </c>
      <c r="AE23" s="199"/>
      <c r="AF23" s="199"/>
      <c r="AG23" s="199"/>
      <c r="AH23" s="199"/>
      <c r="AI23" s="199"/>
      <c r="AJ23" s="227">
        <f>+K23</f>
        <v>1</v>
      </c>
      <c r="AK23" s="186">
        <f>SUM(AL23:AQ23)</f>
        <v>9</v>
      </c>
      <c r="AL23" s="188">
        <v>9</v>
      </c>
      <c r="AM23" s="199"/>
      <c r="AN23" s="199"/>
      <c r="AO23" s="199"/>
      <c r="AP23" s="199"/>
      <c r="AQ23" s="199"/>
      <c r="AR23" s="227">
        <f>+L23</f>
        <v>1</v>
      </c>
      <c r="AS23" s="186">
        <f>SUM(AT23:AY23)</f>
        <v>9</v>
      </c>
      <c r="AT23" s="188">
        <v>9</v>
      </c>
      <c r="AU23" s="199"/>
      <c r="AV23" s="199"/>
      <c r="AW23" s="199"/>
      <c r="AX23" s="199"/>
      <c r="AY23" s="199"/>
    </row>
    <row r="24" spans="3:51" ht="32.1" customHeight="1" x14ac:dyDescent="0.25">
      <c r="D24" s="175"/>
      <c r="E24" s="182">
        <f>+Metas!H293</f>
        <v>259</v>
      </c>
      <c r="F24" s="191" t="str">
        <f>+Metas!K293</f>
        <v>Ferias de exposición de productos elaborados por la comunidad afrocolombiana.</v>
      </c>
      <c r="G24" s="226">
        <f>+Metas!J293</f>
        <v>2</v>
      </c>
      <c r="H24" s="1">
        <f>SUM(I24:L24)</f>
        <v>2</v>
      </c>
      <c r="I24" s="198"/>
      <c r="J24" s="198">
        <v>1</v>
      </c>
      <c r="K24" s="198">
        <v>1</v>
      </c>
      <c r="L24" s="198"/>
      <c r="M24" s="186">
        <f t="shared" si="32"/>
        <v>34</v>
      </c>
      <c r="N24" s="186">
        <f t="shared" si="32"/>
        <v>34</v>
      </c>
      <c r="O24" s="186">
        <f t="shared" si="32"/>
        <v>0</v>
      </c>
      <c r="P24" s="186">
        <f t="shared" si="32"/>
        <v>0</v>
      </c>
      <c r="Q24" s="186">
        <f t="shared" si="32"/>
        <v>0</v>
      </c>
      <c r="R24" s="186">
        <f t="shared" si="32"/>
        <v>0</v>
      </c>
      <c r="S24" s="186">
        <f t="shared" si="32"/>
        <v>0</v>
      </c>
      <c r="T24" s="227">
        <f>+I24</f>
        <v>0</v>
      </c>
      <c r="U24" s="186">
        <f>SUM(V24:AA24)</f>
        <v>0</v>
      </c>
      <c r="V24" s="188"/>
      <c r="W24" s="199"/>
      <c r="X24" s="199"/>
      <c r="Y24" s="199"/>
      <c r="Z24" s="199"/>
      <c r="AA24" s="199"/>
      <c r="AB24" s="227">
        <f>+J24</f>
        <v>1</v>
      </c>
      <c r="AC24" s="186">
        <f>SUM(AD24:AI24)</f>
        <v>17</v>
      </c>
      <c r="AD24" s="188">
        <v>17</v>
      </c>
      <c r="AE24" s="199"/>
      <c r="AF24" s="199"/>
      <c r="AG24" s="199"/>
      <c r="AH24" s="199"/>
      <c r="AI24" s="199"/>
      <c r="AJ24" s="227">
        <f>+K24</f>
        <v>1</v>
      </c>
      <c r="AK24" s="186">
        <f>SUM(AL24:AQ24)</f>
        <v>17</v>
      </c>
      <c r="AL24" s="188">
        <v>17</v>
      </c>
      <c r="AM24" s="199"/>
      <c r="AN24" s="199"/>
      <c r="AO24" s="199"/>
      <c r="AP24" s="199"/>
      <c r="AQ24" s="199"/>
      <c r="AR24" s="227">
        <f>+L24</f>
        <v>0</v>
      </c>
      <c r="AS24" s="186">
        <f>SUM(AT24:AY24)</f>
        <v>0</v>
      </c>
      <c r="AT24" s="188"/>
      <c r="AU24" s="199"/>
      <c r="AV24" s="199"/>
      <c r="AW24" s="199"/>
      <c r="AX24" s="199"/>
      <c r="AY24" s="199"/>
    </row>
    <row r="25" spans="3:51" ht="32.1" customHeight="1" x14ac:dyDescent="0.25">
      <c r="C25" s="165" t="s">
        <v>3092</v>
      </c>
      <c r="D25" s="166" t="s">
        <v>3091</v>
      </c>
      <c r="E25" s="228"/>
      <c r="F25" s="168"/>
      <c r="G25" s="194"/>
      <c r="H25" s="170"/>
      <c r="I25" s="171"/>
      <c r="J25" s="171"/>
      <c r="K25" s="171"/>
      <c r="L25" s="171"/>
      <c r="M25" s="195">
        <f t="shared" ref="M25:S25" si="41">SUM(M26:M30)/2</f>
        <v>45</v>
      </c>
      <c r="N25" s="195">
        <f t="shared" si="41"/>
        <v>45</v>
      </c>
      <c r="O25" s="195">
        <f t="shared" si="41"/>
        <v>0</v>
      </c>
      <c r="P25" s="195">
        <f t="shared" si="41"/>
        <v>0</v>
      </c>
      <c r="Q25" s="195">
        <f t="shared" si="41"/>
        <v>0</v>
      </c>
      <c r="R25" s="195">
        <f t="shared" si="41"/>
        <v>0</v>
      </c>
      <c r="S25" s="195">
        <f t="shared" si="41"/>
        <v>0</v>
      </c>
      <c r="T25" s="196"/>
      <c r="U25" s="205">
        <f t="shared" ref="U25:AA25" si="42">SUM(U26:U30)/2</f>
        <v>0</v>
      </c>
      <c r="V25" s="205">
        <f t="shared" si="42"/>
        <v>0</v>
      </c>
      <c r="W25" s="205">
        <f t="shared" si="42"/>
        <v>0</v>
      </c>
      <c r="X25" s="205">
        <f t="shared" si="42"/>
        <v>0</v>
      </c>
      <c r="Y25" s="205">
        <f t="shared" si="42"/>
        <v>0</v>
      </c>
      <c r="Z25" s="205">
        <f t="shared" si="42"/>
        <v>0</v>
      </c>
      <c r="AA25" s="205">
        <f t="shared" si="42"/>
        <v>0</v>
      </c>
      <c r="AB25" s="196"/>
      <c r="AC25" s="205">
        <f t="shared" ref="AC25:AI25" si="43">SUM(AC26:AC30)/2</f>
        <v>18</v>
      </c>
      <c r="AD25" s="205">
        <f t="shared" si="43"/>
        <v>18</v>
      </c>
      <c r="AE25" s="205">
        <f t="shared" si="43"/>
        <v>0</v>
      </c>
      <c r="AF25" s="205">
        <f t="shared" si="43"/>
        <v>0</v>
      </c>
      <c r="AG25" s="205">
        <f t="shared" si="43"/>
        <v>0</v>
      </c>
      <c r="AH25" s="205">
        <f t="shared" si="43"/>
        <v>0</v>
      </c>
      <c r="AI25" s="205">
        <f t="shared" si="43"/>
        <v>0</v>
      </c>
      <c r="AJ25" s="196"/>
      <c r="AK25" s="205">
        <f t="shared" ref="AK25:AQ25" si="44">SUM(AK26:AK30)/2</f>
        <v>20</v>
      </c>
      <c r="AL25" s="205">
        <f t="shared" si="44"/>
        <v>20</v>
      </c>
      <c r="AM25" s="205">
        <f t="shared" si="44"/>
        <v>0</v>
      </c>
      <c r="AN25" s="205">
        <f t="shared" si="44"/>
        <v>0</v>
      </c>
      <c r="AO25" s="205">
        <f t="shared" si="44"/>
        <v>0</v>
      </c>
      <c r="AP25" s="205">
        <f t="shared" si="44"/>
        <v>0</v>
      </c>
      <c r="AQ25" s="205">
        <f t="shared" si="44"/>
        <v>0</v>
      </c>
      <c r="AR25" s="196"/>
      <c r="AS25" s="205">
        <f t="shared" ref="AS25:AY25" si="45">SUM(AS26:AS30)/2</f>
        <v>7</v>
      </c>
      <c r="AT25" s="205">
        <f t="shared" si="45"/>
        <v>7</v>
      </c>
      <c r="AU25" s="205">
        <f t="shared" si="45"/>
        <v>0</v>
      </c>
      <c r="AV25" s="205">
        <f t="shared" si="45"/>
        <v>0</v>
      </c>
      <c r="AW25" s="205">
        <f t="shared" si="45"/>
        <v>0</v>
      </c>
      <c r="AX25" s="205">
        <f t="shared" si="45"/>
        <v>0</v>
      </c>
      <c r="AY25" s="205">
        <f t="shared" si="45"/>
        <v>0</v>
      </c>
    </row>
    <row r="26" spans="3:51" ht="32.1" customHeight="1" x14ac:dyDescent="0.25">
      <c r="D26" s="175" t="s">
        <v>3094</v>
      </c>
      <c r="E26" s="538" t="s">
        <v>3093</v>
      </c>
      <c r="F26" s="539"/>
      <c r="G26" s="189"/>
      <c r="H26" s="177"/>
      <c r="I26" s="178"/>
      <c r="J26" s="178"/>
      <c r="K26" s="178"/>
      <c r="L26" s="178"/>
      <c r="M26" s="190">
        <f t="shared" ref="M26:S30" si="46">+U26+AC26+AK26+AS26</f>
        <v>11</v>
      </c>
      <c r="N26" s="190">
        <f t="shared" si="46"/>
        <v>11</v>
      </c>
      <c r="O26" s="190">
        <f t="shared" si="46"/>
        <v>0</v>
      </c>
      <c r="P26" s="190">
        <f t="shared" si="46"/>
        <v>0</v>
      </c>
      <c r="Q26" s="190">
        <f t="shared" si="46"/>
        <v>0</v>
      </c>
      <c r="R26" s="190">
        <f t="shared" si="46"/>
        <v>0</v>
      </c>
      <c r="S26" s="190">
        <f t="shared" si="46"/>
        <v>0</v>
      </c>
      <c r="T26" s="192"/>
      <c r="U26" s="181">
        <f t="shared" ref="U26:AA26" si="47">SUM(U27:U27)</f>
        <v>0</v>
      </c>
      <c r="V26" s="181">
        <f t="shared" si="47"/>
        <v>0</v>
      </c>
      <c r="W26" s="181">
        <f t="shared" si="47"/>
        <v>0</v>
      </c>
      <c r="X26" s="181">
        <f t="shared" si="47"/>
        <v>0</v>
      </c>
      <c r="Y26" s="181">
        <f t="shared" si="47"/>
        <v>0</v>
      </c>
      <c r="Z26" s="181">
        <f t="shared" si="47"/>
        <v>0</v>
      </c>
      <c r="AA26" s="181">
        <f t="shared" si="47"/>
        <v>0</v>
      </c>
      <c r="AB26" s="192"/>
      <c r="AC26" s="181">
        <f t="shared" ref="AC26:AI26" si="48">SUM(AC27:AC27)</f>
        <v>5</v>
      </c>
      <c r="AD26" s="181">
        <f t="shared" si="48"/>
        <v>5</v>
      </c>
      <c r="AE26" s="181">
        <f t="shared" si="48"/>
        <v>0</v>
      </c>
      <c r="AF26" s="181">
        <f t="shared" si="48"/>
        <v>0</v>
      </c>
      <c r="AG26" s="181">
        <f t="shared" si="48"/>
        <v>0</v>
      </c>
      <c r="AH26" s="181">
        <f t="shared" si="48"/>
        <v>0</v>
      </c>
      <c r="AI26" s="181">
        <f t="shared" si="48"/>
        <v>0</v>
      </c>
      <c r="AJ26" s="192"/>
      <c r="AK26" s="181">
        <f t="shared" ref="AK26:AQ26" si="49">SUM(AK27:AK27)</f>
        <v>6</v>
      </c>
      <c r="AL26" s="181">
        <f t="shared" si="49"/>
        <v>6</v>
      </c>
      <c r="AM26" s="181">
        <f t="shared" si="49"/>
        <v>0</v>
      </c>
      <c r="AN26" s="181">
        <f t="shared" si="49"/>
        <v>0</v>
      </c>
      <c r="AO26" s="181">
        <f t="shared" si="49"/>
        <v>0</v>
      </c>
      <c r="AP26" s="181">
        <f t="shared" si="49"/>
        <v>0</v>
      </c>
      <c r="AQ26" s="181">
        <f t="shared" si="49"/>
        <v>0</v>
      </c>
      <c r="AR26" s="192"/>
      <c r="AS26" s="181">
        <f t="shared" ref="AS26:AY26" si="50">SUM(AS27:AS27)</f>
        <v>0</v>
      </c>
      <c r="AT26" s="181">
        <f t="shared" si="50"/>
        <v>0</v>
      </c>
      <c r="AU26" s="181">
        <f t="shared" si="50"/>
        <v>0</v>
      </c>
      <c r="AV26" s="181">
        <f t="shared" si="50"/>
        <v>0</v>
      </c>
      <c r="AW26" s="181">
        <f t="shared" si="50"/>
        <v>0</v>
      </c>
      <c r="AX26" s="181">
        <f t="shared" si="50"/>
        <v>0</v>
      </c>
      <c r="AY26" s="181">
        <f t="shared" si="50"/>
        <v>0</v>
      </c>
    </row>
    <row r="27" spans="3:51" ht="32.1" customHeight="1" x14ac:dyDescent="0.25">
      <c r="D27" s="201"/>
      <c r="E27" s="182">
        <f>+Metas!H295</f>
        <v>260</v>
      </c>
      <c r="F27" s="191" t="str">
        <f>+Metas!K295</f>
        <v xml:space="preserve">Celebraciones del día de la etnia Rom o gitanos apoyadas y visibilización de la Kumpania Cúcuta- Norte de Santander </v>
      </c>
      <c r="G27" s="226">
        <f>+Metas!J295</f>
        <v>2</v>
      </c>
      <c r="H27" s="1">
        <f>SUM(I27:L27)</f>
        <v>2</v>
      </c>
      <c r="I27" s="185"/>
      <c r="J27" s="185">
        <v>1</v>
      </c>
      <c r="K27" s="185">
        <v>1</v>
      </c>
      <c r="L27" s="185">
        <v>0</v>
      </c>
      <c r="M27" s="186">
        <f t="shared" si="46"/>
        <v>11</v>
      </c>
      <c r="N27" s="186">
        <f t="shared" si="46"/>
        <v>11</v>
      </c>
      <c r="O27" s="186">
        <f t="shared" si="46"/>
        <v>0</v>
      </c>
      <c r="P27" s="186">
        <f t="shared" si="46"/>
        <v>0</v>
      </c>
      <c r="Q27" s="186">
        <f t="shared" si="46"/>
        <v>0</v>
      </c>
      <c r="R27" s="186">
        <f t="shared" si="46"/>
        <v>0</v>
      </c>
      <c r="S27" s="186">
        <f t="shared" si="46"/>
        <v>0</v>
      </c>
      <c r="T27" s="227">
        <f>+I27</f>
        <v>0</v>
      </c>
      <c r="U27" s="186">
        <f>SUM(V27:AA27)</f>
        <v>0</v>
      </c>
      <c r="V27" s="188"/>
      <c r="W27" s="188"/>
      <c r="X27" s="188"/>
      <c r="Y27" s="188"/>
      <c r="Z27" s="188"/>
      <c r="AA27" s="188"/>
      <c r="AB27" s="227">
        <f>+J27</f>
        <v>1</v>
      </c>
      <c r="AC27" s="186">
        <f>SUM(AD27:AI27)</f>
        <v>5</v>
      </c>
      <c r="AD27" s="188">
        <v>5</v>
      </c>
      <c r="AE27" s="188"/>
      <c r="AF27" s="188"/>
      <c r="AG27" s="188"/>
      <c r="AH27" s="188"/>
      <c r="AI27" s="188"/>
      <c r="AJ27" s="227">
        <f>+K27</f>
        <v>1</v>
      </c>
      <c r="AK27" s="186">
        <f>SUM(AL27:AQ27)</f>
        <v>6</v>
      </c>
      <c r="AL27" s="188">
        <v>6</v>
      </c>
      <c r="AM27" s="188"/>
      <c r="AN27" s="188"/>
      <c r="AO27" s="188"/>
      <c r="AP27" s="188"/>
      <c r="AQ27" s="188"/>
      <c r="AR27" s="227">
        <f>+L27</f>
        <v>0</v>
      </c>
      <c r="AS27" s="186">
        <f>SUM(AT27:AY27)</f>
        <v>0</v>
      </c>
      <c r="AT27" s="188"/>
      <c r="AU27" s="188"/>
      <c r="AV27" s="188"/>
      <c r="AW27" s="188"/>
      <c r="AX27" s="188"/>
      <c r="AY27" s="188"/>
    </row>
    <row r="28" spans="3:51" ht="32.1" customHeight="1" x14ac:dyDescent="0.25">
      <c r="D28" s="175" t="s">
        <v>3096</v>
      </c>
      <c r="E28" s="551" t="s">
        <v>3095</v>
      </c>
      <c r="F28" s="552"/>
      <c r="G28" s="189"/>
      <c r="H28" s="177"/>
      <c r="I28" s="178"/>
      <c r="J28" s="178"/>
      <c r="K28" s="178"/>
      <c r="L28" s="178"/>
      <c r="M28" s="190">
        <f t="shared" si="46"/>
        <v>34</v>
      </c>
      <c r="N28" s="190">
        <f t="shared" si="46"/>
        <v>34</v>
      </c>
      <c r="O28" s="190">
        <f t="shared" si="46"/>
        <v>0</v>
      </c>
      <c r="P28" s="190">
        <f t="shared" si="46"/>
        <v>0</v>
      </c>
      <c r="Q28" s="190">
        <f t="shared" si="46"/>
        <v>0</v>
      </c>
      <c r="R28" s="190">
        <f t="shared" si="46"/>
        <v>0</v>
      </c>
      <c r="S28" s="190">
        <f t="shared" si="46"/>
        <v>0</v>
      </c>
      <c r="T28" s="192"/>
      <c r="U28" s="181">
        <f t="shared" ref="U28:AA28" si="51">SUM(U29:U30)</f>
        <v>0</v>
      </c>
      <c r="V28" s="181">
        <f t="shared" si="51"/>
        <v>0</v>
      </c>
      <c r="W28" s="181">
        <f t="shared" si="51"/>
        <v>0</v>
      </c>
      <c r="X28" s="181">
        <f t="shared" si="51"/>
        <v>0</v>
      </c>
      <c r="Y28" s="181">
        <f t="shared" si="51"/>
        <v>0</v>
      </c>
      <c r="Z28" s="181">
        <f t="shared" si="51"/>
        <v>0</v>
      </c>
      <c r="AA28" s="181">
        <f t="shared" si="51"/>
        <v>0</v>
      </c>
      <c r="AB28" s="192"/>
      <c r="AC28" s="181">
        <f t="shared" ref="AC28:AI28" si="52">SUM(AC29:AC30)</f>
        <v>13</v>
      </c>
      <c r="AD28" s="181">
        <f t="shared" si="52"/>
        <v>13</v>
      </c>
      <c r="AE28" s="181">
        <f t="shared" si="52"/>
        <v>0</v>
      </c>
      <c r="AF28" s="181">
        <f t="shared" si="52"/>
        <v>0</v>
      </c>
      <c r="AG28" s="181">
        <f t="shared" si="52"/>
        <v>0</v>
      </c>
      <c r="AH28" s="181">
        <f t="shared" si="52"/>
        <v>0</v>
      </c>
      <c r="AI28" s="181">
        <f t="shared" si="52"/>
        <v>0</v>
      </c>
      <c r="AJ28" s="192"/>
      <c r="AK28" s="181">
        <f t="shared" ref="AK28:AQ28" si="53">SUM(AK29:AK30)</f>
        <v>14</v>
      </c>
      <c r="AL28" s="181">
        <f t="shared" si="53"/>
        <v>14</v>
      </c>
      <c r="AM28" s="181">
        <f t="shared" si="53"/>
        <v>0</v>
      </c>
      <c r="AN28" s="181">
        <f t="shared" si="53"/>
        <v>0</v>
      </c>
      <c r="AO28" s="181">
        <f t="shared" si="53"/>
        <v>0</v>
      </c>
      <c r="AP28" s="181">
        <f t="shared" si="53"/>
        <v>0</v>
      </c>
      <c r="AQ28" s="181">
        <f t="shared" si="53"/>
        <v>0</v>
      </c>
      <c r="AR28" s="192"/>
      <c r="AS28" s="181">
        <f t="shared" ref="AS28:AY28" si="54">SUM(AS29:AS30)</f>
        <v>7</v>
      </c>
      <c r="AT28" s="181">
        <f t="shared" si="54"/>
        <v>7</v>
      </c>
      <c r="AU28" s="181">
        <f t="shared" si="54"/>
        <v>0</v>
      </c>
      <c r="AV28" s="181">
        <f t="shared" si="54"/>
        <v>0</v>
      </c>
      <c r="AW28" s="181">
        <f t="shared" si="54"/>
        <v>0</v>
      </c>
      <c r="AX28" s="181">
        <f t="shared" si="54"/>
        <v>0</v>
      </c>
      <c r="AY28" s="181">
        <f t="shared" si="54"/>
        <v>0</v>
      </c>
    </row>
    <row r="29" spans="3:51" ht="32.1" customHeight="1" x14ac:dyDescent="0.25">
      <c r="D29" s="175"/>
      <c r="E29" s="182">
        <f>+Metas!H296</f>
        <v>261</v>
      </c>
      <c r="F29" s="183" t="str">
        <f>+Metas!K296</f>
        <v>Iniciativas productivas de productos elaborados por gitanos con acompañamiento para su formulación y puesta en marcha</v>
      </c>
      <c r="G29" s="226">
        <f>+Metas!J296</f>
        <v>3</v>
      </c>
      <c r="H29" s="1">
        <f>SUM(I29:L29)</f>
        <v>3</v>
      </c>
      <c r="I29" s="198"/>
      <c r="J29" s="198">
        <v>1</v>
      </c>
      <c r="K29" s="198">
        <v>1</v>
      </c>
      <c r="L29" s="198">
        <v>1</v>
      </c>
      <c r="M29" s="186">
        <f t="shared" si="46"/>
        <v>20</v>
      </c>
      <c r="N29" s="186">
        <f t="shared" si="46"/>
        <v>20</v>
      </c>
      <c r="O29" s="186">
        <f t="shared" si="46"/>
        <v>0</v>
      </c>
      <c r="P29" s="186">
        <f t="shared" si="46"/>
        <v>0</v>
      </c>
      <c r="Q29" s="186">
        <f t="shared" si="46"/>
        <v>0</v>
      </c>
      <c r="R29" s="186">
        <f t="shared" si="46"/>
        <v>0</v>
      </c>
      <c r="S29" s="186">
        <f t="shared" si="46"/>
        <v>0</v>
      </c>
      <c r="T29" s="227">
        <f>+I29</f>
        <v>0</v>
      </c>
      <c r="U29" s="186">
        <f>SUM(V29:AA29)</f>
        <v>0</v>
      </c>
      <c r="V29" s="199"/>
      <c r="W29" s="199"/>
      <c r="X29" s="199"/>
      <c r="Y29" s="199"/>
      <c r="Z29" s="199"/>
      <c r="AA29" s="199"/>
      <c r="AB29" s="227">
        <f>+J29</f>
        <v>1</v>
      </c>
      <c r="AC29" s="186">
        <f>SUM(AD29:AI29)</f>
        <v>6</v>
      </c>
      <c r="AD29" s="199">
        <v>6</v>
      </c>
      <c r="AE29" s="199"/>
      <c r="AF29" s="199"/>
      <c r="AG29" s="199"/>
      <c r="AH29" s="199"/>
      <c r="AI29" s="199"/>
      <c r="AJ29" s="227">
        <f>+K29</f>
        <v>1</v>
      </c>
      <c r="AK29" s="186">
        <f>SUM(AL29:AQ29)</f>
        <v>7</v>
      </c>
      <c r="AL29" s="199">
        <v>7</v>
      </c>
      <c r="AM29" s="199"/>
      <c r="AN29" s="199"/>
      <c r="AO29" s="199"/>
      <c r="AP29" s="199"/>
      <c r="AQ29" s="199"/>
      <c r="AR29" s="227">
        <f>+L29</f>
        <v>1</v>
      </c>
      <c r="AS29" s="186">
        <f>SUM(AT29:AY29)</f>
        <v>7</v>
      </c>
      <c r="AT29" s="199">
        <v>7</v>
      </c>
      <c r="AU29" s="199"/>
      <c r="AV29" s="199"/>
      <c r="AW29" s="199"/>
      <c r="AX29" s="199"/>
      <c r="AY29" s="199"/>
    </row>
    <row r="30" spans="3:51" ht="32.1" customHeight="1" x14ac:dyDescent="0.25">
      <c r="D30" s="175"/>
      <c r="E30" s="182">
        <f>+Metas!H297</f>
        <v>262</v>
      </c>
      <c r="F30" s="183" t="str">
        <f>+Metas!K297</f>
        <v>Ferias de exposición de productos elaborados por Gitanos y muestra gastronómica realizadas.</v>
      </c>
      <c r="G30" s="226">
        <f>+Metas!J297</f>
        <v>2</v>
      </c>
      <c r="H30" s="1">
        <f>SUM(I30:L30)</f>
        <v>2</v>
      </c>
      <c r="I30" s="198"/>
      <c r="J30" s="198">
        <v>1</v>
      </c>
      <c r="K30" s="198">
        <v>1</v>
      </c>
      <c r="L30" s="198"/>
      <c r="M30" s="186">
        <f t="shared" si="46"/>
        <v>14</v>
      </c>
      <c r="N30" s="186">
        <f t="shared" si="46"/>
        <v>14</v>
      </c>
      <c r="O30" s="186">
        <f t="shared" si="46"/>
        <v>0</v>
      </c>
      <c r="P30" s="186">
        <f t="shared" si="46"/>
        <v>0</v>
      </c>
      <c r="Q30" s="186">
        <f t="shared" si="46"/>
        <v>0</v>
      </c>
      <c r="R30" s="186">
        <f t="shared" si="46"/>
        <v>0</v>
      </c>
      <c r="S30" s="186">
        <f t="shared" si="46"/>
        <v>0</v>
      </c>
      <c r="T30" s="227">
        <f>+I30</f>
        <v>0</v>
      </c>
      <c r="U30" s="186">
        <f>SUM(V30:AA30)</f>
        <v>0</v>
      </c>
      <c r="V30" s="199"/>
      <c r="W30" s="199"/>
      <c r="X30" s="199"/>
      <c r="Y30" s="199"/>
      <c r="Z30" s="199"/>
      <c r="AA30" s="199"/>
      <c r="AB30" s="227">
        <f>+J30</f>
        <v>1</v>
      </c>
      <c r="AC30" s="186">
        <f>SUM(AD30:AI30)</f>
        <v>7</v>
      </c>
      <c r="AD30" s="199">
        <v>7</v>
      </c>
      <c r="AE30" s="199"/>
      <c r="AF30" s="199"/>
      <c r="AG30" s="199"/>
      <c r="AH30" s="199"/>
      <c r="AI30" s="199"/>
      <c r="AJ30" s="227">
        <f>+K30</f>
        <v>1</v>
      </c>
      <c r="AK30" s="186">
        <f>SUM(AL30:AQ30)</f>
        <v>7</v>
      </c>
      <c r="AL30" s="199">
        <v>7</v>
      </c>
      <c r="AM30" s="199"/>
      <c r="AN30" s="199"/>
      <c r="AO30" s="199"/>
      <c r="AP30" s="199"/>
      <c r="AQ30" s="199"/>
      <c r="AR30" s="227">
        <f>+L30</f>
        <v>0</v>
      </c>
      <c r="AS30" s="186">
        <f>SUM(AT30:AY30)</f>
        <v>0</v>
      </c>
      <c r="AT30" s="199"/>
      <c r="AU30" s="199"/>
      <c r="AV30" s="199"/>
      <c r="AW30" s="199"/>
      <c r="AX30" s="199"/>
      <c r="AY30" s="199"/>
    </row>
    <row r="31" spans="3:51" ht="31.9" customHeight="1" x14ac:dyDescent="0.25">
      <c r="AF31" s="214"/>
    </row>
    <row r="32" spans="3:51" ht="31.9" customHeight="1" x14ac:dyDescent="0.25">
      <c r="AF32" s="214"/>
    </row>
    <row r="33" spans="1:51" ht="30" customHeight="1" thickBot="1" x14ac:dyDescent="0.3">
      <c r="A33" s="142"/>
      <c r="B33" s="142"/>
      <c r="C33" s="142"/>
      <c r="D33" s="142"/>
      <c r="E33" s="242"/>
      <c r="F33" s="243"/>
      <c r="G33" s="244"/>
      <c r="H33" s="244"/>
      <c r="I33" s="245"/>
      <c r="J33" s="245"/>
      <c r="K33" s="245"/>
      <c r="L33" s="245"/>
      <c r="M33" s="246"/>
      <c r="AF33" s="214"/>
    </row>
    <row r="34" spans="1:51" ht="32.25" customHeight="1" thickBot="1" x14ac:dyDescent="0.3">
      <c r="A34" s="141"/>
      <c r="B34" s="142"/>
      <c r="C34" s="142"/>
      <c r="D34" s="142"/>
      <c r="E34" s="143"/>
      <c r="F34" s="144"/>
      <c r="G34" s="145"/>
      <c r="H34" s="145"/>
      <c r="I34" s="146"/>
      <c r="J34" s="146"/>
      <c r="K34" s="146"/>
      <c r="L34" s="146"/>
      <c r="M34" s="527" t="s">
        <v>271</v>
      </c>
      <c r="N34" s="528"/>
      <c r="O34" s="528"/>
      <c r="P34" s="528"/>
      <c r="Q34" s="528"/>
      <c r="R34" s="528"/>
      <c r="S34" s="529"/>
      <c r="T34" s="530" t="s">
        <v>264</v>
      </c>
      <c r="U34" s="531"/>
      <c r="V34" s="531"/>
      <c r="W34" s="531"/>
      <c r="X34" s="531"/>
      <c r="Y34" s="531"/>
      <c r="Z34" s="531"/>
      <c r="AA34" s="531"/>
      <c r="AB34" s="532" t="s">
        <v>265</v>
      </c>
      <c r="AC34" s="533"/>
      <c r="AD34" s="533"/>
      <c r="AE34" s="533"/>
      <c r="AF34" s="533"/>
      <c r="AG34" s="533"/>
      <c r="AH34" s="533"/>
      <c r="AI34" s="533"/>
      <c r="AJ34" s="534" t="s">
        <v>266</v>
      </c>
      <c r="AK34" s="535"/>
      <c r="AL34" s="535"/>
      <c r="AM34" s="535"/>
      <c r="AN34" s="535"/>
      <c r="AO34" s="535"/>
      <c r="AP34" s="535"/>
      <c r="AQ34" s="535"/>
      <c r="AR34" s="536" t="s">
        <v>267</v>
      </c>
      <c r="AS34" s="537"/>
      <c r="AT34" s="537"/>
      <c r="AU34" s="537"/>
      <c r="AV34" s="537"/>
      <c r="AW34" s="537"/>
      <c r="AX34" s="537"/>
      <c r="AY34" s="537"/>
    </row>
    <row r="35" spans="1:51" ht="31.9" customHeight="1" x14ac:dyDescent="0.25">
      <c r="A35" s="542" t="s">
        <v>140</v>
      </c>
      <c r="B35" s="543"/>
      <c r="C35" s="543"/>
      <c r="D35" s="543"/>
      <c r="E35" s="543"/>
      <c r="F35" s="544"/>
      <c r="G35" s="567" t="s">
        <v>270</v>
      </c>
      <c r="H35" s="569" t="s">
        <v>269</v>
      </c>
      <c r="I35" s="555" t="s">
        <v>141</v>
      </c>
      <c r="J35" s="557" t="s">
        <v>142</v>
      </c>
      <c r="K35" s="559" t="s">
        <v>143</v>
      </c>
      <c r="L35" s="566" t="s">
        <v>144</v>
      </c>
      <c r="M35" s="571" t="s">
        <v>1</v>
      </c>
      <c r="N35" s="563" t="s">
        <v>0</v>
      </c>
      <c r="O35" s="563"/>
      <c r="P35" s="563"/>
      <c r="Q35" s="563"/>
      <c r="R35" s="564" t="s">
        <v>268</v>
      </c>
      <c r="S35" s="553" t="s">
        <v>5</v>
      </c>
      <c r="T35" s="561" t="s">
        <v>141</v>
      </c>
      <c r="U35" s="571" t="s">
        <v>8</v>
      </c>
      <c r="V35" s="563" t="s">
        <v>0</v>
      </c>
      <c r="W35" s="563"/>
      <c r="X35" s="563"/>
      <c r="Y35" s="563"/>
      <c r="Z35" s="564" t="s">
        <v>268</v>
      </c>
      <c r="AA35" s="553" t="s">
        <v>5</v>
      </c>
      <c r="AB35" s="561" t="s">
        <v>142</v>
      </c>
      <c r="AC35" s="571" t="s">
        <v>8</v>
      </c>
      <c r="AD35" s="563" t="s">
        <v>0</v>
      </c>
      <c r="AE35" s="563"/>
      <c r="AF35" s="563"/>
      <c r="AG35" s="563"/>
      <c r="AH35" s="564" t="s">
        <v>268</v>
      </c>
      <c r="AI35" s="553" t="s">
        <v>5</v>
      </c>
      <c r="AJ35" s="561" t="s">
        <v>143</v>
      </c>
      <c r="AK35" s="571" t="s">
        <v>8</v>
      </c>
      <c r="AL35" s="563" t="s">
        <v>0</v>
      </c>
      <c r="AM35" s="563"/>
      <c r="AN35" s="563"/>
      <c r="AO35" s="563"/>
      <c r="AP35" s="564" t="s">
        <v>268</v>
      </c>
      <c r="AQ35" s="553" t="s">
        <v>5</v>
      </c>
      <c r="AR35" s="561" t="s">
        <v>144</v>
      </c>
      <c r="AS35" s="571" t="s">
        <v>8</v>
      </c>
      <c r="AT35" s="563" t="s">
        <v>0</v>
      </c>
      <c r="AU35" s="563"/>
      <c r="AV35" s="563"/>
      <c r="AW35" s="563"/>
      <c r="AX35" s="564" t="s">
        <v>268</v>
      </c>
      <c r="AY35" s="553" t="s">
        <v>5</v>
      </c>
    </row>
    <row r="36" spans="1:51" ht="31.9" customHeight="1" x14ac:dyDescent="0.25">
      <c r="A36" s="545"/>
      <c r="B36" s="546"/>
      <c r="C36" s="546"/>
      <c r="D36" s="546"/>
      <c r="E36" s="546"/>
      <c r="F36" s="547"/>
      <c r="G36" s="568"/>
      <c r="H36" s="570"/>
      <c r="I36" s="556"/>
      <c r="J36" s="558"/>
      <c r="K36" s="560"/>
      <c r="L36" s="562"/>
      <c r="M36" s="572"/>
      <c r="N36" s="148" t="s">
        <v>2</v>
      </c>
      <c r="O36" s="148" t="s">
        <v>4</v>
      </c>
      <c r="P36" s="148" t="s">
        <v>3</v>
      </c>
      <c r="Q36" s="148" t="s">
        <v>6</v>
      </c>
      <c r="R36" s="565"/>
      <c r="S36" s="554"/>
      <c r="T36" s="562"/>
      <c r="U36" s="572"/>
      <c r="V36" s="148" t="s">
        <v>2</v>
      </c>
      <c r="W36" s="148" t="s">
        <v>4</v>
      </c>
      <c r="X36" s="148" t="s">
        <v>3</v>
      </c>
      <c r="Y36" s="148" t="s">
        <v>6</v>
      </c>
      <c r="Z36" s="565"/>
      <c r="AA36" s="554"/>
      <c r="AB36" s="562"/>
      <c r="AC36" s="572"/>
      <c r="AD36" s="148" t="s">
        <v>2</v>
      </c>
      <c r="AE36" s="148" t="s">
        <v>4</v>
      </c>
      <c r="AF36" s="148" t="s">
        <v>3</v>
      </c>
      <c r="AG36" s="148" t="s">
        <v>6</v>
      </c>
      <c r="AH36" s="565"/>
      <c r="AI36" s="554"/>
      <c r="AJ36" s="562"/>
      <c r="AK36" s="572"/>
      <c r="AL36" s="148" t="s">
        <v>2</v>
      </c>
      <c r="AM36" s="148" t="s">
        <v>4</v>
      </c>
      <c r="AN36" s="148" t="s">
        <v>3</v>
      </c>
      <c r="AO36" s="148" t="s">
        <v>6</v>
      </c>
      <c r="AP36" s="565"/>
      <c r="AQ36" s="554"/>
      <c r="AR36" s="562"/>
      <c r="AS36" s="572"/>
      <c r="AT36" s="148" t="s">
        <v>2</v>
      </c>
      <c r="AU36" s="148" t="s">
        <v>4</v>
      </c>
      <c r="AV36" s="148" t="s">
        <v>3</v>
      </c>
      <c r="AW36" s="148" t="s">
        <v>6</v>
      </c>
      <c r="AX36" s="565"/>
      <c r="AY36" s="554"/>
    </row>
    <row r="37" spans="1:51" ht="18" customHeight="1" x14ac:dyDescent="0.25">
      <c r="A37" s="548" t="s">
        <v>7</v>
      </c>
      <c r="B37" s="549"/>
      <c r="C37" s="549"/>
      <c r="D37" s="549"/>
      <c r="E37" s="549"/>
      <c r="F37" s="550"/>
      <c r="G37" s="149"/>
      <c r="H37" s="149"/>
      <c r="I37" s="150"/>
      <c r="J37" s="150"/>
      <c r="K37" s="150"/>
      <c r="L37" s="150"/>
      <c r="M37" s="215">
        <v>1180.49</v>
      </c>
      <c r="N37" s="215">
        <v>1180.49</v>
      </c>
      <c r="O37" s="215">
        <v>0</v>
      </c>
      <c r="P37" s="215">
        <v>0</v>
      </c>
      <c r="Q37" s="215">
        <v>0</v>
      </c>
      <c r="R37" s="215">
        <v>0</v>
      </c>
      <c r="S37" s="215">
        <v>0</v>
      </c>
      <c r="T37" s="152"/>
      <c r="U37" s="151"/>
      <c r="V37" s="151"/>
      <c r="W37" s="151"/>
      <c r="X37" s="151"/>
      <c r="Y37" s="151"/>
      <c r="Z37" s="151"/>
      <c r="AA37" s="151"/>
      <c r="AB37" s="152"/>
      <c r="AC37" s="151"/>
      <c r="AD37" s="151"/>
      <c r="AE37" s="151"/>
      <c r="AF37" s="151"/>
      <c r="AG37" s="151"/>
      <c r="AH37" s="151"/>
      <c r="AI37" s="151"/>
      <c r="AJ37" s="152"/>
      <c r="AK37" s="151"/>
      <c r="AL37" s="151"/>
      <c r="AM37" s="151"/>
      <c r="AN37" s="151"/>
      <c r="AO37" s="151"/>
      <c r="AP37" s="151"/>
      <c r="AQ37" s="151"/>
      <c r="AR37" s="152"/>
      <c r="AS37" s="151"/>
      <c r="AT37" s="151"/>
      <c r="AU37" s="151"/>
      <c r="AV37" s="151"/>
      <c r="AW37" s="151"/>
      <c r="AX37" s="151"/>
      <c r="AY37" s="151"/>
    </row>
    <row r="38" spans="1:51" ht="32.1" customHeight="1" x14ac:dyDescent="0.25">
      <c r="B38" s="216" t="s">
        <v>3098</v>
      </c>
      <c r="C38" s="217" t="s">
        <v>3097</v>
      </c>
      <c r="D38" s="218"/>
      <c r="E38" s="219"/>
      <c r="F38" s="219"/>
      <c r="G38" s="220"/>
      <c r="H38" s="221"/>
      <c r="I38" s="222"/>
      <c r="J38" s="222"/>
      <c r="K38" s="222"/>
      <c r="L38" s="222"/>
      <c r="M38" s="223">
        <f t="shared" ref="M38:S38" si="55">+M39+M48+M57</f>
        <v>1180.49</v>
      </c>
      <c r="N38" s="223">
        <f t="shared" si="55"/>
        <v>1180.49</v>
      </c>
      <c r="O38" s="223">
        <f t="shared" si="55"/>
        <v>0</v>
      </c>
      <c r="P38" s="223">
        <f t="shared" si="55"/>
        <v>0</v>
      </c>
      <c r="Q38" s="223">
        <f t="shared" si="55"/>
        <v>0</v>
      </c>
      <c r="R38" s="223">
        <f t="shared" si="55"/>
        <v>0</v>
      </c>
      <c r="S38" s="223">
        <f t="shared" si="55"/>
        <v>0</v>
      </c>
      <c r="T38" s="224"/>
      <c r="U38" s="237">
        <v>140</v>
      </c>
      <c r="V38" s="237">
        <v>140</v>
      </c>
      <c r="W38" s="237">
        <f>+W39+W48+W57</f>
        <v>0</v>
      </c>
      <c r="X38" s="237">
        <f>+X39+X48+X57</f>
        <v>0</v>
      </c>
      <c r="Y38" s="237">
        <f>+Y39+Y48+Y57</f>
        <v>0</v>
      </c>
      <c r="Z38" s="237">
        <f>+Z39+Z48+Z57</f>
        <v>0</v>
      </c>
      <c r="AA38" s="237">
        <f>+AA39+AA48+AA57</f>
        <v>0</v>
      </c>
      <c r="AB38" s="224"/>
      <c r="AC38" s="237">
        <f t="shared" ref="AC38:AI38" si="56">+AC39+AC48+AC57</f>
        <v>315</v>
      </c>
      <c r="AD38" s="237">
        <f t="shared" si="56"/>
        <v>315</v>
      </c>
      <c r="AE38" s="237">
        <f t="shared" si="56"/>
        <v>0</v>
      </c>
      <c r="AF38" s="237">
        <f t="shared" si="56"/>
        <v>0</v>
      </c>
      <c r="AG38" s="237">
        <f t="shared" si="56"/>
        <v>0</v>
      </c>
      <c r="AH38" s="237">
        <f t="shared" si="56"/>
        <v>0</v>
      </c>
      <c r="AI38" s="237">
        <f t="shared" si="56"/>
        <v>0</v>
      </c>
      <c r="AJ38" s="224"/>
      <c r="AK38" s="237">
        <f t="shared" ref="AK38:AQ38" si="57">+AK39+AK48+AK57</f>
        <v>323</v>
      </c>
      <c r="AL38" s="237">
        <f t="shared" si="57"/>
        <v>323</v>
      </c>
      <c r="AM38" s="237">
        <f t="shared" si="57"/>
        <v>0</v>
      </c>
      <c r="AN38" s="237">
        <f t="shared" si="57"/>
        <v>0</v>
      </c>
      <c r="AO38" s="237">
        <f t="shared" si="57"/>
        <v>0</v>
      </c>
      <c r="AP38" s="237">
        <f t="shared" si="57"/>
        <v>0</v>
      </c>
      <c r="AQ38" s="237">
        <f t="shared" si="57"/>
        <v>0</v>
      </c>
      <c r="AR38" s="224"/>
      <c r="AS38" s="237">
        <f t="shared" ref="AS38:AY38" si="58">+AS39+AS48+AS57</f>
        <v>282</v>
      </c>
      <c r="AT38" s="237">
        <f t="shared" si="58"/>
        <v>282</v>
      </c>
      <c r="AU38" s="237">
        <f t="shared" si="58"/>
        <v>0</v>
      </c>
      <c r="AV38" s="237">
        <f t="shared" si="58"/>
        <v>0</v>
      </c>
      <c r="AW38" s="237">
        <f t="shared" si="58"/>
        <v>0</v>
      </c>
      <c r="AX38" s="237">
        <f t="shared" si="58"/>
        <v>0</v>
      </c>
      <c r="AY38" s="237">
        <f t="shared" si="58"/>
        <v>0</v>
      </c>
    </row>
    <row r="39" spans="1:51" ht="32.1" customHeight="1" x14ac:dyDescent="0.25">
      <c r="C39" s="165" t="s">
        <v>3099</v>
      </c>
      <c r="D39" s="166" t="s">
        <v>385</v>
      </c>
      <c r="E39" s="167"/>
      <c r="F39" s="168"/>
      <c r="G39" s="169"/>
      <c r="H39" s="170"/>
      <c r="I39" s="171"/>
      <c r="J39" s="171"/>
      <c r="K39" s="171"/>
      <c r="L39" s="171"/>
      <c r="M39" s="247">
        <f t="shared" ref="M39:S39" si="59">SUM(M40:M47)/2</f>
        <v>590.49</v>
      </c>
      <c r="N39" s="247">
        <f t="shared" si="59"/>
        <v>590.49</v>
      </c>
      <c r="O39" s="172">
        <f t="shared" si="59"/>
        <v>0</v>
      </c>
      <c r="P39" s="172">
        <f t="shared" si="59"/>
        <v>0</v>
      </c>
      <c r="Q39" s="172">
        <f t="shared" si="59"/>
        <v>0</v>
      </c>
      <c r="R39" s="172">
        <f t="shared" si="59"/>
        <v>0</v>
      </c>
      <c r="S39" s="172">
        <f t="shared" si="59"/>
        <v>0</v>
      </c>
      <c r="T39" s="173"/>
      <c r="U39" s="174">
        <f t="shared" ref="U39:AA39" si="60">SUM(U40:U47)/2</f>
        <v>140.49</v>
      </c>
      <c r="V39" s="174">
        <f t="shared" si="60"/>
        <v>140.49</v>
      </c>
      <c r="W39" s="174">
        <f t="shared" si="60"/>
        <v>0</v>
      </c>
      <c r="X39" s="174">
        <f t="shared" si="60"/>
        <v>0</v>
      </c>
      <c r="Y39" s="174">
        <f t="shared" si="60"/>
        <v>0</v>
      </c>
      <c r="Z39" s="174">
        <f t="shared" si="60"/>
        <v>0</v>
      </c>
      <c r="AA39" s="174">
        <f t="shared" si="60"/>
        <v>0</v>
      </c>
      <c r="AB39" s="173"/>
      <c r="AC39" s="174">
        <f t="shared" ref="AC39:AI39" si="61">SUM(AC40:AC47)/2</f>
        <v>151</v>
      </c>
      <c r="AD39" s="174">
        <f t="shared" si="61"/>
        <v>151</v>
      </c>
      <c r="AE39" s="174">
        <f t="shared" si="61"/>
        <v>0</v>
      </c>
      <c r="AF39" s="174">
        <f t="shared" si="61"/>
        <v>0</v>
      </c>
      <c r="AG39" s="174">
        <f t="shared" si="61"/>
        <v>0</v>
      </c>
      <c r="AH39" s="174">
        <f t="shared" si="61"/>
        <v>0</v>
      </c>
      <c r="AI39" s="174">
        <f t="shared" si="61"/>
        <v>0</v>
      </c>
      <c r="AJ39" s="173"/>
      <c r="AK39" s="174">
        <f t="shared" ref="AK39:AQ39" si="62">SUM(AK40:AK47)/2</f>
        <v>163</v>
      </c>
      <c r="AL39" s="174">
        <f t="shared" si="62"/>
        <v>163</v>
      </c>
      <c r="AM39" s="174">
        <f t="shared" si="62"/>
        <v>0</v>
      </c>
      <c r="AN39" s="174">
        <f t="shared" si="62"/>
        <v>0</v>
      </c>
      <c r="AO39" s="174">
        <f t="shared" si="62"/>
        <v>0</v>
      </c>
      <c r="AP39" s="174">
        <f t="shared" si="62"/>
        <v>0</v>
      </c>
      <c r="AQ39" s="174">
        <f t="shared" si="62"/>
        <v>0</v>
      </c>
      <c r="AR39" s="173"/>
      <c r="AS39" s="174">
        <f t="shared" ref="AS39:AY39" si="63">SUM(AS40:AS47)/2</f>
        <v>136</v>
      </c>
      <c r="AT39" s="174">
        <f t="shared" si="63"/>
        <v>136</v>
      </c>
      <c r="AU39" s="174">
        <f t="shared" si="63"/>
        <v>0</v>
      </c>
      <c r="AV39" s="174">
        <f t="shared" si="63"/>
        <v>0</v>
      </c>
      <c r="AW39" s="174">
        <f t="shared" si="63"/>
        <v>0</v>
      </c>
      <c r="AX39" s="174">
        <f t="shared" si="63"/>
        <v>0</v>
      </c>
      <c r="AY39" s="174">
        <f t="shared" si="63"/>
        <v>0</v>
      </c>
    </row>
    <row r="40" spans="1:51" ht="32.1" customHeight="1" x14ac:dyDescent="0.25">
      <c r="D40" s="175" t="s">
        <v>3101</v>
      </c>
      <c r="E40" s="551" t="s">
        <v>3100</v>
      </c>
      <c r="F40" s="552"/>
      <c r="G40" s="176"/>
      <c r="H40" s="177"/>
      <c r="I40" s="178"/>
      <c r="J40" s="178"/>
      <c r="K40" s="178"/>
      <c r="L40" s="178"/>
      <c r="M40" s="179">
        <f t="shared" ref="M40:S47" si="64">+U40+AC40+AK40+AS40</f>
        <v>27</v>
      </c>
      <c r="N40" s="179">
        <f t="shared" si="64"/>
        <v>27</v>
      </c>
      <c r="O40" s="179">
        <f t="shared" si="64"/>
        <v>0</v>
      </c>
      <c r="P40" s="179">
        <f t="shared" si="64"/>
        <v>0</v>
      </c>
      <c r="Q40" s="179">
        <f t="shared" si="64"/>
        <v>0</v>
      </c>
      <c r="R40" s="179">
        <f t="shared" si="64"/>
        <v>0</v>
      </c>
      <c r="S40" s="179">
        <f t="shared" si="64"/>
        <v>0</v>
      </c>
      <c r="T40" s="180"/>
      <c r="U40" s="181">
        <f t="shared" ref="U40:AA40" si="65">SUM(U41:U41)</f>
        <v>0</v>
      </c>
      <c r="V40" s="181">
        <f t="shared" si="65"/>
        <v>0</v>
      </c>
      <c r="W40" s="181">
        <f t="shared" si="65"/>
        <v>0</v>
      </c>
      <c r="X40" s="181">
        <f t="shared" si="65"/>
        <v>0</v>
      </c>
      <c r="Y40" s="181">
        <f t="shared" si="65"/>
        <v>0</v>
      </c>
      <c r="Z40" s="181">
        <f t="shared" si="65"/>
        <v>0</v>
      </c>
      <c r="AA40" s="181">
        <f t="shared" si="65"/>
        <v>0</v>
      </c>
      <c r="AB40" s="180"/>
      <c r="AC40" s="181">
        <f t="shared" ref="AC40:AI40" si="66">SUM(AC41:AC41)</f>
        <v>27</v>
      </c>
      <c r="AD40" s="181">
        <f t="shared" si="66"/>
        <v>27</v>
      </c>
      <c r="AE40" s="181">
        <f t="shared" si="66"/>
        <v>0</v>
      </c>
      <c r="AF40" s="181">
        <f t="shared" si="66"/>
        <v>0</v>
      </c>
      <c r="AG40" s="181">
        <f t="shared" si="66"/>
        <v>0</v>
      </c>
      <c r="AH40" s="181">
        <f t="shared" si="66"/>
        <v>0</v>
      </c>
      <c r="AI40" s="181">
        <f t="shared" si="66"/>
        <v>0</v>
      </c>
      <c r="AJ40" s="180"/>
      <c r="AK40" s="181">
        <f t="shared" ref="AK40:AQ40" si="67">SUM(AK41:AK41)</f>
        <v>0</v>
      </c>
      <c r="AL40" s="181">
        <f t="shared" si="67"/>
        <v>0</v>
      </c>
      <c r="AM40" s="181">
        <f t="shared" si="67"/>
        <v>0</v>
      </c>
      <c r="AN40" s="181">
        <f t="shared" si="67"/>
        <v>0</v>
      </c>
      <c r="AO40" s="181">
        <f t="shared" si="67"/>
        <v>0</v>
      </c>
      <c r="AP40" s="181">
        <f t="shared" si="67"/>
        <v>0</v>
      </c>
      <c r="AQ40" s="181">
        <f t="shared" si="67"/>
        <v>0</v>
      </c>
      <c r="AR40" s="180"/>
      <c r="AS40" s="181">
        <f t="shared" ref="AS40:AY40" si="68">SUM(AS41:AS41)</f>
        <v>0</v>
      </c>
      <c r="AT40" s="181">
        <f t="shared" si="68"/>
        <v>0</v>
      </c>
      <c r="AU40" s="181">
        <f t="shared" si="68"/>
        <v>0</v>
      </c>
      <c r="AV40" s="181">
        <f t="shared" si="68"/>
        <v>0</v>
      </c>
      <c r="AW40" s="181">
        <f t="shared" si="68"/>
        <v>0</v>
      </c>
      <c r="AX40" s="181">
        <f t="shared" si="68"/>
        <v>0</v>
      </c>
      <c r="AY40" s="181">
        <f t="shared" si="68"/>
        <v>0</v>
      </c>
    </row>
    <row r="41" spans="1:51" ht="32.1" customHeight="1" x14ac:dyDescent="0.25">
      <c r="D41" s="175"/>
      <c r="E41" s="182">
        <f>+Metas!H300</f>
        <v>263</v>
      </c>
      <c r="F41" s="183" t="str">
        <f>+Metas!K300</f>
        <v xml:space="preserve">Diseño, elaboración, formulación e implementación de un programa de atención integral a la Primera Infancia </v>
      </c>
      <c r="G41" s="226">
        <f>+Metas!J300</f>
        <v>1</v>
      </c>
      <c r="H41" s="1">
        <f>SUM(I41:L41)</f>
        <v>1</v>
      </c>
      <c r="I41" s="185"/>
      <c r="J41" s="185">
        <v>1</v>
      </c>
      <c r="K41" s="185"/>
      <c r="L41" s="185"/>
      <c r="M41" s="186">
        <f t="shared" si="64"/>
        <v>27</v>
      </c>
      <c r="N41" s="186">
        <f t="shared" si="64"/>
        <v>27</v>
      </c>
      <c r="O41" s="186">
        <f t="shared" si="64"/>
        <v>0</v>
      </c>
      <c r="P41" s="186">
        <f t="shared" si="64"/>
        <v>0</v>
      </c>
      <c r="Q41" s="186">
        <f t="shared" si="64"/>
        <v>0</v>
      </c>
      <c r="R41" s="186">
        <f t="shared" si="64"/>
        <v>0</v>
      </c>
      <c r="S41" s="186">
        <f t="shared" si="64"/>
        <v>0</v>
      </c>
      <c r="T41" s="227">
        <f>+I41</f>
        <v>0</v>
      </c>
      <c r="U41" s="186">
        <f>SUM(V41:AA41)</f>
        <v>0</v>
      </c>
      <c r="V41" s="188"/>
      <c r="W41" s="188"/>
      <c r="X41" s="188"/>
      <c r="Y41" s="188"/>
      <c r="Z41" s="188"/>
      <c r="AA41" s="188"/>
      <c r="AB41" s="227">
        <f>+J41</f>
        <v>1</v>
      </c>
      <c r="AC41" s="186">
        <f>SUM(AD41:AI41)</f>
        <v>27</v>
      </c>
      <c r="AD41" s="188">
        <v>27</v>
      </c>
      <c r="AE41" s="188"/>
      <c r="AF41" s="188"/>
      <c r="AG41" s="188"/>
      <c r="AH41" s="188"/>
      <c r="AI41" s="188"/>
      <c r="AJ41" s="227">
        <f>+K41</f>
        <v>0</v>
      </c>
      <c r="AK41" s="186">
        <f>SUM(AL41:AQ41)</f>
        <v>0</v>
      </c>
      <c r="AL41" s="188"/>
      <c r="AM41" s="188"/>
      <c r="AN41" s="188"/>
      <c r="AO41" s="188"/>
      <c r="AP41" s="188"/>
      <c r="AQ41" s="188"/>
      <c r="AR41" s="227">
        <f>+L41</f>
        <v>0</v>
      </c>
      <c r="AS41" s="186">
        <f>SUM(AT41:AY41)</f>
        <v>0</v>
      </c>
      <c r="AT41" s="188"/>
      <c r="AU41" s="188"/>
      <c r="AV41" s="188"/>
      <c r="AW41" s="188"/>
      <c r="AX41" s="188"/>
      <c r="AY41" s="188"/>
    </row>
    <row r="42" spans="1:51" ht="32.1" customHeight="1" x14ac:dyDescent="0.25">
      <c r="D42" s="175" t="s">
        <v>3103</v>
      </c>
      <c r="E42" s="551" t="s">
        <v>3102</v>
      </c>
      <c r="F42" s="552"/>
      <c r="G42" s="189"/>
      <c r="H42" s="177"/>
      <c r="I42" s="178"/>
      <c r="J42" s="178"/>
      <c r="K42" s="178"/>
      <c r="L42" s="178"/>
      <c r="M42" s="248">
        <f t="shared" si="64"/>
        <v>471.49</v>
      </c>
      <c r="N42" s="248">
        <f t="shared" si="64"/>
        <v>471.49</v>
      </c>
      <c r="O42" s="190">
        <f t="shared" si="64"/>
        <v>0</v>
      </c>
      <c r="P42" s="190">
        <f t="shared" si="64"/>
        <v>0</v>
      </c>
      <c r="Q42" s="190">
        <f t="shared" si="64"/>
        <v>0</v>
      </c>
      <c r="R42" s="190">
        <f t="shared" si="64"/>
        <v>0</v>
      </c>
      <c r="S42" s="190">
        <f t="shared" si="64"/>
        <v>0</v>
      </c>
      <c r="T42" s="180"/>
      <c r="U42" s="249">
        <f t="shared" ref="U42:AA42" si="69">SUM(U43:U44)</f>
        <v>108.49</v>
      </c>
      <c r="V42" s="249">
        <f t="shared" si="69"/>
        <v>108.49</v>
      </c>
      <c r="W42" s="181">
        <f t="shared" si="69"/>
        <v>0</v>
      </c>
      <c r="X42" s="181">
        <f t="shared" si="69"/>
        <v>0</v>
      </c>
      <c r="Y42" s="181">
        <f t="shared" si="69"/>
        <v>0</v>
      </c>
      <c r="Z42" s="181">
        <f t="shared" si="69"/>
        <v>0</v>
      </c>
      <c r="AA42" s="181">
        <f t="shared" si="69"/>
        <v>0</v>
      </c>
      <c r="AB42" s="180"/>
      <c r="AC42" s="181">
        <f t="shared" ref="AC42:AI42" si="70">SUM(AC43:AC44)</f>
        <v>104</v>
      </c>
      <c r="AD42" s="181">
        <f t="shared" si="70"/>
        <v>104</v>
      </c>
      <c r="AE42" s="181">
        <f t="shared" si="70"/>
        <v>0</v>
      </c>
      <c r="AF42" s="181">
        <f t="shared" si="70"/>
        <v>0</v>
      </c>
      <c r="AG42" s="181">
        <f t="shared" si="70"/>
        <v>0</v>
      </c>
      <c r="AH42" s="181">
        <f t="shared" si="70"/>
        <v>0</v>
      </c>
      <c r="AI42" s="181">
        <f t="shared" si="70"/>
        <v>0</v>
      </c>
      <c r="AJ42" s="180"/>
      <c r="AK42" s="181">
        <f t="shared" ref="AK42:AQ42" si="71">SUM(AK43:AK44)</f>
        <v>143</v>
      </c>
      <c r="AL42" s="181">
        <f t="shared" si="71"/>
        <v>143</v>
      </c>
      <c r="AM42" s="181">
        <f t="shared" si="71"/>
        <v>0</v>
      </c>
      <c r="AN42" s="181">
        <f t="shared" si="71"/>
        <v>0</v>
      </c>
      <c r="AO42" s="181">
        <f t="shared" si="71"/>
        <v>0</v>
      </c>
      <c r="AP42" s="181">
        <f t="shared" si="71"/>
        <v>0</v>
      </c>
      <c r="AQ42" s="181">
        <f t="shared" si="71"/>
        <v>0</v>
      </c>
      <c r="AR42" s="180"/>
      <c r="AS42" s="181">
        <f t="shared" ref="AS42:AY42" si="72">SUM(AS43:AS44)</f>
        <v>116</v>
      </c>
      <c r="AT42" s="181">
        <f t="shared" si="72"/>
        <v>116</v>
      </c>
      <c r="AU42" s="181">
        <f t="shared" si="72"/>
        <v>0</v>
      </c>
      <c r="AV42" s="181">
        <f t="shared" si="72"/>
        <v>0</v>
      </c>
      <c r="AW42" s="181">
        <f t="shared" si="72"/>
        <v>0</v>
      </c>
      <c r="AX42" s="181">
        <f t="shared" si="72"/>
        <v>0</v>
      </c>
      <c r="AY42" s="181">
        <f t="shared" si="72"/>
        <v>0</v>
      </c>
    </row>
    <row r="43" spans="1:51" ht="31.9" customHeight="1" x14ac:dyDescent="0.25">
      <c r="D43" s="175"/>
      <c r="E43" s="182">
        <f>+Metas!H301</f>
        <v>264</v>
      </c>
      <c r="F43" s="191" t="str">
        <f>+Metas!K301</f>
        <v xml:space="preserve">Niños, niñas y adolescentes valorados, para atención e intervención quirúrgica. </v>
      </c>
      <c r="G43" s="184">
        <f>+Metas!J301</f>
        <v>1000</v>
      </c>
      <c r="H43" s="1">
        <f>SUM(I43:L43)</f>
        <v>1000</v>
      </c>
      <c r="I43" s="185">
        <v>150</v>
      </c>
      <c r="J43" s="185">
        <v>300</v>
      </c>
      <c r="K43" s="185">
        <v>300</v>
      </c>
      <c r="L43" s="185">
        <v>250</v>
      </c>
      <c r="M43" s="186">
        <f t="shared" si="64"/>
        <v>393</v>
      </c>
      <c r="N43" s="186">
        <f t="shared" si="64"/>
        <v>393</v>
      </c>
      <c r="O43" s="186">
        <f t="shared" si="64"/>
        <v>0</v>
      </c>
      <c r="P43" s="186">
        <f t="shared" si="64"/>
        <v>0</v>
      </c>
      <c r="Q43" s="186">
        <f t="shared" si="64"/>
        <v>0</v>
      </c>
      <c r="R43" s="186">
        <f t="shared" si="64"/>
        <v>0</v>
      </c>
      <c r="S43" s="186">
        <f t="shared" si="64"/>
        <v>0</v>
      </c>
      <c r="T43" s="227">
        <f>+I43</f>
        <v>150</v>
      </c>
      <c r="U43" s="186">
        <v>90</v>
      </c>
      <c r="V43" s="188">
        <v>90</v>
      </c>
      <c r="W43" s="188"/>
      <c r="X43" s="188"/>
      <c r="Y43" s="188"/>
      <c r="Z43" s="188"/>
      <c r="AA43" s="188"/>
      <c r="AB43" s="227">
        <f>+J43</f>
        <v>300</v>
      </c>
      <c r="AC43" s="186">
        <f>SUM(AD43:AI43)</f>
        <v>80</v>
      </c>
      <c r="AD43" s="188">
        <v>80</v>
      </c>
      <c r="AE43" s="188"/>
      <c r="AF43" s="188"/>
      <c r="AG43" s="188"/>
      <c r="AH43" s="188"/>
      <c r="AI43" s="188"/>
      <c r="AJ43" s="227">
        <f>+K43</f>
        <v>300</v>
      </c>
      <c r="AK43" s="186">
        <f>SUM(AL43:AQ43)</f>
        <v>123</v>
      </c>
      <c r="AL43" s="188">
        <v>123</v>
      </c>
      <c r="AM43" s="188"/>
      <c r="AN43" s="188"/>
      <c r="AO43" s="188"/>
      <c r="AP43" s="188"/>
      <c r="AQ43" s="188"/>
      <c r="AR43" s="227">
        <f>+L43</f>
        <v>250</v>
      </c>
      <c r="AS43" s="186">
        <f>SUM(AT43:AY43)</f>
        <v>100</v>
      </c>
      <c r="AT43" s="188">
        <v>100</v>
      </c>
      <c r="AU43" s="188"/>
      <c r="AV43" s="188"/>
      <c r="AW43" s="188"/>
      <c r="AX43" s="188"/>
      <c r="AY43" s="188"/>
    </row>
    <row r="44" spans="1:51" ht="31.9" customHeight="1" x14ac:dyDescent="0.25">
      <c r="D44" s="175"/>
      <c r="E44" s="182">
        <f>+Metas!H302</f>
        <v>265</v>
      </c>
      <c r="F44" s="191" t="str">
        <f>+Metas!K302</f>
        <v xml:space="preserve">Atención y gestión de medicamentos para NNA operados quirúrgicamente, que sean de niveles 1 y 2 del SISBEN </v>
      </c>
      <c r="G44" s="184">
        <f>+Metas!J302</f>
        <v>300</v>
      </c>
      <c r="H44" s="1">
        <f>SUM(I44:L44)</f>
        <v>300</v>
      </c>
      <c r="I44" s="185">
        <v>20</v>
      </c>
      <c r="J44" s="185">
        <v>120</v>
      </c>
      <c r="K44" s="185">
        <v>100</v>
      </c>
      <c r="L44" s="185">
        <v>60</v>
      </c>
      <c r="M44" s="186">
        <f t="shared" si="64"/>
        <v>78.489999999999995</v>
      </c>
      <c r="N44" s="186">
        <f t="shared" si="64"/>
        <v>78.489999999999995</v>
      </c>
      <c r="O44" s="186">
        <f t="shared" si="64"/>
        <v>0</v>
      </c>
      <c r="P44" s="186">
        <f t="shared" si="64"/>
        <v>0</v>
      </c>
      <c r="Q44" s="186">
        <f t="shared" si="64"/>
        <v>0</v>
      </c>
      <c r="R44" s="186">
        <f t="shared" si="64"/>
        <v>0</v>
      </c>
      <c r="S44" s="186">
        <f t="shared" si="64"/>
        <v>0</v>
      </c>
      <c r="T44" s="227">
        <f>+I44</f>
        <v>20</v>
      </c>
      <c r="U44" s="250">
        <f>SUM(V44:AA44)</f>
        <v>18.489999999999998</v>
      </c>
      <c r="V44" s="251">
        <v>18.489999999999998</v>
      </c>
      <c r="W44" s="188"/>
      <c r="X44" s="188"/>
      <c r="Y44" s="188"/>
      <c r="Z44" s="188"/>
      <c r="AA44" s="188"/>
      <c r="AB44" s="227">
        <f>+J44</f>
        <v>120</v>
      </c>
      <c r="AC44" s="186">
        <f>SUM(AD44:AI44)</f>
        <v>24</v>
      </c>
      <c r="AD44" s="188">
        <v>24</v>
      </c>
      <c r="AE44" s="188"/>
      <c r="AF44" s="188"/>
      <c r="AG44" s="188"/>
      <c r="AH44" s="188"/>
      <c r="AI44" s="188"/>
      <c r="AJ44" s="227">
        <f>+K44</f>
        <v>100</v>
      </c>
      <c r="AK44" s="186">
        <f>SUM(AL44:AQ44)</f>
        <v>20</v>
      </c>
      <c r="AL44" s="188">
        <v>20</v>
      </c>
      <c r="AM44" s="188"/>
      <c r="AN44" s="188"/>
      <c r="AO44" s="188"/>
      <c r="AP44" s="188"/>
      <c r="AQ44" s="188"/>
      <c r="AR44" s="227">
        <f>+L44</f>
        <v>60</v>
      </c>
      <c r="AS44" s="186">
        <f>SUM(AT44:AY44)</f>
        <v>16</v>
      </c>
      <c r="AT44" s="188">
        <v>16</v>
      </c>
      <c r="AU44" s="188"/>
      <c r="AV44" s="188"/>
      <c r="AW44" s="188"/>
      <c r="AX44" s="188"/>
      <c r="AY44" s="188"/>
    </row>
    <row r="45" spans="1:51" ht="32.1" customHeight="1" x14ac:dyDescent="0.25">
      <c r="D45" s="175" t="s">
        <v>3105</v>
      </c>
      <c r="E45" s="540" t="s">
        <v>3104</v>
      </c>
      <c r="F45" s="541"/>
      <c r="G45" s="189"/>
      <c r="H45" s="177"/>
      <c r="I45" s="178"/>
      <c r="J45" s="178"/>
      <c r="K45" s="178"/>
      <c r="L45" s="178"/>
      <c r="M45" s="190">
        <f t="shared" si="64"/>
        <v>92</v>
      </c>
      <c r="N45" s="190">
        <f t="shared" si="64"/>
        <v>92</v>
      </c>
      <c r="O45" s="190">
        <f t="shared" si="64"/>
        <v>0</v>
      </c>
      <c r="P45" s="190">
        <f t="shared" si="64"/>
        <v>0</v>
      </c>
      <c r="Q45" s="190">
        <f t="shared" si="64"/>
        <v>0</v>
      </c>
      <c r="R45" s="190">
        <f t="shared" si="64"/>
        <v>0</v>
      </c>
      <c r="S45" s="190">
        <f t="shared" si="64"/>
        <v>0</v>
      </c>
      <c r="T45" s="192"/>
      <c r="U45" s="181">
        <f t="shared" ref="U45:AA45" si="73">SUM(U46:U47)</f>
        <v>32</v>
      </c>
      <c r="V45" s="181">
        <v>32</v>
      </c>
      <c r="W45" s="181">
        <f t="shared" si="73"/>
        <v>0</v>
      </c>
      <c r="X45" s="181">
        <f t="shared" si="73"/>
        <v>0</v>
      </c>
      <c r="Y45" s="181">
        <f t="shared" si="73"/>
        <v>0</v>
      </c>
      <c r="Z45" s="181">
        <f t="shared" si="73"/>
        <v>0</v>
      </c>
      <c r="AA45" s="181">
        <f t="shared" si="73"/>
        <v>0</v>
      </c>
      <c r="AB45" s="192"/>
      <c r="AC45" s="181">
        <f t="shared" ref="AC45:AI45" si="74">SUM(AC46:AC47)</f>
        <v>20</v>
      </c>
      <c r="AD45" s="181">
        <f t="shared" si="74"/>
        <v>20</v>
      </c>
      <c r="AE45" s="181">
        <f t="shared" si="74"/>
        <v>0</v>
      </c>
      <c r="AF45" s="181">
        <f t="shared" si="74"/>
        <v>0</v>
      </c>
      <c r="AG45" s="181">
        <f t="shared" si="74"/>
        <v>0</v>
      </c>
      <c r="AH45" s="181">
        <f t="shared" si="74"/>
        <v>0</v>
      </c>
      <c r="AI45" s="181">
        <f t="shared" si="74"/>
        <v>0</v>
      </c>
      <c r="AJ45" s="192"/>
      <c r="AK45" s="181">
        <f t="shared" ref="AK45:AQ45" si="75">SUM(AK46:AK47)</f>
        <v>20</v>
      </c>
      <c r="AL45" s="181">
        <f t="shared" si="75"/>
        <v>20</v>
      </c>
      <c r="AM45" s="181">
        <f t="shared" si="75"/>
        <v>0</v>
      </c>
      <c r="AN45" s="181">
        <f t="shared" si="75"/>
        <v>0</v>
      </c>
      <c r="AO45" s="181">
        <f t="shared" si="75"/>
        <v>0</v>
      </c>
      <c r="AP45" s="181">
        <f t="shared" si="75"/>
        <v>0</v>
      </c>
      <c r="AQ45" s="181">
        <f t="shared" si="75"/>
        <v>0</v>
      </c>
      <c r="AR45" s="192"/>
      <c r="AS45" s="181">
        <f t="shared" ref="AS45:AY45" si="76">SUM(AS46:AS47)</f>
        <v>20</v>
      </c>
      <c r="AT45" s="181">
        <f t="shared" si="76"/>
        <v>20</v>
      </c>
      <c r="AU45" s="181">
        <f t="shared" si="76"/>
        <v>0</v>
      </c>
      <c r="AV45" s="181">
        <f t="shared" si="76"/>
        <v>0</v>
      </c>
      <c r="AW45" s="181">
        <f t="shared" si="76"/>
        <v>0</v>
      </c>
      <c r="AX45" s="181">
        <f t="shared" si="76"/>
        <v>0</v>
      </c>
      <c r="AY45" s="181">
        <f t="shared" si="76"/>
        <v>0</v>
      </c>
    </row>
    <row r="46" spans="1:51" ht="32.1" customHeight="1" x14ac:dyDescent="0.25">
      <c r="D46" s="175"/>
      <c r="E46" s="182">
        <f>+Metas!H303</f>
        <v>266</v>
      </c>
      <c r="F46" s="183" t="str">
        <f>+Metas!K303</f>
        <v>Acompañamiento técnico para la celebración del DÍA DE LA NIÑEZ.</v>
      </c>
      <c r="G46" s="226">
        <f>+Metas!J303</f>
        <v>40</v>
      </c>
      <c r="H46" s="5">
        <f>SUM(I46:L46)/2</f>
        <v>20</v>
      </c>
      <c r="I46" s="185">
        <v>10</v>
      </c>
      <c r="J46" s="185">
        <v>10</v>
      </c>
      <c r="K46" s="185">
        <v>10</v>
      </c>
      <c r="L46" s="185">
        <v>10</v>
      </c>
      <c r="M46" s="186">
        <f t="shared" si="64"/>
        <v>46</v>
      </c>
      <c r="N46" s="186">
        <f t="shared" si="64"/>
        <v>46</v>
      </c>
      <c r="O46" s="186">
        <f t="shared" si="64"/>
        <v>0</v>
      </c>
      <c r="P46" s="186">
        <f t="shared" si="64"/>
        <v>0</v>
      </c>
      <c r="Q46" s="186">
        <f t="shared" si="64"/>
        <v>0</v>
      </c>
      <c r="R46" s="186">
        <f t="shared" si="64"/>
        <v>0</v>
      </c>
      <c r="S46" s="186">
        <f t="shared" si="64"/>
        <v>0</v>
      </c>
      <c r="T46" s="227">
        <f>+I46</f>
        <v>10</v>
      </c>
      <c r="U46" s="186">
        <f>SUM(V46:AA46)</f>
        <v>16</v>
      </c>
      <c r="V46" s="188">
        <v>16</v>
      </c>
      <c r="W46" s="188"/>
      <c r="X46" s="188"/>
      <c r="Y46" s="188"/>
      <c r="Z46" s="188"/>
      <c r="AA46" s="188"/>
      <c r="AB46" s="227">
        <f>+J46</f>
        <v>10</v>
      </c>
      <c r="AC46" s="186">
        <f>SUM(AD46:AI46)</f>
        <v>10</v>
      </c>
      <c r="AD46" s="188">
        <v>10</v>
      </c>
      <c r="AE46" s="188"/>
      <c r="AF46" s="188"/>
      <c r="AG46" s="188"/>
      <c r="AH46" s="188"/>
      <c r="AI46" s="188"/>
      <c r="AJ46" s="227">
        <f>+K46</f>
        <v>10</v>
      </c>
      <c r="AK46" s="186">
        <f>SUM(AL46:AQ46)</f>
        <v>10</v>
      </c>
      <c r="AL46" s="188">
        <v>10</v>
      </c>
      <c r="AM46" s="188"/>
      <c r="AN46" s="188"/>
      <c r="AO46" s="188"/>
      <c r="AP46" s="188"/>
      <c r="AQ46" s="188"/>
      <c r="AR46" s="227">
        <f>+L46</f>
        <v>10</v>
      </c>
      <c r="AS46" s="186">
        <f>SUM(AT46:AY46)</f>
        <v>10</v>
      </c>
      <c r="AT46" s="188">
        <v>10</v>
      </c>
      <c r="AU46" s="188"/>
      <c r="AV46" s="188"/>
      <c r="AW46" s="188"/>
      <c r="AX46" s="188"/>
      <c r="AY46" s="188"/>
    </row>
    <row r="47" spans="1:51" ht="32.1" customHeight="1" x14ac:dyDescent="0.25">
      <c r="D47" s="175"/>
      <c r="E47" s="182">
        <f>+Metas!H304</f>
        <v>267</v>
      </c>
      <c r="F47" s="183" t="str">
        <f>+Metas!K304</f>
        <v xml:space="preserve">Acompañamiento psicosocial para el fortalecimiento familiar, promover la garantía, protección, felicidad y desarrollo integral de los niños y niñas </v>
      </c>
      <c r="G47" s="226">
        <f>+Metas!J304</f>
        <v>4</v>
      </c>
      <c r="H47" s="5">
        <f>SUM(I47:L47)/2</f>
        <v>2</v>
      </c>
      <c r="I47" s="185">
        <v>1</v>
      </c>
      <c r="J47" s="185">
        <v>1</v>
      </c>
      <c r="K47" s="185">
        <v>1</v>
      </c>
      <c r="L47" s="185">
        <v>1</v>
      </c>
      <c r="M47" s="186">
        <f t="shared" si="64"/>
        <v>46</v>
      </c>
      <c r="N47" s="186">
        <f t="shared" si="64"/>
        <v>46</v>
      </c>
      <c r="O47" s="186">
        <f t="shared" si="64"/>
        <v>0</v>
      </c>
      <c r="P47" s="186">
        <f t="shared" si="64"/>
        <v>0</v>
      </c>
      <c r="Q47" s="186">
        <f t="shared" si="64"/>
        <v>0</v>
      </c>
      <c r="R47" s="186">
        <f t="shared" si="64"/>
        <v>0</v>
      </c>
      <c r="S47" s="186">
        <f t="shared" si="64"/>
        <v>0</v>
      </c>
      <c r="T47" s="227">
        <f>+I47</f>
        <v>1</v>
      </c>
      <c r="U47" s="186">
        <f>SUM(V47:AA47)</f>
        <v>16</v>
      </c>
      <c r="V47" s="188">
        <v>16</v>
      </c>
      <c r="W47" s="188"/>
      <c r="X47" s="188"/>
      <c r="Y47" s="188"/>
      <c r="Z47" s="188"/>
      <c r="AA47" s="188"/>
      <c r="AB47" s="227">
        <f>+J47</f>
        <v>1</v>
      </c>
      <c r="AC47" s="186">
        <f>SUM(AD47:AI47)</f>
        <v>10</v>
      </c>
      <c r="AD47" s="188">
        <v>10</v>
      </c>
      <c r="AE47" s="188"/>
      <c r="AF47" s="188"/>
      <c r="AG47" s="188"/>
      <c r="AH47" s="188"/>
      <c r="AI47" s="188"/>
      <c r="AJ47" s="227">
        <f>+K47</f>
        <v>1</v>
      </c>
      <c r="AK47" s="186">
        <f>SUM(AL47:AQ47)</f>
        <v>10</v>
      </c>
      <c r="AL47" s="188">
        <v>10</v>
      </c>
      <c r="AM47" s="188"/>
      <c r="AN47" s="188"/>
      <c r="AO47" s="188"/>
      <c r="AP47" s="188"/>
      <c r="AQ47" s="188"/>
      <c r="AR47" s="227">
        <f>+L47</f>
        <v>1</v>
      </c>
      <c r="AS47" s="186">
        <f>SUM(AT47:AY47)</f>
        <v>10</v>
      </c>
      <c r="AT47" s="188">
        <v>10</v>
      </c>
      <c r="AU47" s="188"/>
      <c r="AV47" s="188"/>
      <c r="AW47" s="188"/>
      <c r="AX47" s="188"/>
      <c r="AY47" s="188"/>
    </row>
    <row r="48" spans="1:51" ht="32.1" customHeight="1" x14ac:dyDescent="0.25">
      <c r="C48" s="165" t="s">
        <v>3106</v>
      </c>
      <c r="D48" s="166" t="s">
        <v>387</v>
      </c>
      <c r="E48" s="228"/>
      <c r="F48" s="168"/>
      <c r="G48" s="194"/>
      <c r="H48" s="170"/>
      <c r="I48" s="171"/>
      <c r="J48" s="171"/>
      <c r="K48" s="171"/>
      <c r="L48" s="171"/>
      <c r="M48" s="172">
        <f t="shared" ref="M48:S48" si="77">SUM(M49:M56)/2</f>
        <v>295</v>
      </c>
      <c r="N48" s="172">
        <f t="shared" si="77"/>
        <v>295</v>
      </c>
      <c r="O48" s="172">
        <f t="shared" si="77"/>
        <v>0</v>
      </c>
      <c r="P48" s="172">
        <f t="shared" si="77"/>
        <v>0</v>
      </c>
      <c r="Q48" s="172">
        <f t="shared" si="77"/>
        <v>0</v>
      </c>
      <c r="R48" s="172">
        <f t="shared" si="77"/>
        <v>0</v>
      </c>
      <c r="S48" s="172">
        <f t="shared" si="77"/>
        <v>0</v>
      </c>
      <c r="T48" s="229"/>
      <c r="U48" s="174">
        <f t="shared" ref="U48:AA48" si="78">SUM(U49:U56)/2</f>
        <v>50</v>
      </c>
      <c r="V48" s="197">
        <f t="shared" si="78"/>
        <v>50</v>
      </c>
      <c r="W48" s="197">
        <f t="shared" si="78"/>
        <v>0</v>
      </c>
      <c r="X48" s="197">
        <f t="shared" si="78"/>
        <v>0</v>
      </c>
      <c r="Y48" s="197">
        <f t="shared" si="78"/>
        <v>0</v>
      </c>
      <c r="Z48" s="197">
        <f t="shared" si="78"/>
        <v>0</v>
      </c>
      <c r="AA48" s="197">
        <f t="shared" si="78"/>
        <v>0</v>
      </c>
      <c r="AB48" s="229"/>
      <c r="AC48" s="174">
        <f t="shared" ref="AC48:AI48" si="79">SUM(AC49:AC56)/2</f>
        <v>92</v>
      </c>
      <c r="AD48" s="197">
        <f t="shared" si="79"/>
        <v>92</v>
      </c>
      <c r="AE48" s="197">
        <f t="shared" si="79"/>
        <v>0</v>
      </c>
      <c r="AF48" s="197">
        <f t="shared" si="79"/>
        <v>0</v>
      </c>
      <c r="AG48" s="197">
        <f t="shared" si="79"/>
        <v>0</v>
      </c>
      <c r="AH48" s="197">
        <f t="shared" si="79"/>
        <v>0</v>
      </c>
      <c r="AI48" s="197">
        <f t="shared" si="79"/>
        <v>0</v>
      </c>
      <c r="AJ48" s="229"/>
      <c r="AK48" s="174">
        <f t="shared" ref="AK48:AQ48" si="80">SUM(AK49:AK56)/2</f>
        <v>85</v>
      </c>
      <c r="AL48" s="197">
        <f t="shared" si="80"/>
        <v>85</v>
      </c>
      <c r="AM48" s="197">
        <f t="shared" si="80"/>
        <v>0</v>
      </c>
      <c r="AN48" s="197">
        <f t="shared" si="80"/>
        <v>0</v>
      </c>
      <c r="AO48" s="197">
        <f t="shared" si="80"/>
        <v>0</v>
      </c>
      <c r="AP48" s="197">
        <f t="shared" si="80"/>
        <v>0</v>
      </c>
      <c r="AQ48" s="197">
        <f t="shared" si="80"/>
        <v>0</v>
      </c>
      <c r="AR48" s="229"/>
      <c r="AS48" s="174">
        <f t="shared" ref="AS48:AY48" si="81">SUM(AS49:AS56)/2</f>
        <v>68</v>
      </c>
      <c r="AT48" s="197">
        <f t="shared" si="81"/>
        <v>68</v>
      </c>
      <c r="AU48" s="197">
        <f t="shared" si="81"/>
        <v>0</v>
      </c>
      <c r="AV48" s="197">
        <f t="shared" si="81"/>
        <v>0</v>
      </c>
      <c r="AW48" s="197">
        <f t="shared" si="81"/>
        <v>0</v>
      </c>
      <c r="AX48" s="197">
        <f t="shared" si="81"/>
        <v>0</v>
      </c>
      <c r="AY48" s="197">
        <f t="shared" si="81"/>
        <v>0</v>
      </c>
    </row>
    <row r="49" spans="3:51" ht="32.1" customHeight="1" x14ac:dyDescent="0.25">
      <c r="D49" s="175" t="s">
        <v>3108</v>
      </c>
      <c r="E49" s="540" t="s">
        <v>3107</v>
      </c>
      <c r="F49" s="541"/>
      <c r="G49" s="189"/>
      <c r="H49" s="177"/>
      <c r="I49" s="178"/>
      <c r="J49" s="178"/>
      <c r="K49" s="178"/>
      <c r="L49" s="178"/>
      <c r="M49" s="190">
        <f t="shared" ref="M49:S56" si="82">+U49+AC49+AK49+AS49</f>
        <v>23</v>
      </c>
      <c r="N49" s="190">
        <f t="shared" si="82"/>
        <v>23</v>
      </c>
      <c r="O49" s="190">
        <f t="shared" si="82"/>
        <v>0</v>
      </c>
      <c r="P49" s="190">
        <f t="shared" si="82"/>
        <v>0</v>
      </c>
      <c r="Q49" s="190">
        <f t="shared" si="82"/>
        <v>0</v>
      </c>
      <c r="R49" s="190">
        <f t="shared" si="82"/>
        <v>0</v>
      </c>
      <c r="S49" s="190">
        <f t="shared" si="82"/>
        <v>0</v>
      </c>
      <c r="T49" s="192"/>
      <c r="U49" s="181">
        <f t="shared" ref="U49:AA49" si="83">SUM(U50:U50)</f>
        <v>0</v>
      </c>
      <c r="V49" s="181">
        <f t="shared" si="83"/>
        <v>0</v>
      </c>
      <c r="W49" s="181">
        <f t="shared" si="83"/>
        <v>0</v>
      </c>
      <c r="X49" s="181">
        <f t="shared" si="83"/>
        <v>0</v>
      </c>
      <c r="Y49" s="181">
        <f t="shared" si="83"/>
        <v>0</v>
      </c>
      <c r="Z49" s="181">
        <f t="shared" si="83"/>
        <v>0</v>
      </c>
      <c r="AA49" s="181">
        <f t="shared" si="83"/>
        <v>0</v>
      </c>
      <c r="AB49" s="192"/>
      <c r="AC49" s="181">
        <f t="shared" ref="AC49:AI49" si="84">SUM(AC50:AC50)</f>
        <v>23</v>
      </c>
      <c r="AD49" s="181">
        <f t="shared" si="84"/>
        <v>23</v>
      </c>
      <c r="AE49" s="181">
        <f t="shared" si="84"/>
        <v>0</v>
      </c>
      <c r="AF49" s="181">
        <f t="shared" si="84"/>
        <v>0</v>
      </c>
      <c r="AG49" s="181">
        <f t="shared" si="84"/>
        <v>0</v>
      </c>
      <c r="AH49" s="181">
        <f t="shared" si="84"/>
        <v>0</v>
      </c>
      <c r="AI49" s="181">
        <f t="shared" si="84"/>
        <v>0</v>
      </c>
      <c r="AJ49" s="192"/>
      <c r="AK49" s="181">
        <f t="shared" ref="AK49:AQ49" si="85">SUM(AK50:AK50)</f>
        <v>0</v>
      </c>
      <c r="AL49" s="181">
        <f t="shared" si="85"/>
        <v>0</v>
      </c>
      <c r="AM49" s="181">
        <f t="shared" si="85"/>
        <v>0</v>
      </c>
      <c r="AN49" s="181">
        <f t="shared" si="85"/>
        <v>0</v>
      </c>
      <c r="AO49" s="181">
        <f t="shared" si="85"/>
        <v>0</v>
      </c>
      <c r="AP49" s="181">
        <f t="shared" si="85"/>
        <v>0</v>
      </c>
      <c r="AQ49" s="181">
        <f t="shared" si="85"/>
        <v>0</v>
      </c>
      <c r="AR49" s="192"/>
      <c r="AS49" s="181">
        <f t="shared" ref="AS49:AY49" si="86">SUM(AS50:AS50)</f>
        <v>0</v>
      </c>
      <c r="AT49" s="181">
        <f t="shared" si="86"/>
        <v>0</v>
      </c>
      <c r="AU49" s="181">
        <f t="shared" si="86"/>
        <v>0</v>
      </c>
      <c r="AV49" s="181">
        <f t="shared" si="86"/>
        <v>0</v>
      </c>
      <c r="AW49" s="181">
        <f t="shared" si="86"/>
        <v>0</v>
      </c>
      <c r="AX49" s="181">
        <f t="shared" si="86"/>
        <v>0</v>
      </c>
      <c r="AY49" s="181">
        <f t="shared" si="86"/>
        <v>0</v>
      </c>
    </row>
    <row r="50" spans="3:51" ht="32.1" customHeight="1" x14ac:dyDescent="0.25">
      <c r="D50" s="175"/>
      <c r="E50" s="182">
        <f>+Metas!H306</f>
        <v>268</v>
      </c>
      <c r="F50" s="191" t="str">
        <f>+Metas!K306</f>
        <v>Caracterización de los Niños, Niñas y Adolescentes vinculados al trabajo infantil.</v>
      </c>
      <c r="G50" s="226">
        <f>+Metas!J306</f>
        <v>1</v>
      </c>
      <c r="H50" s="1">
        <f>SUM(I50:L50)</f>
        <v>1</v>
      </c>
      <c r="I50" s="198"/>
      <c r="J50" s="198">
        <v>1</v>
      </c>
      <c r="K50" s="198"/>
      <c r="L50" s="198"/>
      <c r="M50" s="186">
        <f t="shared" si="82"/>
        <v>23</v>
      </c>
      <c r="N50" s="186">
        <f t="shared" si="82"/>
        <v>23</v>
      </c>
      <c r="O50" s="186">
        <f t="shared" si="82"/>
        <v>0</v>
      </c>
      <c r="P50" s="186">
        <f t="shared" si="82"/>
        <v>0</v>
      </c>
      <c r="Q50" s="186">
        <f t="shared" si="82"/>
        <v>0</v>
      </c>
      <c r="R50" s="186">
        <f t="shared" si="82"/>
        <v>0</v>
      </c>
      <c r="S50" s="186">
        <f t="shared" si="82"/>
        <v>0</v>
      </c>
      <c r="T50" s="227">
        <f>+I50</f>
        <v>0</v>
      </c>
      <c r="U50" s="186">
        <f>SUM(V50:AA50)</f>
        <v>0</v>
      </c>
      <c r="V50" s="199"/>
      <c r="W50" s="199"/>
      <c r="X50" s="199"/>
      <c r="Y50" s="199"/>
      <c r="Z50" s="199"/>
      <c r="AA50" s="199"/>
      <c r="AB50" s="227">
        <f>+J50</f>
        <v>1</v>
      </c>
      <c r="AC50" s="186">
        <f>SUM(AD50:AI50)</f>
        <v>23</v>
      </c>
      <c r="AD50" s="199">
        <v>23</v>
      </c>
      <c r="AE50" s="199"/>
      <c r="AF50" s="199"/>
      <c r="AG50" s="199"/>
      <c r="AH50" s="199"/>
      <c r="AI50" s="199"/>
      <c r="AJ50" s="227">
        <f>+K50</f>
        <v>0</v>
      </c>
      <c r="AK50" s="186">
        <f>SUM(AL50:AQ50)</f>
        <v>0</v>
      </c>
      <c r="AL50" s="199"/>
      <c r="AM50" s="199"/>
      <c r="AN50" s="199"/>
      <c r="AO50" s="199"/>
      <c r="AP50" s="199"/>
      <c r="AQ50" s="199"/>
      <c r="AR50" s="227">
        <f>+L50</f>
        <v>0</v>
      </c>
      <c r="AS50" s="186">
        <f>SUM(AT50:AY50)</f>
        <v>0</v>
      </c>
      <c r="AT50" s="199"/>
      <c r="AU50" s="199"/>
      <c r="AV50" s="199"/>
      <c r="AW50" s="199"/>
      <c r="AX50" s="199"/>
      <c r="AY50" s="199"/>
    </row>
    <row r="51" spans="3:51" ht="32.1" customHeight="1" x14ac:dyDescent="0.25">
      <c r="D51" s="175" t="s">
        <v>3110</v>
      </c>
      <c r="E51" s="540" t="s">
        <v>3109</v>
      </c>
      <c r="F51" s="541"/>
      <c r="G51" s="189"/>
      <c r="H51" s="177"/>
      <c r="I51" s="178"/>
      <c r="J51" s="178"/>
      <c r="K51" s="178"/>
      <c r="L51" s="178"/>
      <c r="M51" s="190">
        <f t="shared" si="82"/>
        <v>173</v>
      </c>
      <c r="N51" s="190">
        <f t="shared" si="82"/>
        <v>173</v>
      </c>
      <c r="O51" s="190">
        <f t="shared" si="82"/>
        <v>0</v>
      </c>
      <c r="P51" s="190">
        <f t="shared" si="82"/>
        <v>0</v>
      </c>
      <c r="Q51" s="190">
        <f t="shared" si="82"/>
        <v>0</v>
      </c>
      <c r="R51" s="190">
        <f t="shared" si="82"/>
        <v>0</v>
      </c>
      <c r="S51" s="190">
        <f t="shared" si="82"/>
        <v>0</v>
      </c>
      <c r="T51" s="192"/>
      <c r="U51" s="181">
        <f t="shared" ref="U51:AA51" si="87">SUM(U52:U53)</f>
        <v>20</v>
      </c>
      <c r="V51" s="181">
        <f t="shared" si="87"/>
        <v>20</v>
      </c>
      <c r="W51" s="181">
        <f t="shared" si="87"/>
        <v>0</v>
      </c>
      <c r="X51" s="181">
        <f t="shared" si="87"/>
        <v>0</v>
      </c>
      <c r="Y51" s="181">
        <f t="shared" si="87"/>
        <v>0</v>
      </c>
      <c r="Z51" s="181">
        <f t="shared" si="87"/>
        <v>0</v>
      </c>
      <c r="AA51" s="181">
        <f t="shared" si="87"/>
        <v>0</v>
      </c>
      <c r="AB51" s="192"/>
      <c r="AC51" s="181">
        <f t="shared" ref="AC51:AI51" si="88">SUM(AC52:AC53)</f>
        <v>55</v>
      </c>
      <c r="AD51" s="181">
        <f t="shared" si="88"/>
        <v>55</v>
      </c>
      <c r="AE51" s="181">
        <f t="shared" si="88"/>
        <v>0</v>
      </c>
      <c r="AF51" s="181">
        <f t="shared" si="88"/>
        <v>0</v>
      </c>
      <c r="AG51" s="181">
        <f t="shared" si="88"/>
        <v>0</v>
      </c>
      <c r="AH51" s="181">
        <f t="shared" si="88"/>
        <v>0</v>
      </c>
      <c r="AI51" s="181">
        <f t="shared" si="88"/>
        <v>0</v>
      </c>
      <c r="AJ51" s="192"/>
      <c r="AK51" s="181">
        <f t="shared" ref="AK51:AQ51" si="89">SUM(AK52:AK53)</f>
        <v>59</v>
      </c>
      <c r="AL51" s="181">
        <f t="shared" si="89"/>
        <v>59</v>
      </c>
      <c r="AM51" s="181">
        <f t="shared" si="89"/>
        <v>0</v>
      </c>
      <c r="AN51" s="181">
        <f t="shared" si="89"/>
        <v>0</v>
      </c>
      <c r="AO51" s="181">
        <f t="shared" si="89"/>
        <v>0</v>
      </c>
      <c r="AP51" s="181">
        <f t="shared" si="89"/>
        <v>0</v>
      </c>
      <c r="AQ51" s="181">
        <f t="shared" si="89"/>
        <v>0</v>
      </c>
      <c r="AR51" s="192"/>
      <c r="AS51" s="181">
        <f t="shared" ref="AS51:AY51" si="90">SUM(AS52:AS53)</f>
        <v>39</v>
      </c>
      <c r="AT51" s="181">
        <f t="shared" si="90"/>
        <v>39</v>
      </c>
      <c r="AU51" s="181">
        <f t="shared" si="90"/>
        <v>0</v>
      </c>
      <c r="AV51" s="181">
        <f t="shared" si="90"/>
        <v>0</v>
      </c>
      <c r="AW51" s="181">
        <f t="shared" si="90"/>
        <v>0</v>
      </c>
      <c r="AX51" s="181">
        <f t="shared" si="90"/>
        <v>0</v>
      </c>
      <c r="AY51" s="181">
        <f t="shared" si="90"/>
        <v>0</v>
      </c>
    </row>
    <row r="52" spans="3:51" ht="32.1" customHeight="1" x14ac:dyDescent="0.25">
      <c r="D52" s="175"/>
      <c r="E52" s="182">
        <f>+Metas!H307</f>
        <v>269</v>
      </c>
      <c r="F52" s="191" t="str">
        <f>+Metas!K307</f>
        <v>Eventos comunitarios y participativos para sensibilizar a empresarios, familias y comunidad en general de la no vinculación de en trabajo infantil</v>
      </c>
      <c r="G52" s="226">
        <f>+Metas!J307</f>
        <v>4</v>
      </c>
      <c r="H52" s="1">
        <f>SUM(I52:L52)</f>
        <v>4</v>
      </c>
      <c r="I52" s="198"/>
      <c r="J52" s="198">
        <v>2</v>
      </c>
      <c r="K52" s="198">
        <v>1</v>
      </c>
      <c r="L52" s="198">
        <v>1</v>
      </c>
      <c r="M52" s="186">
        <f t="shared" si="82"/>
        <v>59</v>
      </c>
      <c r="N52" s="186">
        <f t="shared" si="82"/>
        <v>59</v>
      </c>
      <c r="O52" s="186">
        <f t="shared" si="82"/>
        <v>0</v>
      </c>
      <c r="P52" s="186">
        <f t="shared" si="82"/>
        <v>0</v>
      </c>
      <c r="Q52" s="186">
        <f t="shared" si="82"/>
        <v>0</v>
      </c>
      <c r="R52" s="186">
        <f t="shared" si="82"/>
        <v>0</v>
      </c>
      <c r="S52" s="186">
        <f t="shared" si="82"/>
        <v>0</v>
      </c>
      <c r="T52" s="227">
        <f>+I52</f>
        <v>0</v>
      </c>
      <c r="U52" s="186">
        <f>SUM(V52:AA52)</f>
        <v>0</v>
      </c>
      <c r="V52" s="188"/>
      <c r="W52" s="199"/>
      <c r="X52" s="199"/>
      <c r="Y52" s="199"/>
      <c r="Z52" s="199"/>
      <c r="AA52" s="199"/>
      <c r="AB52" s="227">
        <f>+J52</f>
        <v>2</v>
      </c>
      <c r="AC52" s="186">
        <v>21</v>
      </c>
      <c r="AD52" s="188">
        <v>21</v>
      </c>
      <c r="AE52" s="199"/>
      <c r="AF52" s="199"/>
      <c r="AG52" s="199"/>
      <c r="AH52" s="199"/>
      <c r="AI52" s="199"/>
      <c r="AJ52" s="227">
        <f>+K52</f>
        <v>1</v>
      </c>
      <c r="AK52" s="186">
        <f>SUM(AL52:AQ52)</f>
        <v>19</v>
      </c>
      <c r="AL52" s="188">
        <v>19</v>
      </c>
      <c r="AM52" s="199"/>
      <c r="AN52" s="199"/>
      <c r="AO52" s="199"/>
      <c r="AP52" s="199"/>
      <c r="AQ52" s="199"/>
      <c r="AR52" s="227">
        <f>+L52</f>
        <v>1</v>
      </c>
      <c r="AS52" s="186">
        <f>SUM(AT52:AY52)</f>
        <v>19</v>
      </c>
      <c r="AT52" s="188">
        <v>19</v>
      </c>
      <c r="AU52" s="199"/>
      <c r="AV52" s="199"/>
      <c r="AW52" s="199"/>
      <c r="AX52" s="199"/>
      <c r="AY52" s="199"/>
    </row>
    <row r="53" spans="3:51" ht="32.1" customHeight="1" x14ac:dyDescent="0.25">
      <c r="D53" s="175"/>
      <c r="E53" s="182">
        <f>+Metas!H308</f>
        <v>270</v>
      </c>
      <c r="F53" s="191" t="str">
        <f>+Metas!K308</f>
        <v>Niños, niñas y adolescentes beneficiados con una estrategia interinstitucional e interdisciplinaria para la atención integral de los NNA, vinculados al trabajo infantil y/o en situación de calle</v>
      </c>
      <c r="G53" s="226">
        <f>+Metas!J308</f>
        <v>400</v>
      </c>
      <c r="H53" s="1">
        <f>SUM(I53:L53)</f>
        <v>400</v>
      </c>
      <c r="I53" s="198">
        <v>20</v>
      </c>
      <c r="J53" s="198">
        <v>150</v>
      </c>
      <c r="K53" s="198">
        <v>150</v>
      </c>
      <c r="L53" s="198">
        <v>80</v>
      </c>
      <c r="M53" s="186">
        <f t="shared" si="82"/>
        <v>114</v>
      </c>
      <c r="N53" s="186">
        <f t="shared" si="82"/>
        <v>114</v>
      </c>
      <c r="O53" s="186">
        <f t="shared" si="82"/>
        <v>0</v>
      </c>
      <c r="P53" s="186">
        <f t="shared" si="82"/>
        <v>0</v>
      </c>
      <c r="Q53" s="186">
        <f t="shared" si="82"/>
        <v>0</v>
      </c>
      <c r="R53" s="186">
        <f t="shared" si="82"/>
        <v>0</v>
      </c>
      <c r="S53" s="186">
        <f t="shared" si="82"/>
        <v>0</v>
      </c>
      <c r="T53" s="227">
        <f>+I53</f>
        <v>20</v>
      </c>
      <c r="U53" s="186">
        <f>SUM(V53:AA53)</f>
        <v>20</v>
      </c>
      <c r="V53" s="188">
        <v>20</v>
      </c>
      <c r="W53" s="199"/>
      <c r="X53" s="199"/>
      <c r="Y53" s="199"/>
      <c r="Z53" s="199"/>
      <c r="AA53" s="199"/>
      <c r="AB53" s="227">
        <f>+J53</f>
        <v>150</v>
      </c>
      <c r="AC53" s="186">
        <f>SUM(AD53:AI53)</f>
        <v>34</v>
      </c>
      <c r="AD53" s="188">
        <v>34</v>
      </c>
      <c r="AE53" s="199"/>
      <c r="AF53" s="199"/>
      <c r="AG53" s="199"/>
      <c r="AH53" s="199"/>
      <c r="AI53" s="199"/>
      <c r="AJ53" s="227">
        <f>+K53</f>
        <v>150</v>
      </c>
      <c r="AK53" s="186">
        <f>SUM(AL53:AQ53)</f>
        <v>40</v>
      </c>
      <c r="AL53" s="188">
        <v>40</v>
      </c>
      <c r="AM53" s="199"/>
      <c r="AN53" s="199"/>
      <c r="AO53" s="199"/>
      <c r="AP53" s="199"/>
      <c r="AQ53" s="199"/>
      <c r="AR53" s="227">
        <f>+L53</f>
        <v>80</v>
      </c>
      <c r="AS53" s="186">
        <f>SUM(AT53:AY53)</f>
        <v>20</v>
      </c>
      <c r="AT53" s="188">
        <v>20</v>
      </c>
      <c r="AU53" s="199"/>
      <c r="AV53" s="199"/>
      <c r="AW53" s="199"/>
      <c r="AX53" s="199"/>
      <c r="AY53" s="199"/>
    </row>
    <row r="54" spans="3:51" ht="32.1" customHeight="1" x14ac:dyDescent="0.25">
      <c r="D54" s="175" t="s">
        <v>3112</v>
      </c>
      <c r="E54" s="540" t="s">
        <v>3111</v>
      </c>
      <c r="F54" s="541"/>
      <c r="G54" s="189"/>
      <c r="H54" s="177"/>
      <c r="I54" s="178"/>
      <c r="J54" s="178"/>
      <c r="K54" s="178"/>
      <c r="L54" s="178"/>
      <c r="M54" s="190">
        <f t="shared" si="82"/>
        <v>99</v>
      </c>
      <c r="N54" s="190">
        <f t="shared" si="82"/>
        <v>99</v>
      </c>
      <c r="O54" s="190">
        <f t="shared" si="82"/>
        <v>0</v>
      </c>
      <c r="P54" s="190">
        <f t="shared" si="82"/>
        <v>0</v>
      </c>
      <c r="Q54" s="190">
        <f t="shared" si="82"/>
        <v>0</v>
      </c>
      <c r="R54" s="190">
        <f t="shared" si="82"/>
        <v>0</v>
      </c>
      <c r="S54" s="190">
        <f t="shared" si="82"/>
        <v>0</v>
      </c>
      <c r="T54" s="180"/>
      <c r="U54" s="181">
        <f t="shared" ref="U54:AA54" si="91">SUM(U55:U56)</f>
        <v>30</v>
      </c>
      <c r="V54" s="181">
        <f t="shared" si="91"/>
        <v>30</v>
      </c>
      <c r="W54" s="181">
        <f t="shared" si="91"/>
        <v>0</v>
      </c>
      <c r="X54" s="181">
        <f t="shared" si="91"/>
        <v>0</v>
      </c>
      <c r="Y54" s="181">
        <f t="shared" si="91"/>
        <v>0</v>
      </c>
      <c r="Z54" s="181">
        <f t="shared" si="91"/>
        <v>0</v>
      </c>
      <c r="AA54" s="181">
        <f t="shared" si="91"/>
        <v>0</v>
      </c>
      <c r="AB54" s="180"/>
      <c r="AC54" s="181">
        <f t="shared" ref="AC54:AI54" si="92">SUM(AC55:AC56)</f>
        <v>14</v>
      </c>
      <c r="AD54" s="181">
        <f t="shared" si="92"/>
        <v>14</v>
      </c>
      <c r="AE54" s="181">
        <f t="shared" si="92"/>
        <v>0</v>
      </c>
      <c r="AF54" s="181">
        <f t="shared" si="92"/>
        <v>0</v>
      </c>
      <c r="AG54" s="181">
        <f t="shared" si="92"/>
        <v>0</v>
      </c>
      <c r="AH54" s="181">
        <f t="shared" si="92"/>
        <v>0</v>
      </c>
      <c r="AI54" s="181">
        <f t="shared" si="92"/>
        <v>0</v>
      </c>
      <c r="AJ54" s="180"/>
      <c r="AK54" s="181">
        <f t="shared" ref="AK54:AQ54" si="93">SUM(AK55:AK56)</f>
        <v>26</v>
      </c>
      <c r="AL54" s="181">
        <f t="shared" si="93"/>
        <v>26</v>
      </c>
      <c r="AM54" s="181">
        <f t="shared" si="93"/>
        <v>0</v>
      </c>
      <c r="AN54" s="181">
        <f t="shared" si="93"/>
        <v>0</v>
      </c>
      <c r="AO54" s="181">
        <f t="shared" si="93"/>
        <v>0</v>
      </c>
      <c r="AP54" s="181">
        <f t="shared" si="93"/>
        <v>0</v>
      </c>
      <c r="AQ54" s="181">
        <f t="shared" si="93"/>
        <v>0</v>
      </c>
      <c r="AR54" s="180"/>
      <c r="AS54" s="181">
        <f t="shared" ref="AS54:AY54" si="94">SUM(AS55:AS56)</f>
        <v>29</v>
      </c>
      <c r="AT54" s="181">
        <f t="shared" si="94"/>
        <v>29</v>
      </c>
      <c r="AU54" s="181">
        <f t="shared" si="94"/>
        <v>0</v>
      </c>
      <c r="AV54" s="181">
        <f t="shared" si="94"/>
        <v>0</v>
      </c>
      <c r="AW54" s="181">
        <f t="shared" si="94"/>
        <v>0</v>
      </c>
      <c r="AX54" s="181">
        <f t="shared" si="94"/>
        <v>0</v>
      </c>
      <c r="AY54" s="181">
        <f t="shared" si="94"/>
        <v>0</v>
      </c>
    </row>
    <row r="55" spans="3:51" ht="32.1" customHeight="1" x14ac:dyDescent="0.25">
      <c r="D55" s="201"/>
      <c r="E55" s="182">
        <f>+Metas!H309</f>
        <v>271</v>
      </c>
      <c r="F55" s="191" t="str">
        <f>+Metas!K309</f>
        <v xml:space="preserve">Municipios apoyados con Promoción y Participación de los NNA en los Consejos de Política Social. </v>
      </c>
      <c r="G55" s="184">
        <f>+Metas!J309</f>
        <v>40</v>
      </c>
      <c r="H55" s="5">
        <f>SUM(I55:L55)/2</f>
        <v>20</v>
      </c>
      <c r="I55" s="198">
        <v>10</v>
      </c>
      <c r="J55" s="198">
        <v>10</v>
      </c>
      <c r="K55" s="198">
        <v>10</v>
      </c>
      <c r="L55" s="198">
        <v>10</v>
      </c>
      <c r="M55" s="186">
        <f t="shared" si="82"/>
        <v>61</v>
      </c>
      <c r="N55" s="186">
        <f t="shared" si="82"/>
        <v>61</v>
      </c>
      <c r="O55" s="186">
        <f t="shared" si="82"/>
        <v>0</v>
      </c>
      <c r="P55" s="186">
        <f t="shared" si="82"/>
        <v>0</v>
      </c>
      <c r="Q55" s="186">
        <f t="shared" si="82"/>
        <v>0</v>
      </c>
      <c r="R55" s="186">
        <f t="shared" si="82"/>
        <v>0</v>
      </c>
      <c r="S55" s="186">
        <f t="shared" si="82"/>
        <v>0</v>
      </c>
      <c r="T55" s="227">
        <f>+I55</f>
        <v>10</v>
      </c>
      <c r="U55" s="186">
        <f>SUM(V55:AA55)</f>
        <v>30</v>
      </c>
      <c r="V55" s="188">
        <v>30</v>
      </c>
      <c r="W55" s="188"/>
      <c r="X55" s="188"/>
      <c r="Y55" s="188"/>
      <c r="Z55" s="188"/>
      <c r="AA55" s="188"/>
      <c r="AB55" s="227">
        <f>+J55</f>
        <v>10</v>
      </c>
      <c r="AC55" s="186">
        <f>SUM(AD55:AI55)</f>
        <v>7</v>
      </c>
      <c r="AD55" s="188">
        <v>7</v>
      </c>
      <c r="AE55" s="188"/>
      <c r="AF55" s="188"/>
      <c r="AG55" s="188"/>
      <c r="AH55" s="188"/>
      <c r="AI55" s="188"/>
      <c r="AJ55" s="227">
        <f>+K55</f>
        <v>10</v>
      </c>
      <c r="AK55" s="186">
        <f>SUM(AL55:AQ55)</f>
        <v>12</v>
      </c>
      <c r="AL55" s="188">
        <v>12</v>
      </c>
      <c r="AM55" s="188"/>
      <c r="AN55" s="188"/>
      <c r="AO55" s="188"/>
      <c r="AP55" s="188"/>
      <c r="AQ55" s="188"/>
      <c r="AR55" s="227">
        <f>+L55</f>
        <v>10</v>
      </c>
      <c r="AS55" s="186">
        <f>SUM(AT55:AY55)</f>
        <v>12</v>
      </c>
      <c r="AT55" s="188">
        <v>12</v>
      </c>
      <c r="AU55" s="188"/>
      <c r="AV55" s="188"/>
      <c r="AW55" s="188"/>
      <c r="AX55" s="188"/>
      <c r="AY55" s="188"/>
    </row>
    <row r="56" spans="3:51" ht="32.1" customHeight="1" x14ac:dyDescent="0.25">
      <c r="D56" s="201"/>
      <c r="E56" s="182">
        <f>+Metas!H310</f>
        <v>272</v>
      </c>
      <c r="F56" s="191" t="str">
        <f>+Metas!K310</f>
        <v>Mesas de infancia, adolescencia y fortalecimiento familiar MIAF realizadas con la participación prioritaria de NNA</v>
      </c>
      <c r="G56" s="184">
        <f>+Metas!J310</f>
        <v>3</v>
      </c>
      <c r="H56" s="1">
        <f>SUM(I56:L56)</f>
        <v>3</v>
      </c>
      <c r="I56" s="198"/>
      <c r="J56" s="198">
        <v>1</v>
      </c>
      <c r="K56" s="198">
        <v>1</v>
      </c>
      <c r="L56" s="198">
        <v>1</v>
      </c>
      <c r="M56" s="186">
        <f t="shared" si="82"/>
        <v>38</v>
      </c>
      <c r="N56" s="186">
        <f t="shared" si="82"/>
        <v>38</v>
      </c>
      <c r="O56" s="186">
        <f t="shared" si="82"/>
        <v>0</v>
      </c>
      <c r="P56" s="186">
        <f t="shared" si="82"/>
        <v>0</v>
      </c>
      <c r="Q56" s="186">
        <f t="shared" si="82"/>
        <v>0</v>
      </c>
      <c r="R56" s="186">
        <f t="shared" si="82"/>
        <v>0</v>
      </c>
      <c r="S56" s="186">
        <f t="shared" si="82"/>
        <v>0</v>
      </c>
      <c r="T56" s="227">
        <f>+I56</f>
        <v>0</v>
      </c>
      <c r="U56" s="186">
        <f>SUM(V56:AA56)</f>
        <v>0</v>
      </c>
      <c r="V56" s="188"/>
      <c r="W56" s="188"/>
      <c r="X56" s="188"/>
      <c r="Y56" s="188"/>
      <c r="Z56" s="188"/>
      <c r="AA56" s="188"/>
      <c r="AB56" s="227">
        <f>+J56</f>
        <v>1</v>
      </c>
      <c r="AC56" s="186">
        <f>SUM(AD56:AI56)</f>
        <v>7</v>
      </c>
      <c r="AD56" s="188">
        <v>7</v>
      </c>
      <c r="AE56" s="188"/>
      <c r="AF56" s="188"/>
      <c r="AG56" s="188"/>
      <c r="AH56" s="188"/>
      <c r="AI56" s="188"/>
      <c r="AJ56" s="227">
        <f>+K56</f>
        <v>1</v>
      </c>
      <c r="AK56" s="186">
        <f>SUM(AL56:AQ56)</f>
        <v>14</v>
      </c>
      <c r="AL56" s="188">
        <v>14</v>
      </c>
      <c r="AM56" s="188"/>
      <c r="AN56" s="188"/>
      <c r="AO56" s="188"/>
      <c r="AP56" s="188"/>
      <c r="AQ56" s="188"/>
      <c r="AR56" s="227">
        <f>+L56</f>
        <v>1</v>
      </c>
      <c r="AS56" s="186">
        <f>SUM(AT56:AY56)</f>
        <v>17</v>
      </c>
      <c r="AT56" s="188">
        <v>17</v>
      </c>
      <c r="AU56" s="188"/>
      <c r="AV56" s="188"/>
      <c r="AW56" s="188"/>
      <c r="AX56" s="188"/>
      <c r="AY56" s="188"/>
    </row>
    <row r="57" spans="3:51" ht="32.1" customHeight="1" x14ac:dyDescent="0.25">
      <c r="C57" s="165" t="s">
        <v>3113</v>
      </c>
      <c r="D57" s="166" t="s">
        <v>389</v>
      </c>
      <c r="E57" s="228"/>
      <c r="F57" s="168"/>
      <c r="G57" s="194"/>
      <c r="H57" s="170"/>
      <c r="I57" s="171"/>
      <c r="J57" s="171"/>
      <c r="K57" s="171"/>
      <c r="L57" s="171"/>
      <c r="M57" s="195">
        <f t="shared" ref="M57:S57" si="95">SUM(M58:M71)/2</f>
        <v>295</v>
      </c>
      <c r="N57" s="195">
        <f t="shared" si="95"/>
        <v>295</v>
      </c>
      <c r="O57" s="195">
        <f t="shared" si="95"/>
        <v>0</v>
      </c>
      <c r="P57" s="195">
        <f t="shared" si="95"/>
        <v>0</v>
      </c>
      <c r="Q57" s="195">
        <f t="shared" si="95"/>
        <v>0</v>
      </c>
      <c r="R57" s="195">
        <f t="shared" si="95"/>
        <v>0</v>
      </c>
      <c r="S57" s="195">
        <f t="shared" si="95"/>
        <v>0</v>
      </c>
      <c r="T57" s="196"/>
      <c r="U57" s="205">
        <f t="shared" ref="U57:AA57" si="96">SUM(U58:U71)/2</f>
        <v>70</v>
      </c>
      <c r="V57" s="205">
        <f t="shared" si="96"/>
        <v>70</v>
      </c>
      <c r="W57" s="205">
        <f t="shared" si="96"/>
        <v>0</v>
      </c>
      <c r="X57" s="205">
        <f t="shared" si="96"/>
        <v>0</v>
      </c>
      <c r="Y57" s="205">
        <f t="shared" si="96"/>
        <v>0</v>
      </c>
      <c r="Z57" s="205">
        <f t="shared" si="96"/>
        <v>0</v>
      </c>
      <c r="AA57" s="205">
        <f t="shared" si="96"/>
        <v>0</v>
      </c>
      <c r="AB57" s="196"/>
      <c r="AC57" s="205">
        <f t="shared" ref="AC57:AI57" si="97">SUM(AC58:AC71)/2</f>
        <v>72</v>
      </c>
      <c r="AD57" s="205">
        <f t="shared" si="97"/>
        <v>72</v>
      </c>
      <c r="AE57" s="205">
        <f t="shared" si="97"/>
        <v>0</v>
      </c>
      <c r="AF57" s="205">
        <f t="shared" si="97"/>
        <v>0</v>
      </c>
      <c r="AG57" s="205">
        <f t="shared" si="97"/>
        <v>0</v>
      </c>
      <c r="AH57" s="205">
        <f t="shared" si="97"/>
        <v>0</v>
      </c>
      <c r="AI57" s="205">
        <f t="shared" si="97"/>
        <v>0</v>
      </c>
      <c r="AJ57" s="196"/>
      <c r="AK57" s="205">
        <f t="shared" ref="AK57:AQ57" si="98">SUM(AK58:AK71)/2</f>
        <v>75</v>
      </c>
      <c r="AL57" s="205">
        <f t="shared" si="98"/>
        <v>75</v>
      </c>
      <c r="AM57" s="205">
        <f t="shared" si="98"/>
        <v>0</v>
      </c>
      <c r="AN57" s="205">
        <f t="shared" si="98"/>
        <v>0</v>
      </c>
      <c r="AO57" s="205">
        <f t="shared" si="98"/>
        <v>0</v>
      </c>
      <c r="AP57" s="205">
        <f t="shared" si="98"/>
        <v>0</v>
      </c>
      <c r="AQ57" s="205">
        <f t="shared" si="98"/>
        <v>0</v>
      </c>
      <c r="AR57" s="196"/>
      <c r="AS57" s="205">
        <f t="shared" ref="AS57:AY57" si="99">SUM(AS58:AS71)/2</f>
        <v>78</v>
      </c>
      <c r="AT57" s="205">
        <f t="shared" si="99"/>
        <v>78</v>
      </c>
      <c r="AU57" s="205">
        <f t="shared" si="99"/>
        <v>0</v>
      </c>
      <c r="AV57" s="205">
        <f t="shared" si="99"/>
        <v>0</v>
      </c>
      <c r="AW57" s="205">
        <f t="shared" si="99"/>
        <v>0</v>
      </c>
      <c r="AX57" s="205">
        <f t="shared" si="99"/>
        <v>0</v>
      </c>
      <c r="AY57" s="205">
        <f t="shared" si="99"/>
        <v>0</v>
      </c>
    </row>
    <row r="58" spans="3:51" ht="32.1" customHeight="1" x14ac:dyDescent="0.25">
      <c r="D58" s="175" t="s">
        <v>3114</v>
      </c>
      <c r="E58" s="538" t="s">
        <v>48</v>
      </c>
      <c r="F58" s="539"/>
      <c r="G58" s="189"/>
      <c r="H58" s="177"/>
      <c r="I58" s="178"/>
      <c r="J58" s="178"/>
      <c r="K58" s="178"/>
      <c r="L58" s="178"/>
      <c r="M58" s="190">
        <f t="shared" ref="M58:S71" si="100">+U58+AC58+AK58+AS58</f>
        <v>32</v>
      </c>
      <c r="N58" s="190">
        <f t="shared" si="100"/>
        <v>32</v>
      </c>
      <c r="O58" s="190">
        <f t="shared" si="100"/>
        <v>0</v>
      </c>
      <c r="P58" s="190">
        <f t="shared" si="100"/>
        <v>0</v>
      </c>
      <c r="Q58" s="190">
        <f t="shared" si="100"/>
        <v>0</v>
      </c>
      <c r="R58" s="190">
        <f t="shared" si="100"/>
        <v>0</v>
      </c>
      <c r="S58" s="190">
        <f t="shared" si="100"/>
        <v>0</v>
      </c>
      <c r="T58" s="192"/>
      <c r="U58" s="181">
        <f t="shared" ref="U58:AA58" si="101">SUM(U59:U61)</f>
        <v>0</v>
      </c>
      <c r="V58" s="181">
        <f t="shared" si="101"/>
        <v>0</v>
      </c>
      <c r="W58" s="181">
        <f t="shared" si="101"/>
        <v>0</v>
      </c>
      <c r="X58" s="181">
        <f t="shared" si="101"/>
        <v>0</v>
      </c>
      <c r="Y58" s="181">
        <f t="shared" si="101"/>
        <v>0</v>
      </c>
      <c r="Z58" s="181">
        <f t="shared" si="101"/>
        <v>0</v>
      </c>
      <c r="AA58" s="181">
        <f t="shared" si="101"/>
        <v>0</v>
      </c>
      <c r="AB58" s="192"/>
      <c r="AC58" s="181">
        <f t="shared" ref="AC58:AI58" si="102">SUM(AC59:AC61)</f>
        <v>7</v>
      </c>
      <c r="AD58" s="181">
        <f t="shared" si="102"/>
        <v>7</v>
      </c>
      <c r="AE58" s="181">
        <f t="shared" si="102"/>
        <v>0</v>
      </c>
      <c r="AF58" s="181">
        <f t="shared" si="102"/>
        <v>0</v>
      </c>
      <c r="AG58" s="181">
        <f t="shared" si="102"/>
        <v>0</v>
      </c>
      <c r="AH58" s="181">
        <f t="shared" si="102"/>
        <v>0</v>
      </c>
      <c r="AI58" s="181">
        <f t="shared" si="102"/>
        <v>0</v>
      </c>
      <c r="AJ58" s="192"/>
      <c r="AK58" s="181">
        <f t="shared" ref="AK58:AQ58" si="103">SUM(AK59:AK61)</f>
        <v>13</v>
      </c>
      <c r="AL58" s="181">
        <f t="shared" si="103"/>
        <v>13</v>
      </c>
      <c r="AM58" s="181">
        <f t="shared" si="103"/>
        <v>0</v>
      </c>
      <c r="AN58" s="181">
        <f t="shared" si="103"/>
        <v>0</v>
      </c>
      <c r="AO58" s="181">
        <f t="shared" si="103"/>
        <v>0</v>
      </c>
      <c r="AP58" s="181">
        <f t="shared" si="103"/>
        <v>0</v>
      </c>
      <c r="AQ58" s="181">
        <f t="shared" si="103"/>
        <v>0</v>
      </c>
      <c r="AR58" s="192"/>
      <c r="AS58" s="181">
        <f t="shared" ref="AS58:AY58" si="104">SUM(AS59:AS61)</f>
        <v>12</v>
      </c>
      <c r="AT58" s="181">
        <f t="shared" si="104"/>
        <v>12</v>
      </c>
      <c r="AU58" s="181">
        <f t="shared" si="104"/>
        <v>0</v>
      </c>
      <c r="AV58" s="181">
        <f t="shared" si="104"/>
        <v>0</v>
      </c>
      <c r="AW58" s="181">
        <f t="shared" si="104"/>
        <v>0</v>
      </c>
      <c r="AX58" s="181">
        <f t="shared" si="104"/>
        <v>0</v>
      </c>
      <c r="AY58" s="181">
        <f t="shared" si="104"/>
        <v>0</v>
      </c>
    </row>
    <row r="59" spans="3:51" ht="32.1" customHeight="1" x14ac:dyDescent="0.25">
      <c r="D59" s="201"/>
      <c r="E59" s="182">
        <f>+Metas!H312</f>
        <v>273</v>
      </c>
      <c r="F59" s="191" t="str">
        <f>+Metas!K312</f>
        <v>Política Publica Departamental de primera infancia nueva o actualizada; aprobada por Ordenanza.</v>
      </c>
      <c r="G59" s="226">
        <f>+Metas!J312</f>
        <v>1</v>
      </c>
      <c r="H59" s="1">
        <f>SUM(I59:L59)</f>
        <v>1</v>
      </c>
      <c r="I59" s="185"/>
      <c r="J59" s="185"/>
      <c r="K59" s="185">
        <v>1</v>
      </c>
      <c r="L59" s="185"/>
      <c r="M59" s="186">
        <f t="shared" si="100"/>
        <v>6</v>
      </c>
      <c r="N59" s="186">
        <f t="shared" si="100"/>
        <v>6</v>
      </c>
      <c r="O59" s="186">
        <f t="shared" si="100"/>
        <v>0</v>
      </c>
      <c r="P59" s="186">
        <f t="shared" si="100"/>
        <v>0</v>
      </c>
      <c r="Q59" s="186">
        <f t="shared" si="100"/>
        <v>0</v>
      </c>
      <c r="R59" s="186">
        <f t="shared" si="100"/>
        <v>0</v>
      </c>
      <c r="S59" s="186">
        <f t="shared" si="100"/>
        <v>0</v>
      </c>
      <c r="T59" s="227">
        <f>+I59</f>
        <v>0</v>
      </c>
      <c r="U59" s="186">
        <f>SUM(V59:AA59)</f>
        <v>0</v>
      </c>
      <c r="V59" s="188"/>
      <c r="W59" s="188"/>
      <c r="X59" s="188"/>
      <c r="Y59" s="188"/>
      <c r="Z59" s="188"/>
      <c r="AA59" s="188"/>
      <c r="AB59" s="227">
        <f>+J59</f>
        <v>0</v>
      </c>
      <c r="AC59" s="186">
        <f>SUM(AD59:AI59)</f>
        <v>0</v>
      </c>
      <c r="AD59" s="188"/>
      <c r="AE59" s="188"/>
      <c r="AF59" s="188"/>
      <c r="AG59" s="188"/>
      <c r="AH59" s="188"/>
      <c r="AI59" s="188"/>
      <c r="AJ59" s="227">
        <f>+K59</f>
        <v>1</v>
      </c>
      <c r="AK59" s="186">
        <f>SUM(AL59:AQ59)</f>
        <v>6</v>
      </c>
      <c r="AL59" s="188">
        <v>6</v>
      </c>
      <c r="AM59" s="188"/>
      <c r="AN59" s="188"/>
      <c r="AO59" s="188"/>
      <c r="AP59" s="188"/>
      <c r="AQ59" s="188"/>
      <c r="AR59" s="227">
        <f>+L59</f>
        <v>0</v>
      </c>
      <c r="AS59" s="186">
        <f>SUM(AT59:AY59)</f>
        <v>0</v>
      </c>
      <c r="AT59" s="188"/>
      <c r="AU59" s="188"/>
      <c r="AV59" s="188"/>
      <c r="AW59" s="188"/>
      <c r="AX59" s="188"/>
      <c r="AY59" s="188"/>
    </row>
    <row r="60" spans="3:51" ht="32.1" customHeight="1" x14ac:dyDescent="0.25">
      <c r="D60" s="201"/>
      <c r="E60" s="182">
        <f>+Metas!H313</f>
        <v>274</v>
      </c>
      <c r="F60" s="191" t="str">
        <f>+Metas!K313</f>
        <v>Política Publica Departamental de infancia y adolescencia nueva o actualizada aprobada por Ordenanza.</v>
      </c>
      <c r="G60" s="226">
        <f>+Metas!J313</f>
        <v>1</v>
      </c>
      <c r="H60" s="1">
        <f>SUM(I60:L60)</f>
        <v>1</v>
      </c>
      <c r="I60" s="185"/>
      <c r="J60" s="185"/>
      <c r="K60" s="185"/>
      <c r="L60" s="185">
        <v>1</v>
      </c>
      <c r="M60" s="186">
        <f t="shared" si="100"/>
        <v>6</v>
      </c>
      <c r="N60" s="186">
        <f t="shared" si="100"/>
        <v>6</v>
      </c>
      <c r="O60" s="186">
        <f t="shared" si="100"/>
        <v>0</v>
      </c>
      <c r="P60" s="186">
        <f t="shared" si="100"/>
        <v>0</v>
      </c>
      <c r="Q60" s="186">
        <f t="shared" si="100"/>
        <v>0</v>
      </c>
      <c r="R60" s="186">
        <f t="shared" si="100"/>
        <v>0</v>
      </c>
      <c r="S60" s="186">
        <f t="shared" si="100"/>
        <v>0</v>
      </c>
      <c r="T60" s="227">
        <f>+I60</f>
        <v>0</v>
      </c>
      <c r="U60" s="186">
        <f>SUM(V60:AA60)</f>
        <v>0</v>
      </c>
      <c r="V60" s="188"/>
      <c r="W60" s="188"/>
      <c r="X60" s="188"/>
      <c r="Y60" s="188"/>
      <c r="Z60" s="188"/>
      <c r="AA60" s="188"/>
      <c r="AB60" s="227">
        <f>+J60</f>
        <v>0</v>
      </c>
      <c r="AC60" s="186">
        <f>SUM(AD60:AI60)</f>
        <v>0</v>
      </c>
      <c r="AD60" s="188"/>
      <c r="AE60" s="188"/>
      <c r="AF60" s="188"/>
      <c r="AG60" s="188"/>
      <c r="AH60" s="188"/>
      <c r="AI60" s="188"/>
      <c r="AJ60" s="227">
        <f>+K60</f>
        <v>0</v>
      </c>
      <c r="AK60" s="186">
        <f>SUM(AL60:AQ60)</f>
        <v>0</v>
      </c>
      <c r="AL60" s="188"/>
      <c r="AM60" s="188"/>
      <c r="AN60" s="188"/>
      <c r="AO60" s="188"/>
      <c r="AP60" s="188"/>
      <c r="AQ60" s="188"/>
      <c r="AR60" s="227">
        <f>+L60</f>
        <v>1</v>
      </c>
      <c r="AS60" s="186">
        <f>SUM(AT60:AY60)</f>
        <v>6</v>
      </c>
      <c r="AT60" s="188">
        <v>6</v>
      </c>
      <c r="AU60" s="188"/>
      <c r="AV60" s="188"/>
      <c r="AW60" s="188"/>
      <c r="AX60" s="188"/>
      <c r="AY60" s="188"/>
    </row>
    <row r="61" spans="3:51" ht="32.1" customHeight="1" x14ac:dyDescent="0.25">
      <c r="D61" s="201"/>
      <c r="E61" s="182">
        <f>+Metas!H314</f>
        <v>275</v>
      </c>
      <c r="F61" s="191" t="str">
        <f>+Metas!K314</f>
        <v xml:space="preserve">Encuentros departamentales de comisarios de familia con temáticas de formación y actualización de vulneración de derechos especialmente en NNA realizados </v>
      </c>
      <c r="G61" s="226">
        <f>+Metas!J314</f>
        <v>3</v>
      </c>
      <c r="H61" s="1">
        <f>SUM(I61:L61)</f>
        <v>3</v>
      </c>
      <c r="I61" s="185"/>
      <c r="J61" s="185">
        <v>1</v>
      </c>
      <c r="K61" s="185">
        <v>1</v>
      </c>
      <c r="L61" s="185">
        <v>1</v>
      </c>
      <c r="M61" s="186">
        <f t="shared" si="100"/>
        <v>20</v>
      </c>
      <c r="N61" s="186">
        <f t="shared" si="100"/>
        <v>20</v>
      </c>
      <c r="O61" s="186">
        <f t="shared" si="100"/>
        <v>0</v>
      </c>
      <c r="P61" s="186">
        <f t="shared" si="100"/>
        <v>0</v>
      </c>
      <c r="Q61" s="186">
        <f t="shared" si="100"/>
        <v>0</v>
      </c>
      <c r="R61" s="186">
        <f t="shared" si="100"/>
        <v>0</v>
      </c>
      <c r="S61" s="186">
        <f t="shared" si="100"/>
        <v>0</v>
      </c>
      <c r="T61" s="227">
        <f>+I61</f>
        <v>0</v>
      </c>
      <c r="U61" s="186">
        <f>SUM(V61:AA61)</f>
        <v>0</v>
      </c>
      <c r="V61" s="188"/>
      <c r="W61" s="188"/>
      <c r="X61" s="188"/>
      <c r="Y61" s="188"/>
      <c r="Z61" s="188"/>
      <c r="AA61" s="188"/>
      <c r="AB61" s="227">
        <f>+J61</f>
        <v>1</v>
      </c>
      <c r="AC61" s="186">
        <f>SUM(AD61:AI61)</f>
        <v>7</v>
      </c>
      <c r="AD61" s="188">
        <v>7</v>
      </c>
      <c r="AE61" s="188"/>
      <c r="AF61" s="188"/>
      <c r="AG61" s="188"/>
      <c r="AH61" s="188"/>
      <c r="AI61" s="188"/>
      <c r="AJ61" s="227">
        <f>+K61</f>
        <v>1</v>
      </c>
      <c r="AK61" s="186">
        <f>SUM(AL61:AQ61)</f>
        <v>7</v>
      </c>
      <c r="AL61" s="188">
        <v>7</v>
      </c>
      <c r="AM61" s="188"/>
      <c r="AN61" s="188"/>
      <c r="AO61" s="188"/>
      <c r="AP61" s="188"/>
      <c r="AQ61" s="188"/>
      <c r="AR61" s="227">
        <f>+L61</f>
        <v>1</v>
      </c>
      <c r="AS61" s="186">
        <f>SUM(AT61:AY61)</f>
        <v>6</v>
      </c>
      <c r="AT61" s="188">
        <v>6</v>
      </c>
      <c r="AU61" s="188"/>
      <c r="AV61" s="188"/>
      <c r="AW61" s="188"/>
      <c r="AX61" s="188"/>
      <c r="AY61" s="188"/>
    </row>
    <row r="62" spans="3:51" ht="32.1" customHeight="1" x14ac:dyDescent="0.25">
      <c r="D62" s="175" t="s">
        <v>3116</v>
      </c>
      <c r="E62" s="551" t="s">
        <v>3115</v>
      </c>
      <c r="F62" s="552"/>
      <c r="G62" s="189"/>
      <c r="H62" s="177"/>
      <c r="I62" s="178"/>
      <c r="J62" s="178"/>
      <c r="K62" s="178"/>
      <c r="L62" s="178"/>
      <c r="M62" s="190">
        <f t="shared" si="100"/>
        <v>218</v>
      </c>
      <c r="N62" s="190">
        <f t="shared" si="100"/>
        <v>218</v>
      </c>
      <c r="O62" s="190">
        <f t="shared" si="100"/>
        <v>0</v>
      </c>
      <c r="P62" s="190">
        <f t="shared" si="100"/>
        <v>0</v>
      </c>
      <c r="Q62" s="190">
        <f t="shared" si="100"/>
        <v>0</v>
      </c>
      <c r="R62" s="190">
        <f t="shared" si="100"/>
        <v>0</v>
      </c>
      <c r="S62" s="190">
        <f t="shared" si="100"/>
        <v>0</v>
      </c>
      <c r="T62" s="192"/>
      <c r="U62" s="181">
        <f>SUM(U63:U69)</f>
        <v>46</v>
      </c>
      <c r="V62" s="181">
        <f t="shared" ref="V62:AA62" si="105">SUM(V63:V69)</f>
        <v>46</v>
      </c>
      <c r="W62" s="181">
        <f t="shared" si="105"/>
        <v>0</v>
      </c>
      <c r="X62" s="181">
        <f t="shared" si="105"/>
        <v>0</v>
      </c>
      <c r="Y62" s="181">
        <f t="shared" si="105"/>
        <v>0</v>
      </c>
      <c r="Z62" s="181">
        <f t="shared" si="105"/>
        <v>0</v>
      </c>
      <c r="AA62" s="181">
        <f t="shared" si="105"/>
        <v>0</v>
      </c>
      <c r="AB62" s="192"/>
      <c r="AC62" s="181">
        <f>SUM(AC63:AC69)</f>
        <v>58</v>
      </c>
      <c r="AD62" s="181">
        <f t="shared" ref="AD62:AI62" si="106">SUM(AD63:AD69)</f>
        <v>58</v>
      </c>
      <c r="AE62" s="181">
        <f t="shared" si="106"/>
        <v>0</v>
      </c>
      <c r="AF62" s="181">
        <f t="shared" si="106"/>
        <v>0</v>
      </c>
      <c r="AG62" s="181">
        <f t="shared" si="106"/>
        <v>0</v>
      </c>
      <c r="AH62" s="181">
        <f t="shared" si="106"/>
        <v>0</v>
      </c>
      <c r="AI62" s="181">
        <f t="shared" si="106"/>
        <v>0</v>
      </c>
      <c r="AJ62" s="192"/>
      <c r="AK62" s="181">
        <f>SUM(AK63:AK69)</f>
        <v>55</v>
      </c>
      <c r="AL62" s="181">
        <f t="shared" ref="AL62:AQ62" si="107">SUM(AL63:AL69)</f>
        <v>55</v>
      </c>
      <c r="AM62" s="181">
        <f t="shared" si="107"/>
        <v>0</v>
      </c>
      <c r="AN62" s="181">
        <f t="shared" si="107"/>
        <v>0</v>
      </c>
      <c r="AO62" s="181">
        <f t="shared" si="107"/>
        <v>0</v>
      </c>
      <c r="AP62" s="181">
        <f t="shared" si="107"/>
        <v>0</v>
      </c>
      <c r="AQ62" s="181">
        <f t="shared" si="107"/>
        <v>0</v>
      </c>
      <c r="AR62" s="192"/>
      <c r="AS62" s="181">
        <f>SUM(AS63:AS69)</f>
        <v>59</v>
      </c>
      <c r="AT62" s="181">
        <f t="shared" ref="AT62:AY62" si="108">SUM(AT63:AT69)</f>
        <v>59</v>
      </c>
      <c r="AU62" s="181">
        <f t="shared" si="108"/>
        <v>0</v>
      </c>
      <c r="AV62" s="181">
        <f t="shared" si="108"/>
        <v>0</v>
      </c>
      <c r="AW62" s="181">
        <f t="shared" si="108"/>
        <v>0</v>
      </c>
      <c r="AX62" s="181">
        <f t="shared" si="108"/>
        <v>0</v>
      </c>
      <c r="AY62" s="181">
        <f t="shared" si="108"/>
        <v>0</v>
      </c>
    </row>
    <row r="63" spans="3:51" ht="32.1" customHeight="1" x14ac:dyDescent="0.25">
      <c r="D63" s="175"/>
      <c r="E63" s="182">
        <f>+Metas!H315</f>
        <v>276</v>
      </c>
      <c r="F63" s="183" t="str">
        <f>+Metas!K315</f>
        <v>Municipios con acompañamiento para promover y socializar las 2 estrategias de prevención de trata de NNA (ESCNNA) y el buen uso de las redes sociales</v>
      </c>
      <c r="G63" s="226">
        <f>+Metas!J315</f>
        <v>40</v>
      </c>
      <c r="H63" s="5">
        <f>SUM(I63:L63)/2</f>
        <v>20</v>
      </c>
      <c r="I63" s="198">
        <v>10</v>
      </c>
      <c r="J63" s="198">
        <v>10</v>
      </c>
      <c r="K63" s="198">
        <v>10</v>
      </c>
      <c r="L63" s="198">
        <v>10</v>
      </c>
      <c r="M63" s="186">
        <f t="shared" si="100"/>
        <v>36</v>
      </c>
      <c r="N63" s="186">
        <f t="shared" si="100"/>
        <v>36</v>
      </c>
      <c r="O63" s="186">
        <f t="shared" si="100"/>
        <v>0</v>
      </c>
      <c r="P63" s="186">
        <f t="shared" si="100"/>
        <v>0</v>
      </c>
      <c r="Q63" s="186">
        <f t="shared" si="100"/>
        <v>0</v>
      </c>
      <c r="R63" s="186">
        <f t="shared" si="100"/>
        <v>0</v>
      </c>
      <c r="S63" s="186">
        <f t="shared" si="100"/>
        <v>0</v>
      </c>
      <c r="T63" s="227">
        <f>+I63</f>
        <v>10</v>
      </c>
      <c r="U63" s="186">
        <f>SUM(V63:AA63)</f>
        <v>18</v>
      </c>
      <c r="V63" s="199">
        <v>18</v>
      </c>
      <c r="W63" s="199"/>
      <c r="X63" s="199"/>
      <c r="Y63" s="199"/>
      <c r="Z63" s="199"/>
      <c r="AA63" s="199"/>
      <c r="AB63" s="227">
        <f>+J63</f>
        <v>10</v>
      </c>
      <c r="AC63" s="186">
        <f>SUM(AD63:AI63)</f>
        <v>6</v>
      </c>
      <c r="AD63" s="199">
        <v>6</v>
      </c>
      <c r="AE63" s="199"/>
      <c r="AF63" s="199"/>
      <c r="AG63" s="199"/>
      <c r="AH63" s="199"/>
      <c r="AI63" s="199"/>
      <c r="AJ63" s="227">
        <f>+K63</f>
        <v>10</v>
      </c>
      <c r="AK63" s="186">
        <f>SUM(AL63:AQ63)</f>
        <v>6</v>
      </c>
      <c r="AL63" s="199">
        <v>6</v>
      </c>
      <c r="AM63" s="199"/>
      <c r="AN63" s="199"/>
      <c r="AO63" s="199"/>
      <c r="AP63" s="199"/>
      <c r="AQ63" s="199"/>
      <c r="AR63" s="227">
        <f>+L63</f>
        <v>10</v>
      </c>
      <c r="AS63" s="186">
        <f>SUM(AT63:AY63)</f>
        <v>6</v>
      </c>
      <c r="AT63" s="199">
        <v>6</v>
      </c>
      <c r="AU63" s="199"/>
      <c r="AV63" s="199"/>
      <c r="AW63" s="199"/>
      <c r="AX63" s="199"/>
      <c r="AY63" s="199"/>
    </row>
    <row r="64" spans="3:51" ht="36.6" customHeight="1" x14ac:dyDescent="0.25">
      <c r="D64" s="175"/>
      <c r="E64" s="182">
        <f>+Metas!H316</f>
        <v>277</v>
      </c>
      <c r="F64" s="183" t="str">
        <f>+Metas!K316</f>
        <v>Niños, niñas y adolescentes participando en la estrategia MAS OPORTUNIDADES PARA JUGAR, orientada al buen trato, respeto y protección para la prevención de violencia intrafamiliar, abuso sexual y violencias sociales.</v>
      </c>
      <c r="G64" s="226">
        <f>+Metas!J316</f>
        <v>15000</v>
      </c>
      <c r="H64" s="1">
        <f>SUM(I64:L64)</f>
        <v>15000</v>
      </c>
      <c r="I64" s="198"/>
      <c r="J64" s="198">
        <v>5000</v>
      </c>
      <c r="K64" s="198">
        <v>5000</v>
      </c>
      <c r="L64" s="198">
        <v>5000</v>
      </c>
      <c r="M64" s="186">
        <f t="shared" si="100"/>
        <v>56</v>
      </c>
      <c r="N64" s="186">
        <f t="shared" si="100"/>
        <v>56</v>
      </c>
      <c r="O64" s="186">
        <f t="shared" si="100"/>
        <v>0</v>
      </c>
      <c r="P64" s="186">
        <f t="shared" si="100"/>
        <v>0</v>
      </c>
      <c r="Q64" s="186">
        <f t="shared" si="100"/>
        <v>0</v>
      </c>
      <c r="R64" s="186">
        <f t="shared" si="100"/>
        <v>0</v>
      </c>
      <c r="S64" s="186">
        <f t="shared" si="100"/>
        <v>0</v>
      </c>
      <c r="T64" s="227">
        <f t="shared" ref="T64:T69" si="109">+I64</f>
        <v>0</v>
      </c>
      <c r="U64" s="186">
        <f t="shared" ref="U64:U69" si="110">SUM(V64:AA64)</f>
        <v>0</v>
      </c>
      <c r="V64" s="199"/>
      <c r="W64" s="199"/>
      <c r="X64" s="199"/>
      <c r="Y64" s="199"/>
      <c r="Z64" s="199"/>
      <c r="AA64" s="199"/>
      <c r="AB64" s="227">
        <f t="shared" ref="AB64:AB69" si="111">+J64</f>
        <v>5000</v>
      </c>
      <c r="AC64" s="186">
        <f t="shared" ref="AC64:AC69" si="112">SUM(AD64:AI64)</f>
        <v>20</v>
      </c>
      <c r="AD64" s="199">
        <v>20</v>
      </c>
      <c r="AE64" s="199"/>
      <c r="AF64" s="199"/>
      <c r="AG64" s="199"/>
      <c r="AH64" s="199"/>
      <c r="AI64" s="199"/>
      <c r="AJ64" s="227">
        <f t="shared" ref="AJ64:AJ69" si="113">+K64</f>
        <v>5000</v>
      </c>
      <c r="AK64" s="186">
        <f t="shared" ref="AK64:AK69" si="114">SUM(AL64:AQ64)</f>
        <v>18</v>
      </c>
      <c r="AL64" s="199">
        <v>18</v>
      </c>
      <c r="AM64" s="199"/>
      <c r="AN64" s="199"/>
      <c r="AO64" s="199"/>
      <c r="AP64" s="199"/>
      <c r="AQ64" s="199"/>
      <c r="AR64" s="227">
        <f t="shared" ref="AR64:AR69" si="115">+L64</f>
        <v>5000</v>
      </c>
      <c r="AS64" s="186">
        <f t="shared" ref="AS64:AS69" si="116">SUM(AT64:AY64)</f>
        <v>18</v>
      </c>
      <c r="AT64" s="199">
        <v>18</v>
      </c>
      <c r="AU64" s="199"/>
      <c r="AV64" s="199"/>
      <c r="AW64" s="199"/>
      <c r="AX64" s="199"/>
      <c r="AY64" s="199"/>
    </row>
    <row r="65" spans="1:51" ht="32.1" customHeight="1" x14ac:dyDescent="0.25">
      <c r="D65" s="175"/>
      <c r="E65" s="182">
        <f>+Metas!H317</f>
        <v>278</v>
      </c>
      <c r="F65" s="183" t="str">
        <f>+Metas!K317</f>
        <v>Numero de NNA acompañados en su proceso de inscripción de Registro Civil.</v>
      </c>
      <c r="G65" s="226">
        <f>+Metas!J317</f>
        <v>400</v>
      </c>
      <c r="H65" s="1">
        <f>SUM(I65:L65)</f>
        <v>400</v>
      </c>
      <c r="I65" s="198"/>
      <c r="J65" s="198">
        <v>150</v>
      </c>
      <c r="K65" s="198">
        <v>150</v>
      </c>
      <c r="L65" s="198">
        <v>100</v>
      </c>
      <c r="M65" s="186">
        <f t="shared" si="100"/>
        <v>19</v>
      </c>
      <c r="N65" s="186">
        <f t="shared" si="100"/>
        <v>19</v>
      </c>
      <c r="O65" s="186">
        <f t="shared" si="100"/>
        <v>0</v>
      </c>
      <c r="P65" s="186">
        <f t="shared" si="100"/>
        <v>0</v>
      </c>
      <c r="Q65" s="186">
        <f t="shared" si="100"/>
        <v>0</v>
      </c>
      <c r="R65" s="186">
        <f t="shared" si="100"/>
        <v>0</v>
      </c>
      <c r="S65" s="186">
        <f t="shared" si="100"/>
        <v>0</v>
      </c>
      <c r="T65" s="227">
        <f t="shared" si="109"/>
        <v>0</v>
      </c>
      <c r="U65" s="186">
        <f t="shared" si="110"/>
        <v>0</v>
      </c>
      <c r="V65" s="199"/>
      <c r="W65" s="199"/>
      <c r="X65" s="199"/>
      <c r="Y65" s="199"/>
      <c r="Z65" s="199"/>
      <c r="AA65" s="199"/>
      <c r="AB65" s="227">
        <f t="shared" si="111"/>
        <v>150</v>
      </c>
      <c r="AC65" s="186">
        <f t="shared" si="112"/>
        <v>6</v>
      </c>
      <c r="AD65" s="199">
        <v>6</v>
      </c>
      <c r="AE65" s="199"/>
      <c r="AF65" s="199"/>
      <c r="AG65" s="199"/>
      <c r="AH65" s="199"/>
      <c r="AI65" s="199"/>
      <c r="AJ65" s="227">
        <f t="shared" si="113"/>
        <v>150</v>
      </c>
      <c r="AK65" s="186">
        <f t="shared" si="114"/>
        <v>6</v>
      </c>
      <c r="AL65" s="199">
        <v>6</v>
      </c>
      <c r="AM65" s="199"/>
      <c r="AN65" s="199"/>
      <c r="AO65" s="199"/>
      <c r="AP65" s="199"/>
      <c r="AQ65" s="199"/>
      <c r="AR65" s="227">
        <f t="shared" si="115"/>
        <v>100</v>
      </c>
      <c r="AS65" s="186">
        <f t="shared" si="116"/>
        <v>7</v>
      </c>
      <c r="AT65" s="199">
        <v>7</v>
      </c>
      <c r="AU65" s="199"/>
      <c r="AV65" s="199"/>
      <c r="AW65" s="199"/>
      <c r="AX65" s="199"/>
      <c r="AY65" s="199"/>
    </row>
    <row r="66" spans="1:51" ht="32.1" customHeight="1" x14ac:dyDescent="0.25">
      <c r="D66" s="175"/>
      <c r="E66" s="182">
        <f>+Metas!H318</f>
        <v>279</v>
      </c>
      <c r="F66" s="183" t="str">
        <f>+Metas!K318</f>
        <v>Numero de NNA acompañados en su proceso de inscripción de Tarjeta de Identidad.</v>
      </c>
      <c r="G66" s="226">
        <f>+Metas!J318</f>
        <v>200</v>
      </c>
      <c r="H66" s="1">
        <f>SUM(I66:L66)</f>
        <v>400</v>
      </c>
      <c r="I66" s="198"/>
      <c r="J66" s="198">
        <v>150</v>
      </c>
      <c r="K66" s="198">
        <v>150</v>
      </c>
      <c r="L66" s="198">
        <v>100</v>
      </c>
      <c r="M66" s="186">
        <f t="shared" si="100"/>
        <v>19</v>
      </c>
      <c r="N66" s="186">
        <f t="shared" si="100"/>
        <v>19</v>
      </c>
      <c r="O66" s="186">
        <f t="shared" si="100"/>
        <v>0</v>
      </c>
      <c r="P66" s="186">
        <f t="shared" si="100"/>
        <v>0</v>
      </c>
      <c r="Q66" s="186">
        <f t="shared" si="100"/>
        <v>0</v>
      </c>
      <c r="R66" s="186">
        <f t="shared" si="100"/>
        <v>0</v>
      </c>
      <c r="S66" s="186">
        <f t="shared" si="100"/>
        <v>0</v>
      </c>
      <c r="T66" s="227">
        <f t="shared" si="109"/>
        <v>0</v>
      </c>
      <c r="U66" s="186">
        <f t="shared" si="110"/>
        <v>0</v>
      </c>
      <c r="V66" s="199"/>
      <c r="W66" s="199"/>
      <c r="X66" s="199"/>
      <c r="Y66" s="199"/>
      <c r="Z66" s="199"/>
      <c r="AA66" s="199"/>
      <c r="AB66" s="227">
        <f t="shared" si="111"/>
        <v>150</v>
      </c>
      <c r="AC66" s="186">
        <f t="shared" si="112"/>
        <v>6</v>
      </c>
      <c r="AD66" s="199">
        <v>6</v>
      </c>
      <c r="AE66" s="199"/>
      <c r="AF66" s="199"/>
      <c r="AG66" s="199"/>
      <c r="AH66" s="199"/>
      <c r="AI66" s="199"/>
      <c r="AJ66" s="227">
        <f t="shared" si="113"/>
        <v>150</v>
      </c>
      <c r="AK66" s="186">
        <f t="shared" si="114"/>
        <v>6</v>
      </c>
      <c r="AL66" s="199">
        <v>6</v>
      </c>
      <c r="AM66" s="199"/>
      <c r="AN66" s="199"/>
      <c r="AO66" s="199"/>
      <c r="AP66" s="199"/>
      <c r="AQ66" s="199"/>
      <c r="AR66" s="227">
        <f t="shared" si="115"/>
        <v>100</v>
      </c>
      <c r="AS66" s="186">
        <f t="shared" si="116"/>
        <v>7</v>
      </c>
      <c r="AT66" s="199">
        <v>7</v>
      </c>
      <c r="AU66" s="199"/>
      <c r="AV66" s="199"/>
      <c r="AW66" s="199"/>
      <c r="AX66" s="199"/>
      <c r="AY66" s="199"/>
    </row>
    <row r="67" spans="1:51" ht="32.1" customHeight="1" x14ac:dyDescent="0.25">
      <c r="D67" s="175"/>
      <c r="E67" s="182">
        <f>+Metas!H319</f>
        <v>280</v>
      </c>
      <c r="F67" s="183" t="str">
        <f>+Metas!K319</f>
        <v xml:space="preserve">Municipios acompañados para la promoción y socialización de las 2 estrategias de prevención de embarazo en adolescentes. </v>
      </c>
      <c r="G67" s="226">
        <f>+Metas!J319</f>
        <v>40</v>
      </c>
      <c r="H67" s="5">
        <f>SUM(I67:L67)/2</f>
        <v>20</v>
      </c>
      <c r="I67" s="198">
        <v>15</v>
      </c>
      <c r="J67" s="198">
        <v>10</v>
      </c>
      <c r="K67" s="198">
        <v>8</v>
      </c>
      <c r="L67" s="198">
        <v>7</v>
      </c>
      <c r="M67" s="186">
        <f t="shared" si="100"/>
        <v>29</v>
      </c>
      <c r="N67" s="186">
        <f t="shared" si="100"/>
        <v>29</v>
      </c>
      <c r="O67" s="186">
        <f t="shared" si="100"/>
        <v>0</v>
      </c>
      <c r="P67" s="186">
        <f t="shared" si="100"/>
        <v>0</v>
      </c>
      <c r="Q67" s="186">
        <f t="shared" si="100"/>
        <v>0</v>
      </c>
      <c r="R67" s="186">
        <f t="shared" si="100"/>
        <v>0</v>
      </c>
      <c r="S67" s="186">
        <f t="shared" si="100"/>
        <v>0</v>
      </c>
      <c r="T67" s="227">
        <f t="shared" si="109"/>
        <v>15</v>
      </c>
      <c r="U67" s="186">
        <f t="shared" si="110"/>
        <v>10</v>
      </c>
      <c r="V67" s="199">
        <v>10</v>
      </c>
      <c r="W67" s="199"/>
      <c r="X67" s="199"/>
      <c r="Y67" s="199"/>
      <c r="Z67" s="199"/>
      <c r="AA67" s="199"/>
      <c r="AB67" s="227">
        <f t="shared" si="111"/>
        <v>10</v>
      </c>
      <c r="AC67" s="186">
        <f t="shared" si="112"/>
        <v>6</v>
      </c>
      <c r="AD67" s="199">
        <v>6</v>
      </c>
      <c r="AE67" s="199"/>
      <c r="AF67" s="199"/>
      <c r="AG67" s="199"/>
      <c r="AH67" s="199"/>
      <c r="AI67" s="199"/>
      <c r="AJ67" s="227">
        <f t="shared" si="113"/>
        <v>8</v>
      </c>
      <c r="AK67" s="186">
        <f t="shared" si="114"/>
        <v>6</v>
      </c>
      <c r="AL67" s="199">
        <v>6</v>
      </c>
      <c r="AM67" s="199"/>
      <c r="AN67" s="199"/>
      <c r="AO67" s="199"/>
      <c r="AP67" s="199"/>
      <c r="AQ67" s="199"/>
      <c r="AR67" s="227">
        <f t="shared" si="115"/>
        <v>7</v>
      </c>
      <c r="AS67" s="186">
        <f t="shared" si="116"/>
        <v>7</v>
      </c>
      <c r="AT67" s="199">
        <v>7</v>
      </c>
      <c r="AU67" s="199"/>
      <c r="AV67" s="199"/>
      <c r="AW67" s="199"/>
      <c r="AX67" s="199"/>
      <c r="AY67" s="199"/>
    </row>
    <row r="68" spans="1:51" ht="32.1" customHeight="1" x14ac:dyDescent="0.25">
      <c r="D68" s="175"/>
      <c r="E68" s="182">
        <f>+Metas!H320</f>
        <v>281</v>
      </c>
      <c r="F68" s="183" t="str">
        <f>+Metas!K320</f>
        <v xml:space="preserve">Campañas para la prevención del consumo de sustancias psicoactivas en NNA. </v>
      </c>
      <c r="G68" s="226">
        <f>+Metas!J320</f>
        <v>3</v>
      </c>
      <c r="H68" s="1">
        <f>SUM(I68:L68)</f>
        <v>3</v>
      </c>
      <c r="I68" s="198"/>
      <c r="J68" s="198">
        <v>1</v>
      </c>
      <c r="K68" s="198">
        <v>1</v>
      </c>
      <c r="L68" s="198">
        <v>1</v>
      </c>
      <c r="M68" s="186">
        <f t="shared" si="100"/>
        <v>20</v>
      </c>
      <c r="N68" s="186">
        <f t="shared" si="100"/>
        <v>20</v>
      </c>
      <c r="O68" s="186">
        <f t="shared" si="100"/>
        <v>0</v>
      </c>
      <c r="P68" s="186">
        <f t="shared" si="100"/>
        <v>0</v>
      </c>
      <c r="Q68" s="186">
        <f t="shared" si="100"/>
        <v>0</v>
      </c>
      <c r="R68" s="186">
        <f t="shared" si="100"/>
        <v>0</v>
      </c>
      <c r="S68" s="186">
        <f t="shared" si="100"/>
        <v>0</v>
      </c>
      <c r="T68" s="227">
        <f t="shared" si="109"/>
        <v>0</v>
      </c>
      <c r="U68" s="186">
        <f t="shared" si="110"/>
        <v>0</v>
      </c>
      <c r="V68" s="199"/>
      <c r="W68" s="199"/>
      <c r="X68" s="199"/>
      <c r="Y68" s="199"/>
      <c r="Z68" s="199"/>
      <c r="AA68" s="199"/>
      <c r="AB68" s="227">
        <f t="shared" si="111"/>
        <v>1</v>
      </c>
      <c r="AC68" s="186">
        <f t="shared" si="112"/>
        <v>7</v>
      </c>
      <c r="AD68" s="199">
        <v>7</v>
      </c>
      <c r="AE68" s="199"/>
      <c r="AF68" s="199"/>
      <c r="AG68" s="199"/>
      <c r="AH68" s="199"/>
      <c r="AI68" s="199"/>
      <c r="AJ68" s="227">
        <f t="shared" si="113"/>
        <v>1</v>
      </c>
      <c r="AK68" s="186">
        <f t="shared" si="114"/>
        <v>6</v>
      </c>
      <c r="AL68" s="199">
        <v>6</v>
      </c>
      <c r="AM68" s="199"/>
      <c r="AN68" s="199"/>
      <c r="AO68" s="199"/>
      <c r="AP68" s="199"/>
      <c r="AQ68" s="199"/>
      <c r="AR68" s="227">
        <f t="shared" si="115"/>
        <v>1</v>
      </c>
      <c r="AS68" s="186">
        <f t="shared" si="116"/>
        <v>7</v>
      </c>
      <c r="AT68" s="199">
        <v>7</v>
      </c>
      <c r="AU68" s="199"/>
      <c r="AV68" s="199"/>
      <c r="AW68" s="199"/>
      <c r="AX68" s="199"/>
      <c r="AY68" s="199"/>
    </row>
    <row r="69" spans="1:51" ht="32.1" customHeight="1" x14ac:dyDescent="0.25">
      <c r="D69" s="175"/>
      <c r="E69" s="182">
        <f>+Metas!H321</f>
        <v>282</v>
      </c>
      <c r="F69" s="183" t="str">
        <f>+Metas!K321</f>
        <v xml:space="preserve">Municipios acompañados para la promoción y socialización de la estrategia sobre educación sexual responsable para los NNA a través del apoyo y fortalecimiento familiar </v>
      </c>
      <c r="G69" s="226">
        <f>+Metas!J321</f>
        <v>40</v>
      </c>
      <c r="H69" s="5">
        <f>SUM(I69:L69)/2</f>
        <v>20</v>
      </c>
      <c r="I69" s="198">
        <v>10</v>
      </c>
      <c r="J69" s="198">
        <v>10</v>
      </c>
      <c r="K69" s="198">
        <v>10</v>
      </c>
      <c r="L69" s="198">
        <v>10</v>
      </c>
      <c r="M69" s="186">
        <f t="shared" si="100"/>
        <v>39</v>
      </c>
      <c r="N69" s="186">
        <f t="shared" si="100"/>
        <v>39</v>
      </c>
      <c r="O69" s="186">
        <f t="shared" si="100"/>
        <v>0</v>
      </c>
      <c r="P69" s="186">
        <f t="shared" si="100"/>
        <v>0</v>
      </c>
      <c r="Q69" s="186">
        <f t="shared" si="100"/>
        <v>0</v>
      </c>
      <c r="R69" s="186">
        <f t="shared" si="100"/>
        <v>0</v>
      </c>
      <c r="S69" s="186">
        <f t="shared" si="100"/>
        <v>0</v>
      </c>
      <c r="T69" s="227">
        <f t="shared" si="109"/>
        <v>10</v>
      </c>
      <c r="U69" s="186">
        <f t="shared" si="110"/>
        <v>18</v>
      </c>
      <c r="V69" s="199">
        <v>18</v>
      </c>
      <c r="W69" s="199"/>
      <c r="X69" s="199"/>
      <c r="Y69" s="199"/>
      <c r="Z69" s="199"/>
      <c r="AA69" s="199"/>
      <c r="AB69" s="227">
        <f t="shared" si="111"/>
        <v>10</v>
      </c>
      <c r="AC69" s="186">
        <f t="shared" si="112"/>
        <v>7</v>
      </c>
      <c r="AD69" s="199">
        <v>7</v>
      </c>
      <c r="AE69" s="199"/>
      <c r="AF69" s="199"/>
      <c r="AG69" s="199"/>
      <c r="AH69" s="199"/>
      <c r="AI69" s="199"/>
      <c r="AJ69" s="227">
        <f t="shared" si="113"/>
        <v>10</v>
      </c>
      <c r="AK69" s="186">
        <f t="shared" si="114"/>
        <v>7</v>
      </c>
      <c r="AL69" s="199">
        <v>7</v>
      </c>
      <c r="AM69" s="199"/>
      <c r="AN69" s="199"/>
      <c r="AO69" s="199"/>
      <c r="AP69" s="199"/>
      <c r="AQ69" s="199"/>
      <c r="AR69" s="227">
        <f t="shared" si="115"/>
        <v>10</v>
      </c>
      <c r="AS69" s="186">
        <f t="shared" si="116"/>
        <v>7</v>
      </c>
      <c r="AT69" s="199">
        <v>7</v>
      </c>
      <c r="AU69" s="199"/>
      <c r="AV69" s="199"/>
      <c r="AW69" s="199"/>
      <c r="AX69" s="199"/>
      <c r="AY69" s="199"/>
    </row>
    <row r="70" spans="1:51" ht="32.1" customHeight="1" x14ac:dyDescent="0.25">
      <c r="D70" s="175" t="s">
        <v>3118</v>
      </c>
      <c r="E70" s="551" t="s">
        <v>3117</v>
      </c>
      <c r="F70" s="552"/>
      <c r="G70" s="189"/>
      <c r="H70" s="177"/>
      <c r="I70" s="178"/>
      <c r="J70" s="178"/>
      <c r="K70" s="178"/>
      <c r="L70" s="178"/>
      <c r="M70" s="190">
        <f t="shared" si="100"/>
        <v>45</v>
      </c>
      <c r="N70" s="190">
        <f t="shared" si="100"/>
        <v>45</v>
      </c>
      <c r="O70" s="190">
        <f t="shared" si="100"/>
        <v>0</v>
      </c>
      <c r="P70" s="190">
        <f t="shared" si="100"/>
        <v>0</v>
      </c>
      <c r="Q70" s="190">
        <f t="shared" si="100"/>
        <v>0</v>
      </c>
      <c r="R70" s="190">
        <f t="shared" si="100"/>
        <v>0</v>
      </c>
      <c r="S70" s="190">
        <f t="shared" si="100"/>
        <v>0</v>
      </c>
      <c r="T70" s="180"/>
      <c r="U70" s="181">
        <f t="shared" ref="U70:AA70" si="117">SUM(U71:U71)</f>
        <v>24</v>
      </c>
      <c r="V70" s="181">
        <f t="shared" si="117"/>
        <v>24</v>
      </c>
      <c r="W70" s="181">
        <f t="shared" si="117"/>
        <v>0</v>
      </c>
      <c r="X70" s="181">
        <f t="shared" si="117"/>
        <v>0</v>
      </c>
      <c r="Y70" s="181">
        <f t="shared" si="117"/>
        <v>0</v>
      </c>
      <c r="Z70" s="181">
        <f t="shared" si="117"/>
        <v>0</v>
      </c>
      <c r="AA70" s="181">
        <f t="shared" si="117"/>
        <v>0</v>
      </c>
      <c r="AB70" s="180"/>
      <c r="AC70" s="181">
        <f t="shared" ref="AC70:AI70" si="118">SUM(AC71:AC71)</f>
        <v>7</v>
      </c>
      <c r="AD70" s="181">
        <f t="shared" si="118"/>
        <v>7</v>
      </c>
      <c r="AE70" s="181">
        <f t="shared" si="118"/>
        <v>0</v>
      </c>
      <c r="AF70" s="181">
        <f t="shared" si="118"/>
        <v>0</v>
      </c>
      <c r="AG70" s="181">
        <f t="shared" si="118"/>
        <v>0</v>
      </c>
      <c r="AH70" s="181">
        <f t="shared" si="118"/>
        <v>0</v>
      </c>
      <c r="AI70" s="181">
        <f t="shared" si="118"/>
        <v>0</v>
      </c>
      <c r="AJ70" s="180"/>
      <c r="AK70" s="181">
        <f t="shared" ref="AK70:AQ70" si="119">SUM(AK71:AK71)</f>
        <v>7</v>
      </c>
      <c r="AL70" s="181">
        <f t="shared" si="119"/>
        <v>7</v>
      </c>
      <c r="AM70" s="181">
        <f t="shared" si="119"/>
        <v>0</v>
      </c>
      <c r="AN70" s="181">
        <f t="shared" si="119"/>
        <v>0</v>
      </c>
      <c r="AO70" s="181">
        <f t="shared" si="119"/>
        <v>0</v>
      </c>
      <c r="AP70" s="181">
        <f t="shared" si="119"/>
        <v>0</v>
      </c>
      <c r="AQ70" s="181">
        <f t="shared" si="119"/>
        <v>0</v>
      </c>
      <c r="AR70" s="180"/>
      <c r="AS70" s="181">
        <f t="shared" ref="AS70:AY70" si="120">SUM(AS71:AS71)</f>
        <v>7</v>
      </c>
      <c r="AT70" s="181">
        <f t="shared" si="120"/>
        <v>7</v>
      </c>
      <c r="AU70" s="181">
        <f t="shared" si="120"/>
        <v>0</v>
      </c>
      <c r="AV70" s="181">
        <f t="shared" si="120"/>
        <v>0</v>
      </c>
      <c r="AW70" s="181">
        <f t="shared" si="120"/>
        <v>0</v>
      </c>
      <c r="AX70" s="181">
        <f t="shared" si="120"/>
        <v>0</v>
      </c>
      <c r="AY70" s="181">
        <f t="shared" si="120"/>
        <v>0</v>
      </c>
    </row>
    <row r="71" spans="1:51" ht="32.1" customHeight="1" x14ac:dyDescent="0.25">
      <c r="D71" s="175"/>
      <c r="E71" s="182">
        <f>+Metas!H322</f>
        <v>283</v>
      </c>
      <c r="F71" s="183" t="str">
        <f>+Metas!K322</f>
        <v>Municipios acompañados para la formación en emprendimiento a adolescentes.</v>
      </c>
      <c r="G71" s="226">
        <f>+Metas!J322</f>
        <v>40</v>
      </c>
      <c r="H71" s="5">
        <f>SUM(I71:L71)/2</f>
        <v>20</v>
      </c>
      <c r="I71" s="185">
        <v>10</v>
      </c>
      <c r="J71" s="185">
        <v>10</v>
      </c>
      <c r="K71" s="185">
        <v>10</v>
      </c>
      <c r="L71" s="185">
        <v>10</v>
      </c>
      <c r="M71" s="186">
        <f t="shared" si="100"/>
        <v>45</v>
      </c>
      <c r="N71" s="186">
        <f t="shared" si="100"/>
        <v>45</v>
      </c>
      <c r="O71" s="186">
        <f t="shared" si="100"/>
        <v>0</v>
      </c>
      <c r="P71" s="186">
        <f t="shared" si="100"/>
        <v>0</v>
      </c>
      <c r="Q71" s="186">
        <f t="shared" si="100"/>
        <v>0</v>
      </c>
      <c r="R71" s="186">
        <f t="shared" si="100"/>
        <v>0</v>
      </c>
      <c r="S71" s="186">
        <f t="shared" si="100"/>
        <v>0</v>
      </c>
      <c r="T71" s="227">
        <f>+I71</f>
        <v>10</v>
      </c>
      <c r="U71" s="186">
        <f>SUM(V71:AA71)</f>
        <v>24</v>
      </c>
      <c r="V71" s="199">
        <v>24</v>
      </c>
      <c r="W71" s="199"/>
      <c r="X71" s="199"/>
      <c r="Y71" s="199"/>
      <c r="Z71" s="199"/>
      <c r="AA71" s="199"/>
      <c r="AB71" s="227">
        <f>+J71</f>
        <v>10</v>
      </c>
      <c r="AC71" s="186">
        <f>SUM(AD71:AI71)</f>
        <v>7</v>
      </c>
      <c r="AD71" s="199">
        <v>7</v>
      </c>
      <c r="AE71" s="199"/>
      <c r="AF71" s="199"/>
      <c r="AG71" s="199"/>
      <c r="AH71" s="199"/>
      <c r="AI71" s="199"/>
      <c r="AJ71" s="227">
        <f>+K71</f>
        <v>10</v>
      </c>
      <c r="AK71" s="186">
        <f>SUM(AL71:AQ71)</f>
        <v>7</v>
      </c>
      <c r="AL71" s="199">
        <v>7</v>
      </c>
      <c r="AM71" s="199"/>
      <c r="AN71" s="199"/>
      <c r="AO71" s="199"/>
      <c r="AP71" s="199"/>
      <c r="AQ71" s="199"/>
      <c r="AR71" s="227">
        <f>+L71</f>
        <v>10</v>
      </c>
      <c r="AS71" s="186">
        <f>SUM(AT71:AY71)</f>
        <v>7</v>
      </c>
      <c r="AT71" s="199">
        <v>7</v>
      </c>
      <c r="AU71" s="199"/>
      <c r="AV71" s="199"/>
      <c r="AW71" s="199"/>
      <c r="AX71" s="199"/>
      <c r="AY71" s="199"/>
    </row>
    <row r="72" spans="1:51" ht="31.9" customHeight="1" x14ac:dyDescent="0.25">
      <c r="AF72" s="214"/>
    </row>
    <row r="73" spans="1:51" ht="31.9" customHeight="1" x14ac:dyDescent="0.25">
      <c r="AF73" s="214"/>
    </row>
    <row r="74" spans="1:51" ht="30" customHeight="1" thickBot="1" x14ac:dyDescent="0.3">
      <c r="A74" s="142"/>
      <c r="B74" s="142"/>
      <c r="C74" s="142"/>
      <c r="D74" s="142"/>
      <c r="E74" s="242"/>
      <c r="F74" s="243"/>
      <c r="G74" s="244"/>
      <c r="H74" s="244"/>
      <c r="I74" s="245"/>
      <c r="J74" s="245"/>
      <c r="K74" s="245"/>
      <c r="L74" s="245"/>
      <c r="M74" s="246"/>
      <c r="AF74" s="214"/>
    </row>
    <row r="75" spans="1:51" ht="32.25" customHeight="1" thickBot="1" x14ac:dyDescent="0.3">
      <c r="A75" s="141"/>
      <c r="B75" s="142"/>
      <c r="C75" s="142"/>
      <c r="D75" s="142"/>
      <c r="E75" s="143"/>
      <c r="F75" s="144"/>
      <c r="G75" s="145"/>
      <c r="H75" s="145"/>
      <c r="I75" s="146"/>
      <c r="J75" s="146"/>
      <c r="K75" s="146"/>
      <c r="L75" s="146"/>
      <c r="M75" s="527" t="s">
        <v>271</v>
      </c>
      <c r="N75" s="528"/>
      <c r="O75" s="528"/>
      <c r="P75" s="528"/>
      <c r="Q75" s="528"/>
      <c r="R75" s="528"/>
      <c r="S75" s="529"/>
      <c r="T75" s="530" t="s">
        <v>264</v>
      </c>
      <c r="U75" s="531"/>
      <c r="V75" s="531"/>
      <c r="W75" s="531"/>
      <c r="X75" s="531"/>
      <c r="Y75" s="531"/>
      <c r="Z75" s="531"/>
      <c r="AA75" s="531"/>
      <c r="AB75" s="532" t="s">
        <v>265</v>
      </c>
      <c r="AC75" s="533"/>
      <c r="AD75" s="533"/>
      <c r="AE75" s="533"/>
      <c r="AF75" s="533"/>
      <c r="AG75" s="533"/>
      <c r="AH75" s="533"/>
      <c r="AI75" s="533"/>
      <c r="AJ75" s="534" t="s">
        <v>266</v>
      </c>
      <c r="AK75" s="535"/>
      <c r="AL75" s="535"/>
      <c r="AM75" s="535"/>
      <c r="AN75" s="535"/>
      <c r="AO75" s="535"/>
      <c r="AP75" s="535"/>
      <c r="AQ75" s="535"/>
      <c r="AR75" s="536" t="s">
        <v>267</v>
      </c>
      <c r="AS75" s="537"/>
      <c r="AT75" s="537"/>
      <c r="AU75" s="537"/>
      <c r="AV75" s="537"/>
      <c r="AW75" s="537"/>
      <c r="AX75" s="537"/>
      <c r="AY75" s="537"/>
    </row>
    <row r="76" spans="1:51" ht="31.9" customHeight="1" x14ac:dyDescent="0.25">
      <c r="A76" s="542" t="s">
        <v>140</v>
      </c>
      <c r="B76" s="543"/>
      <c r="C76" s="543"/>
      <c r="D76" s="543"/>
      <c r="E76" s="543"/>
      <c r="F76" s="544"/>
      <c r="G76" s="567" t="s">
        <v>270</v>
      </c>
      <c r="H76" s="569" t="s">
        <v>269</v>
      </c>
      <c r="I76" s="555" t="s">
        <v>141</v>
      </c>
      <c r="J76" s="557" t="s">
        <v>142</v>
      </c>
      <c r="K76" s="559" t="s">
        <v>143</v>
      </c>
      <c r="L76" s="566" t="s">
        <v>144</v>
      </c>
      <c r="M76" s="571" t="s">
        <v>1</v>
      </c>
      <c r="N76" s="563" t="s">
        <v>0</v>
      </c>
      <c r="O76" s="563"/>
      <c r="P76" s="563"/>
      <c r="Q76" s="563"/>
      <c r="R76" s="564" t="s">
        <v>268</v>
      </c>
      <c r="S76" s="553" t="s">
        <v>5</v>
      </c>
      <c r="T76" s="561" t="s">
        <v>141</v>
      </c>
      <c r="U76" s="571" t="s">
        <v>8</v>
      </c>
      <c r="V76" s="563" t="s">
        <v>0</v>
      </c>
      <c r="W76" s="563"/>
      <c r="X76" s="563"/>
      <c r="Y76" s="563"/>
      <c r="Z76" s="564" t="s">
        <v>268</v>
      </c>
      <c r="AA76" s="553" t="s">
        <v>5</v>
      </c>
      <c r="AB76" s="561" t="s">
        <v>142</v>
      </c>
      <c r="AC76" s="571" t="s">
        <v>8</v>
      </c>
      <c r="AD76" s="563" t="s">
        <v>0</v>
      </c>
      <c r="AE76" s="563"/>
      <c r="AF76" s="563"/>
      <c r="AG76" s="563"/>
      <c r="AH76" s="564" t="s">
        <v>268</v>
      </c>
      <c r="AI76" s="553" t="s">
        <v>5</v>
      </c>
      <c r="AJ76" s="561" t="s">
        <v>143</v>
      </c>
      <c r="AK76" s="571" t="s">
        <v>8</v>
      </c>
      <c r="AL76" s="563" t="s">
        <v>0</v>
      </c>
      <c r="AM76" s="563"/>
      <c r="AN76" s="563"/>
      <c r="AO76" s="563"/>
      <c r="AP76" s="564" t="s">
        <v>268</v>
      </c>
      <c r="AQ76" s="553" t="s">
        <v>5</v>
      </c>
      <c r="AR76" s="561" t="s">
        <v>144</v>
      </c>
      <c r="AS76" s="571" t="s">
        <v>8</v>
      </c>
      <c r="AT76" s="563" t="s">
        <v>0</v>
      </c>
      <c r="AU76" s="563"/>
      <c r="AV76" s="563"/>
      <c r="AW76" s="563"/>
      <c r="AX76" s="564" t="s">
        <v>268</v>
      </c>
      <c r="AY76" s="553" t="s">
        <v>5</v>
      </c>
    </row>
    <row r="77" spans="1:51" ht="31.9" customHeight="1" x14ac:dyDescent="0.25">
      <c r="A77" s="545"/>
      <c r="B77" s="546"/>
      <c r="C77" s="546"/>
      <c r="D77" s="546"/>
      <c r="E77" s="546"/>
      <c r="F77" s="547"/>
      <c r="G77" s="568"/>
      <c r="H77" s="570"/>
      <c r="I77" s="556"/>
      <c r="J77" s="558"/>
      <c r="K77" s="560"/>
      <c r="L77" s="562"/>
      <c r="M77" s="572"/>
      <c r="N77" s="148" t="s">
        <v>2</v>
      </c>
      <c r="O77" s="148" t="s">
        <v>4</v>
      </c>
      <c r="P77" s="148" t="s">
        <v>3</v>
      </c>
      <c r="Q77" s="148" t="s">
        <v>6</v>
      </c>
      <c r="R77" s="565"/>
      <c r="S77" s="554"/>
      <c r="T77" s="562"/>
      <c r="U77" s="572"/>
      <c r="V77" s="148" t="s">
        <v>2</v>
      </c>
      <c r="W77" s="148" t="s">
        <v>4</v>
      </c>
      <c r="X77" s="148" t="s">
        <v>3</v>
      </c>
      <c r="Y77" s="148" t="s">
        <v>6</v>
      </c>
      <c r="Z77" s="565"/>
      <c r="AA77" s="554"/>
      <c r="AB77" s="562"/>
      <c r="AC77" s="572"/>
      <c r="AD77" s="148" t="s">
        <v>2</v>
      </c>
      <c r="AE77" s="148" t="s">
        <v>4</v>
      </c>
      <c r="AF77" s="148" t="s">
        <v>3</v>
      </c>
      <c r="AG77" s="148" t="s">
        <v>6</v>
      </c>
      <c r="AH77" s="565"/>
      <c r="AI77" s="554"/>
      <c r="AJ77" s="562"/>
      <c r="AK77" s="572"/>
      <c r="AL77" s="148" t="s">
        <v>2</v>
      </c>
      <c r="AM77" s="148" t="s">
        <v>4</v>
      </c>
      <c r="AN77" s="148" t="s">
        <v>3</v>
      </c>
      <c r="AO77" s="148" t="s">
        <v>6</v>
      </c>
      <c r="AP77" s="565"/>
      <c r="AQ77" s="554"/>
      <c r="AR77" s="562"/>
      <c r="AS77" s="572"/>
      <c r="AT77" s="148" t="s">
        <v>2</v>
      </c>
      <c r="AU77" s="148" t="s">
        <v>4</v>
      </c>
      <c r="AV77" s="148" t="s">
        <v>3</v>
      </c>
      <c r="AW77" s="148" t="s">
        <v>6</v>
      </c>
      <c r="AX77" s="565"/>
      <c r="AY77" s="554"/>
    </row>
    <row r="78" spans="1:51" ht="18" customHeight="1" x14ac:dyDescent="0.25">
      <c r="A78" s="548" t="s">
        <v>7</v>
      </c>
      <c r="B78" s="549"/>
      <c r="C78" s="549"/>
      <c r="D78" s="549"/>
      <c r="E78" s="549"/>
      <c r="F78" s="550"/>
      <c r="G78" s="149"/>
      <c r="H78" s="149"/>
      <c r="I78" s="150"/>
      <c r="J78" s="150"/>
      <c r="K78" s="150"/>
      <c r="L78" s="150"/>
      <c r="M78" s="215">
        <v>801</v>
      </c>
      <c r="N78" s="215">
        <v>801</v>
      </c>
      <c r="O78" s="215">
        <v>0</v>
      </c>
      <c r="P78" s="215">
        <v>0</v>
      </c>
      <c r="Q78" s="215">
        <v>0</v>
      </c>
      <c r="R78" s="215">
        <v>0</v>
      </c>
      <c r="S78" s="215">
        <v>0</v>
      </c>
      <c r="T78" s="152"/>
      <c r="U78" s="151"/>
      <c r="V78" s="151"/>
      <c r="W78" s="151"/>
      <c r="X78" s="151"/>
      <c r="Y78" s="151"/>
      <c r="Z78" s="151"/>
      <c r="AA78" s="151"/>
      <c r="AB78" s="152"/>
      <c r="AC78" s="151"/>
      <c r="AD78" s="151"/>
      <c r="AE78" s="151"/>
      <c r="AF78" s="151"/>
      <c r="AG78" s="151"/>
      <c r="AH78" s="151"/>
      <c r="AI78" s="151"/>
      <c r="AJ78" s="152"/>
      <c r="AK78" s="151"/>
      <c r="AL78" s="151"/>
      <c r="AM78" s="151"/>
      <c r="AN78" s="151"/>
      <c r="AO78" s="151"/>
      <c r="AP78" s="151"/>
      <c r="AQ78" s="151"/>
      <c r="AR78" s="152"/>
      <c r="AS78" s="151"/>
      <c r="AT78" s="151"/>
      <c r="AU78" s="151"/>
      <c r="AV78" s="151"/>
      <c r="AW78" s="151"/>
      <c r="AX78" s="151"/>
      <c r="AY78" s="151"/>
    </row>
    <row r="79" spans="1:51" ht="32.1" customHeight="1" x14ac:dyDescent="0.25">
      <c r="B79" s="216" t="s">
        <v>390</v>
      </c>
      <c r="C79" s="217" t="s">
        <v>391</v>
      </c>
      <c r="D79" s="218"/>
      <c r="E79" s="219"/>
      <c r="F79" s="219"/>
      <c r="G79" s="220"/>
      <c r="H79" s="221"/>
      <c r="I79" s="222"/>
      <c r="J79" s="222"/>
      <c r="K79" s="222"/>
      <c r="L79" s="222"/>
      <c r="M79" s="223">
        <f t="shared" ref="M79:S79" si="121">+M80+M90+M96</f>
        <v>801</v>
      </c>
      <c r="N79" s="223">
        <f t="shared" si="121"/>
        <v>801</v>
      </c>
      <c r="O79" s="223">
        <f t="shared" si="121"/>
        <v>0</v>
      </c>
      <c r="P79" s="223">
        <f t="shared" si="121"/>
        <v>0</v>
      </c>
      <c r="Q79" s="223">
        <f t="shared" si="121"/>
        <v>0</v>
      </c>
      <c r="R79" s="223">
        <f t="shared" si="121"/>
        <v>0</v>
      </c>
      <c r="S79" s="223">
        <f t="shared" si="121"/>
        <v>0</v>
      </c>
      <c r="T79" s="224"/>
      <c r="U79" s="237">
        <f>+U80+U90+U96</f>
        <v>105</v>
      </c>
      <c r="V79" s="237">
        <f t="shared" ref="V79:AA79" si="122">+V80+V90+V96</f>
        <v>105</v>
      </c>
      <c r="W79" s="237">
        <f t="shared" si="122"/>
        <v>0</v>
      </c>
      <c r="X79" s="237">
        <f t="shared" si="122"/>
        <v>0</v>
      </c>
      <c r="Y79" s="237">
        <f t="shared" si="122"/>
        <v>0</v>
      </c>
      <c r="Z79" s="237">
        <f t="shared" si="122"/>
        <v>0</v>
      </c>
      <c r="AA79" s="237">
        <f t="shared" si="122"/>
        <v>0</v>
      </c>
      <c r="AB79" s="224"/>
      <c r="AC79" s="237">
        <f t="shared" ref="AC79:AI79" si="123">+AC80+AC90+AC96</f>
        <v>203</v>
      </c>
      <c r="AD79" s="237">
        <f t="shared" si="123"/>
        <v>203</v>
      </c>
      <c r="AE79" s="237">
        <f t="shared" si="123"/>
        <v>0</v>
      </c>
      <c r="AF79" s="237">
        <f t="shared" si="123"/>
        <v>0</v>
      </c>
      <c r="AG79" s="237">
        <f t="shared" si="123"/>
        <v>0</v>
      </c>
      <c r="AH79" s="237">
        <f t="shared" si="123"/>
        <v>0</v>
      </c>
      <c r="AI79" s="237">
        <f t="shared" si="123"/>
        <v>0</v>
      </c>
      <c r="AJ79" s="224"/>
      <c r="AK79" s="237">
        <f t="shared" ref="AK79:AQ79" si="124">+AK80+AK90+AK96</f>
        <v>259</v>
      </c>
      <c r="AL79" s="237">
        <f t="shared" si="124"/>
        <v>259</v>
      </c>
      <c r="AM79" s="237">
        <f t="shared" si="124"/>
        <v>0</v>
      </c>
      <c r="AN79" s="237">
        <f t="shared" si="124"/>
        <v>0</v>
      </c>
      <c r="AO79" s="237">
        <f t="shared" si="124"/>
        <v>0</v>
      </c>
      <c r="AP79" s="237">
        <f t="shared" si="124"/>
        <v>0</v>
      </c>
      <c r="AQ79" s="237">
        <f t="shared" si="124"/>
        <v>0</v>
      </c>
      <c r="AR79" s="224"/>
      <c r="AS79" s="237">
        <f t="shared" ref="AS79:AY79" si="125">+AS80+AS90+AS96</f>
        <v>234</v>
      </c>
      <c r="AT79" s="237">
        <f t="shared" si="125"/>
        <v>234</v>
      </c>
      <c r="AU79" s="237">
        <f t="shared" si="125"/>
        <v>0</v>
      </c>
      <c r="AV79" s="237">
        <f t="shared" si="125"/>
        <v>0</v>
      </c>
      <c r="AW79" s="237">
        <f t="shared" si="125"/>
        <v>0</v>
      </c>
      <c r="AX79" s="237">
        <f t="shared" si="125"/>
        <v>0</v>
      </c>
      <c r="AY79" s="237">
        <f t="shared" si="125"/>
        <v>0</v>
      </c>
    </row>
    <row r="80" spans="1:51" ht="32.1" customHeight="1" x14ac:dyDescent="0.25">
      <c r="C80" s="165" t="s">
        <v>3119</v>
      </c>
      <c r="D80" s="166" t="s">
        <v>393</v>
      </c>
      <c r="E80" s="167"/>
      <c r="F80" s="168"/>
      <c r="G80" s="169"/>
      <c r="H80" s="170"/>
      <c r="I80" s="171"/>
      <c r="J80" s="171"/>
      <c r="K80" s="171"/>
      <c r="L80" s="171"/>
      <c r="M80" s="172">
        <f t="shared" ref="M80:S80" si="126">SUM(M81:M89)/2</f>
        <v>300</v>
      </c>
      <c r="N80" s="172">
        <f t="shared" si="126"/>
        <v>300</v>
      </c>
      <c r="O80" s="172">
        <f t="shared" si="126"/>
        <v>0</v>
      </c>
      <c r="P80" s="172">
        <f t="shared" si="126"/>
        <v>0</v>
      </c>
      <c r="Q80" s="172">
        <f t="shared" si="126"/>
        <v>0</v>
      </c>
      <c r="R80" s="172">
        <f t="shared" si="126"/>
        <v>0</v>
      </c>
      <c r="S80" s="172">
        <f t="shared" si="126"/>
        <v>0</v>
      </c>
      <c r="T80" s="173"/>
      <c r="U80" s="174">
        <f t="shared" ref="U80:AA80" si="127">SUM(U81:U89)/2</f>
        <v>30</v>
      </c>
      <c r="V80" s="174">
        <f t="shared" si="127"/>
        <v>30</v>
      </c>
      <c r="W80" s="174">
        <f t="shared" si="127"/>
        <v>0</v>
      </c>
      <c r="X80" s="174">
        <f t="shared" si="127"/>
        <v>0</v>
      </c>
      <c r="Y80" s="174">
        <f t="shared" si="127"/>
        <v>0</v>
      </c>
      <c r="Z80" s="174">
        <f t="shared" si="127"/>
        <v>0</v>
      </c>
      <c r="AA80" s="174">
        <f t="shared" si="127"/>
        <v>0</v>
      </c>
      <c r="AB80" s="173"/>
      <c r="AC80" s="174">
        <f t="shared" ref="AC80:AI80" si="128">SUM(AC81:AC89)/2</f>
        <v>69</v>
      </c>
      <c r="AD80" s="174">
        <f t="shared" si="128"/>
        <v>69</v>
      </c>
      <c r="AE80" s="174">
        <f t="shared" si="128"/>
        <v>0</v>
      </c>
      <c r="AF80" s="174">
        <f t="shared" si="128"/>
        <v>0</v>
      </c>
      <c r="AG80" s="174">
        <f t="shared" si="128"/>
        <v>0</v>
      </c>
      <c r="AH80" s="174">
        <f t="shared" si="128"/>
        <v>0</v>
      </c>
      <c r="AI80" s="174">
        <f t="shared" si="128"/>
        <v>0</v>
      </c>
      <c r="AJ80" s="173"/>
      <c r="AK80" s="174">
        <f t="shared" ref="AK80:AQ80" si="129">SUM(AK81:AK89)/2</f>
        <v>128</v>
      </c>
      <c r="AL80" s="174">
        <f t="shared" si="129"/>
        <v>128</v>
      </c>
      <c r="AM80" s="174">
        <f t="shared" si="129"/>
        <v>0</v>
      </c>
      <c r="AN80" s="174">
        <f t="shared" si="129"/>
        <v>0</v>
      </c>
      <c r="AO80" s="174">
        <f t="shared" si="129"/>
        <v>0</v>
      </c>
      <c r="AP80" s="174">
        <f t="shared" si="129"/>
        <v>0</v>
      </c>
      <c r="AQ80" s="174">
        <f t="shared" si="129"/>
        <v>0</v>
      </c>
      <c r="AR80" s="173"/>
      <c r="AS80" s="174">
        <f t="shared" ref="AS80:AY80" si="130">SUM(AS81:AS89)/2</f>
        <v>73</v>
      </c>
      <c r="AT80" s="174">
        <f t="shared" si="130"/>
        <v>73</v>
      </c>
      <c r="AU80" s="174">
        <f t="shared" si="130"/>
        <v>0</v>
      </c>
      <c r="AV80" s="174">
        <f t="shared" si="130"/>
        <v>0</v>
      </c>
      <c r="AW80" s="174">
        <f t="shared" si="130"/>
        <v>0</v>
      </c>
      <c r="AX80" s="174">
        <f t="shared" si="130"/>
        <v>0</v>
      </c>
      <c r="AY80" s="174">
        <f t="shared" si="130"/>
        <v>0</v>
      </c>
    </row>
    <row r="81" spans="3:51" ht="32.1" customHeight="1" x14ac:dyDescent="0.25">
      <c r="D81" s="175" t="s">
        <v>3121</v>
      </c>
      <c r="E81" s="551" t="s">
        <v>3120</v>
      </c>
      <c r="F81" s="552"/>
      <c r="G81" s="176"/>
      <c r="H81" s="177"/>
      <c r="I81" s="178"/>
      <c r="J81" s="178"/>
      <c r="K81" s="178"/>
      <c r="L81" s="178"/>
      <c r="M81" s="179">
        <f t="shared" ref="M81:S89" si="131">+U81+AC81+AK81+AS81</f>
        <v>260</v>
      </c>
      <c r="N81" s="179">
        <f t="shared" si="131"/>
        <v>260</v>
      </c>
      <c r="O81" s="179">
        <f t="shared" si="131"/>
        <v>0</v>
      </c>
      <c r="P81" s="179">
        <f t="shared" si="131"/>
        <v>0</v>
      </c>
      <c r="Q81" s="179">
        <f t="shared" si="131"/>
        <v>0</v>
      </c>
      <c r="R81" s="179">
        <f t="shared" si="131"/>
        <v>0</v>
      </c>
      <c r="S81" s="179">
        <f t="shared" si="131"/>
        <v>0</v>
      </c>
      <c r="T81" s="180"/>
      <c r="U81" s="181">
        <f t="shared" ref="U81:AA81" si="132">SUM(U82:U87)</f>
        <v>20</v>
      </c>
      <c r="V81" s="181">
        <f t="shared" si="132"/>
        <v>20</v>
      </c>
      <c r="W81" s="181">
        <f t="shared" si="132"/>
        <v>0</v>
      </c>
      <c r="X81" s="181">
        <f t="shared" si="132"/>
        <v>0</v>
      </c>
      <c r="Y81" s="181">
        <f t="shared" si="132"/>
        <v>0</v>
      </c>
      <c r="Z81" s="181">
        <f t="shared" si="132"/>
        <v>0</v>
      </c>
      <c r="AA81" s="181">
        <f t="shared" si="132"/>
        <v>0</v>
      </c>
      <c r="AB81" s="180"/>
      <c r="AC81" s="181">
        <f t="shared" ref="AC81:AI81" si="133">SUM(AC82:AC87)</f>
        <v>59</v>
      </c>
      <c r="AD81" s="181">
        <f t="shared" si="133"/>
        <v>59</v>
      </c>
      <c r="AE81" s="181">
        <f t="shared" si="133"/>
        <v>0</v>
      </c>
      <c r="AF81" s="181">
        <f t="shared" si="133"/>
        <v>0</v>
      </c>
      <c r="AG81" s="181">
        <f t="shared" si="133"/>
        <v>0</v>
      </c>
      <c r="AH81" s="181">
        <f t="shared" si="133"/>
        <v>0</v>
      </c>
      <c r="AI81" s="181">
        <f t="shared" si="133"/>
        <v>0</v>
      </c>
      <c r="AJ81" s="180"/>
      <c r="AK81" s="181">
        <f t="shared" ref="AK81:AQ81" si="134">SUM(AK82:AK87)</f>
        <v>118</v>
      </c>
      <c r="AL81" s="181">
        <f t="shared" si="134"/>
        <v>118</v>
      </c>
      <c r="AM81" s="181">
        <f t="shared" si="134"/>
        <v>0</v>
      </c>
      <c r="AN81" s="181">
        <f t="shared" si="134"/>
        <v>0</v>
      </c>
      <c r="AO81" s="181">
        <f t="shared" si="134"/>
        <v>0</v>
      </c>
      <c r="AP81" s="181">
        <f t="shared" si="134"/>
        <v>0</v>
      </c>
      <c r="AQ81" s="181">
        <f t="shared" si="134"/>
        <v>0</v>
      </c>
      <c r="AR81" s="180"/>
      <c r="AS81" s="181">
        <f t="shared" ref="AS81:AY81" si="135">SUM(AS82:AS87)</f>
        <v>63</v>
      </c>
      <c r="AT81" s="181">
        <f t="shared" si="135"/>
        <v>63</v>
      </c>
      <c r="AU81" s="181">
        <f t="shared" si="135"/>
        <v>0</v>
      </c>
      <c r="AV81" s="181">
        <f t="shared" si="135"/>
        <v>0</v>
      </c>
      <c r="AW81" s="181">
        <f t="shared" si="135"/>
        <v>0</v>
      </c>
      <c r="AX81" s="181">
        <f t="shared" si="135"/>
        <v>0</v>
      </c>
      <c r="AY81" s="181">
        <f t="shared" si="135"/>
        <v>0</v>
      </c>
    </row>
    <row r="82" spans="3:51" ht="32.1" customHeight="1" x14ac:dyDescent="0.25">
      <c r="D82" s="175"/>
      <c r="E82" s="182">
        <f>+Metas!H325</f>
        <v>284</v>
      </c>
      <c r="F82" s="183" t="str">
        <f>+Metas!K325</f>
        <v>Municipios con asistencia técnica para la socialización de la Ley 1622 y 1885 que promueven la conformación de los consejos municipales de juventud SJM.</v>
      </c>
      <c r="G82" s="226">
        <f>+Metas!J325</f>
        <v>40</v>
      </c>
      <c r="H82" s="5">
        <f>SUM(I82:L82)/2</f>
        <v>20</v>
      </c>
      <c r="I82" s="185">
        <v>10</v>
      </c>
      <c r="J82" s="185">
        <v>10</v>
      </c>
      <c r="K82" s="185">
        <v>10</v>
      </c>
      <c r="L82" s="185">
        <v>10</v>
      </c>
      <c r="M82" s="186">
        <f t="shared" si="131"/>
        <v>44</v>
      </c>
      <c r="N82" s="186">
        <f t="shared" si="131"/>
        <v>44</v>
      </c>
      <c r="O82" s="186">
        <f t="shared" si="131"/>
        <v>0</v>
      </c>
      <c r="P82" s="186">
        <f t="shared" si="131"/>
        <v>0</v>
      </c>
      <c r="Q82" s="186">
        <f t="shared" si="131"/>
        <v>0</v>
      </c>
      <c r="R82" s="186">
        <f t="shared" si="131"/>
        <v>0</v>
      </c>
      <c r="S82" s="186">
        <f t="shared" si="131"/>
        <v>0</v>
      </c>
      <c r="T82" s="227">
        <f t="shared" ref="T82:T87" si="136">+I82</f>
        <v>10</v>
      </c>
      <c r="U82" s="186">
        <f t="shared" ref="U82:U87" si="137">SUM(V82:AA82)</f>
        <v>10</v>
      </c>
      <c r="V82" s="188">
        <v>10</v>
      </c>
      <c r="W82" s="188"/>
      <c r="X82" s="188"/>
      <c r="Y82" s="188"/>
      <c r="Z82" s="188"/>
      <c r="AA82" s="188"/>
      <c r="AB82" s="227">
        <f t="shared" ref="AB82:AB87" si="138">+J82</f>
        <v>10</v>
      </c>
      <c r="AC82" s="186">
        <f t="shared" ref="AC82:AC87" si="139">SUM(AD82:AI82)</f>
        <v>10</v>
      </c>
      <c r="AD82" s="188">
        <v>10</v>
      </c>
      <c r="AE82" s="188"/>
      <c r="AF82" s="188"/>
      <c r="AG82" s="188"/>
      <c r="AH82" s="188"/>
      <c r="AI82" s="188"/>
      <c r="AJ82" s="227">
        <f t="shared" ref="AJ82:AJ87" si="140">+K82</f>
        <v>10</v>
      </c>
      <c r="AK82" s="186">
        <f t="shared" ref="AK82:AK87" si="141">SUM(AL82:AQ82)</f>
        <v>12</v>
      </c>
      <c r="AL82" s="188">
        <v>12</v>
      </c>
      <c r="AM82" s="188"/>
      <c r="AN82" s="188"/>
      <c r="AO82" s="188"/>
      <c r="AP82" s="188"/>
      <c r="AQ82" s="188"/>
      <c r="AR82" s="227">
        <f t="shared" ref="AR82:AR87" si="142">+L82</f>
        <v>10</v>
      </c>
      <c r="AS82" s="186">
        <f t="shared" ref="AS82:AS87" si="143">SUM(AT82:AY82)</f>
        <v>12</v>
      </c>
      <c r="AT82" s="188">
        <v>12</v>
      </c>
      <c r="AU82" s="188"/>
      <c r="AV82" s="188"/>
      <c r="AW82" s="188"/>
      <c r="AX82" s="188"/>
      <c r="AY82" s="188"/>
    </row>
    <row r="83" spans="3:51" ht="32.1" customHeight="1" x14ac:dyDescent="0.25">
      <c r="D83" s="175"/>
      <c r="E83" s="182">
        <f>+Metas!H326</f>
        <v>285</v>
      </c>
      <c r="F83" s="183" t="str">
        <f>+Metas!K326</f>
        <v>Municipios con asistencia técnica, acompañamiento y fortalecimiento para la conformación por resolución de las Plataformas de Juventud mediante la socialización de la Ley 1622 y la Ley estatutaria 1885.</v>
      </c>
      <c r="G83" s="226">
        <f>+Metas!J326</f>
        <v>40</v>
      </c>
      <c r="H83" s="5">
        <f>SUM(I83:L83)/2</f>
        <v>20</v>
      </c>
      <c r="I83" s="185">
        <v>10</v>
      </c>
      <c r="J83" s="185">
        <v>10</v>
      </c>
      <c r="K83" s="185">
        <v>10</v>
      </c>
      <c r="L83" s="185">
        <v>10</v>
      </c>
      <c r="M83" s="186">
        <f t="shared" si="131"/>
        <v>44</v>
      </c>
      <c r="N83" s="186">
        <f t="shared" si="131"/>
        <v>44</v>
      </c>
      <c r="O83" s="186">
        <f t="shared" si="131"/>
        <v>0</v>
      </c>
      <c r="P83" s="186">
        <f t="shared" si="131"/>
        <v>0</v>
      </c>
      <c r="Q83" s="186">
        <f t="shared" si="131"/>
        <v>0</v>
      </c>
      <c r="R83" s="186">
        <f t="shared" si="131"/>
        <v>0</v>
      </c>
      <c r="S83" s="186">
        <f t="shared" si="131"/>
        <v>0</v>
      </c>
      <c r="T83" s="227">
        <f t="shared" si="136"/>
        <v>10</v>
      </c>
      <c r="U83" s="186">
        <f t="shared" si="137"/>
        <v>10</v>
      </c>
      <c r="V83" s="188">
        <v>10</v>
      </c>
      <c r="W83" s="188"/>
      <c r="X83" s="188"/>
      <c r="Y83" s="188"/>
      <c r="Z83" s="188"/>
      <c r="AA83" s="188"/>
      <c r="AB83" s="227">
        <f t="shared" si="138"/>
        <v>10</v>
      </c>
      <c r="AC83" s="186">
        <f t="shared" si="139"/>
        <v>10</v>
      </c>
      <c r="AD83" s="188">
        <v>10</v>
      </c>
      <c r="AE83" s="188"/>
      <c r="AF83" s="188"/>
      <c r="AG83" s="188"/>
      <c r="AH83" s="188"/>
      <c r="AI83" s="188"/>
      <c r="AJ83" s="227">
        <f t="shared" si="140"/>
        <v>10</v>
      </c>
      <c r="AK83" s="186">
        <f t="shared" si="141"/>
        <v>12</v>
      </c>
      <c r="AL83" s="188">
        <v>12</v>
      </c>
      <c r="AM83" s="188"/>
      <c r="AN83" s="188"/>
      <c r="AO83" s="188"/>
      <c r="AP83" s="188"/>
      <c r="AQ83" s="188"/>
      <c r="AR83" s="227">
        <f t="shared" si="142"/>
        <v>10</v>
      </c>
      <c r="AS83" s="186">
        <f t="shared" si="143"/>
        <v>12</v>
      </c>
      <c r="AT83" s="188">
        <v>12</v>
      </c>
      <c r="AU83" s="188"/>
      <c r="AV83" s="188"/>
      <c r="AW83" s="188"/>
      <c r="AX83" s="188"/>
      <c r="AY83" s="188"/>
    </row>
    <row r="84" spans="3:51" ht="32.1" customHeight="1" x14ac:dyDescent="0.25">
      <c r="D84" s="175"/>
      <c r="E84" s="182">
        <f>+Metas!H327</f>
        <v>286</v>
      </c>
      <c r="F84" s="183" t="str">
        <f>+Metas!K327</f>
        <v>Política Publica Departamental de juventud nueva o actualizada aprobada por Ordenanza.</v>
      </c>
      <c r="G84" s="226">
        <f>+Metas!J327</f>
        <v>1</v>
      </c>
      <c r="H84" s="1">
        <f>SUM(I84:L84)</f>
        <v>1</v>
      </c>
      <c r="I84" s="185"/>
      <c r="J84" s="185"/>
      <c r="K84" s="185">
        <v>1</v>
      </c>
      <c r="L84" s="185"/>
      <c r="M84" s="186">
        <f t="shared" si="131"/>
        <v>35</v>
      </c>
      <c r="N84" s="186">
        <f t="shared" si="131"/>
        <v>35</v>
      </c>
      <c r="O84" s="186">
        <f t="shared" si="131"/>
        <v>0</v>
      </c>
      <c r="P84" s="186">
        <f t="shared" si="131"/>
        <v>0</v>
      </c>
      <c r="Q84" s="186">
        <f t="shared" si="131"/>
        <v>0</v>
      </c>
      <c r="R84" s="186">
        <f t="shared" si="131"/>
        <v>0</v>
      </c>
      <c r="S84" s="186">
        <f t="shared" si="131"/>
        <v>0</v>
      </c>
      <c r="T84" s="227">
        <f t="shared" si="136"/>
        <v>0</v>
      </c>
      <c r="U84" s="186">
        <f t="shared" si="137"/>
        <v>0</v>
      </c>
      <c r="V84" s="188"/>
      <c r="W84" s="188"/>
      <c r="X84" s="188"/>
      <c r="Y84" s="188"/>
      <c r="Z84" s="188"/>
      <c r="AA84" s="188"/>
      <c r="AB84" s="227">
        <f t="shared" si="138"/>
        <v>0</v>
      </c>
      <c r="AC84" s="186">
        <f t="shared" si="139"/>
        <v>0</v>
      </c>
      <c r="AD84" s="188"/>
      <c r="AE84" s="188"/>
      <c r="AF84" s="188"/>
      <c r="AG84" s="188"/>
      <c r="AH84" s="188"/>
      <c r="AI84" s="188"/>
      <c r="AJ84" s="227">
        <f t="shared" si="140"/>
        <v>1</v>
      </c>
      <c r="AK84" s="186">
        <f t="shared" si="141"/>
        <v>35</v>
      </c>
      <c r="AL84" s="188">
        <v>35</v>
      </c>
      <c r="AM84" s="188"/>
      <c r="AN84" s="188"/>
      <c r="AO84" s="188"/>
      <c r="AP84" s="188"/>
      <c r="AQ84" s="188"/>
      <c r="AR84" s="227">
        <f t="shared" si="142"/>
        <v>0</v>
      </c>
      <c r="AS84" s="186">
        <f t="shared" si="143"/>
        <v>0</v>
      </c>
      <c r="AT84" s="188"/>
      <c r="AU84" s="188"/>
      <c r="AV84" s="188"/>
      <c r="AW84" s="188"/>
      <c r="AX84" s="188"/>
      <c r="AY84" s="188"/>
    </row>
    <row r="85" spans="3:51" ht="32.1" customHeight="1" x14ac:dyDescent="0.25">
      <c r="D85" s="175"/>
      <c r="E85" s="182">
        <f>+Metas!H328</f>
        <v>287</v>
      </c>
      <c r="F85" s="183" t="str">
        <f>+Metas!K328</f>
        <v>Plan decenal de Juventud diseñado, socializado e implementado en los 40 municipios del Departamento.</v>
      </c>
      <c r="G85" s="226">
        <f>+Metas!J328</f>
        <v>1</v>
      </c>
      <c r="H85" s="1">
        <f>SUM(I85:L85)</f>
        <v>1</v>
      </c>
      <c r="I85" s="185"/>
      <c r="J85" s="185"/>
      <c r="K85" s="185">
        <v>1</v>
      </c>
      <c r="L85" s="185"/>
      <c r="M85" s="186">
        <f t="shared" si="131"/>
        <v>20</v>
      </c>
      <c r="N85" s="186">
        <f t="shared" si="131"/>
        <v>20</v>
      </c>
      <c r="O85" s="186">
        <f t="shared" si="131"/>
        <v>0</v>
      </c>
      <c r="P85" s="186">
        <f t="shared" si="131"/>
        <v>0</v>
      </c>
      <c r="Q85" s="186">
        <f t="shared" si="131"/>
        <v>0</v>
      </c>
      <c r="R85" s="186">
        <f t="shared" si="131"/>
        <v>0</v>
      </c>
      <c r="S85" s="186">
        <f t="shared" si="131"/>
        <v>0</v>
      </c>
      <c r="T85" s="227">
        <f t="shared" si="136"/>
        <v>0</v>
      </c>
      <c r="U85" s="186">
        <f t="shared" si="137"/>
        <v>0</v>
      </c>
      <c r="V85" s="188"/>
      <c r="W85" s="188"/>
      <c r="X85" s="188"/>
      <c r="Y85" s="188"/>
      <c r="Z85" s="188"/>
      <c r="AA85" s="188"/>
      <c r="AB85" s="227">
        <f t="shared" si="138"/>
        <v>0</v>
      </c>
      <c r="AC85" s="186">
        <f t="shared" si="139"/>
        <v>0</v>
      </c>
      <c r="AD85" s="188"/>
      <c r="AE85" s="188"/>
      <c r="AF85" s="188"/>
      <c r="AG85" s="188"/>
      <c r="AH85" s="188"/>
      <c r="AI85" s="188"/>
      <c r="AJ85" s="227">
        <f t="shared" si="140"/>
        <v>1</v>
      </c>
      <c r="AK85" s="186">
        <f t="shared" si="141"/>
        <v>20</v>
      </c>
      <c r="AL85" s="188">
        <v>20</v>
      </c>
      <c r="AM85" s="188"/>
      <c r="AN85" s="188"/>
      <c r="AO85" s="188"/>
      <c r="AP85" s="188"/>
      <c r="AQ85" s="188"/>
      <c r="AR85" s="227">
        <f t="shared" si="142"/>
        <v>0</v>
      </c>
      <c r="AS85" s="186">
        <f t="shared" si="143"/>
        <v>0</v>
      </c>
      <c r="AT85" s="188"/>
      <c r="AU85" s="188"/>
      <c r="AV85" s="188"/>
      <c r="AW85" s="188"/>
      <c r="AX85" s="188"/>
      <c r="AY85" s="188"/>
    </row>
    <row r="86" spans="3:51" ht="32.1" customHeight="1" x14ac:dyDescent="0.25">
      <c r="D86" s="175"/>
      <c r="E86" s="182">
        <f>+Metas!H329</f>
        <v>288</v>
      </c>
      <c r="F86" s="183" t="str">
        <f>+Metas!K329</f>
        <v xml:space="preserve">Encuentros Departamentales de Enlaces y/o Coordinadores de Juventud </v>
      </c>
      <c r="G86" s="226">
        <f>+Metas!J329</f>
        <v>3</v>
      </c>
      <c r="H86" s="1">
        <f>SUM(I86:L86)</f>
        <v>3</v>
      </c>
      <c r="I86" s="185"/>
      <c r="J86" s="185">
        <v>1</v>
      </c>
      <c r="K86" s="185">
        <v>1</v>
      </c>
      <c r="L86" s="185">
        <v>1</v>
      </c>
      <c r="M86" s="186">
        <f t="shared" si="131"/>
        <v>45</v>
      </c>
      <c r="N86" s="186">
        <f t="shared" si="131"/>
        <v>45</v>
      </c>
      <c r="O86" s="186">
        <f t="shared" si="131"/>
        <v>0</v>
      </c>
      <c r="P86" s="186">
        <f t="shared" si="131"/>
        <v>0</v>
      </c>
      <c r="Q86" s="186">
        <f t="shared" si="131"/>
        <v>0</v>
      </c>
      <c r="R86" s="186">
        <f t="shared" si="131"/>
        <v>0</v>
      </c>
      <c r="S86" s="186">
        <f t="shared" si="131"/>
        <v>0</v>
      </c>
      <c r="T86" s="227">
        <f t="shared" si="136"/>
        <v>0</v>
      </c>
      <c r="U86" s="186">
        <f t="shared" si="137"/>
        <v>0</v>
      </c>
      <c r="V86" s="188"/>
      <c r="W86" s="188"/>
      <c r="X86" s="188"/>
      <c r="Y86" s="188"/>
      <c r="Z86" s="188"/>
      <c r="AA86" s="188"/>
      <c r="AB86" s="227">
        <f t="shared" si="138"/>
        <v>1</v>
      </c>
      <c r="AC86" s="186">
        <f t="shared" si="139"/>
        <v>15</v>
      </c>
      <c r="AD86" s="188">
        <v>15</v>
      </c>
      <c r="AE86" s="188"/>
      <c r="AF86" s="188"/>
      <c r="AG86" s="188"/>
      <c r="AH86" s="188"/>
      <c r="AI86" s="188"/>
      <c r="AJ86" s="227">
        <f t="shared" si="140"/>
        <v>1</v>
      </c>
      <c r="AK86" s="186">
        <f t="shared" si="141"/>
        <v>15</v>
      </c>
      <c r="AL86" s="188">
        <v>15</v>
      </c>
      <c r="AM86" s="188"/>
      <c r="AN86" s="188"/>
      <c r="AO86" s="188"/>
      <c r="AP86" s="188"/>
      <c r="AQ86" s="188"/>
      <c r="AR86" s="227">
        <f t="shared" si="142"/>
        <v>1</v>
      </c>
      <c r="AS86" s="186">
        <f t="shared" si="143"/>
        <v>15</v>
      </c>
      <c r="AT86" s="188">
        <v>15</v>
      </c>
      <c r="AU86" s="188"/>
      <c r="AV86" s="188"/>
      <c r="AW86" s="188"/>
      <c r="AX86" s="188"/>
      <c r="AY86" s="188"/>
    </row>
    <row r="87" spans="3:51" ht="32.1" customHeight="1" x14ac:dyDescent="0.25">
      <c r="D87" s="175"/>
      <c r="E87" s="182">
        <f>+Metas!H330</f>
        <v>289</v>
      </c>
      <c r="F87" s="183" t="str">
        <f>+Metas!K330</f>
        <v xml:space="preserve">Celebración de la semana de la juventud. </v>
      </c>
      <c r="G87" s="226">
        <f>+Metas!J330</f>
        <v>3</v>
      </c>
      <c r="H87" s="1">
        <f>SUM(I87:L87)</f>
        <v>3</v>
      </c>
      <c r="I87" s="185"/>
      <c r="J87" s="185">
        <v>1</v>
      </c>
      <c r="K87" s="185">
        <v>1</v>
      </c>
      <c r="L87" s="185">
        <v>1</v>
      </c>
      <c r="M87" s="186">
        <f t="shared" si="131"/>
        <v>72</v>
      </c>
      <c r="N87" s="186">
        <f t="shared" si="131"/>
        <v>72</v>
      </c>
      <c r="O87" s="186">
        <f t="shared" si="131"/>
        <v>0</v>
      </c>
      <c r="P87" s="186">
        <f t="shared" si="131"/>
        <v>0</v>
      </c>
      <c r="Q87" s="186">
        <f t="shared" si="131"/>
        <v>0</v>
      </c>
      <c r="R87" s="186">
        <f t="shared" si="131"/>
        <v>0</v>
      </c>
      <c r="S87" s="186">
        <f t="shared" si="131"/>
        <v>0</v>
      </c>
      <c r="T87" s="227">
        <f t="shared" si="136"/>
        <v>0</v>
      </c>
      <c r="U87" s="186">
        <f t="shared" si="137"/>
        <v>0</v>
      </c>
      <c r="V87" s="188"/>
      <c r="W87" s="188"/>
      <c r="X87" s="188"/>
      <c r="Y87" s="188"/>
      <c r="Z87" s="188"/>
      <c r="AA87" s="188"/>
      <c r="AB87" s="227">
        <f t="shared" si="138"/>
        <v>1</v>
      </c>
      <c r="AC87" s="186">
        <f t="shared" si="139"/>
        <v>24</v>
      </c>
      <c r="AD87" s="188">
        <v>24</v>
      </c>
      <c r="AE87" s="188"/>
      <c r="AF87" s="188"/>
      <c r="AG87" s="188"/>
      <c r="AH87" s="188"/>
      <c r="AI87" s="188"/>
      <c r="AJ87" s="227">
        <f t="shared" si="140"/>
        <v>1</v>
      </c>
      <c r="AK87" s="186">
        <f t="shared" si="141"/>
        <v>24</v>
      </c>
      <c r="AL87" s="188">
        <v>24</v>
      </c>
      <c r="AM87" s="188"/>
      <c r="AN87" s="188"/>
      <c r="AO87" s="188"/>
      <c r="AP87" s="188"/>
      <c r="AQ87" s="188"/>
      <c r="AR87" s="227">
        <f t="shared" si="142"/>
        <v>1</v>
      </c>
      <c r="AS87" s="186">
        <f t="shared" si="143"/>
        <v>24</v>
      </c>
      <c r="AT87" s="188">
        <v>24</v>
      </c>
      <c r="AU87" s="188"/>
      <c r="AV87" s="188"/>
      <c r="AW87" s="188"/>
      <c r="AX87" s="188"/>
      <c r="AY87" s="188"/>
    </row>
    <row r="88" spans="3:51" ht="32.1" customHeight="1" x14ac:dyDescent="0.25">
      <c r="D88" s="175" t="s">
        <v>3123</v>
      </c>
      <c r="E88" s="551" t="s">
        <v>3122</v>
      </c>
      <c r="F88" s="552"/>
      <c r="G88" s="189"/>
      <c r="H88" s="177"/>
      <c r="I88" s="178"/>
      <c r="J88" s="178"/>
      <c r="K88" s="178"/>
      <c r="L88" s="178"/>
      <c r="M88" s="190">
        <f t="shared" si="131"/>
        <v>40</v>
      </c>
      <c r="N88" s="190">
        <f t="shared" si="131"/>
        <v>40</v>
      </c>
      <c r="O88" s="190">
        <f t="shared" si="131"/>
        <v>0</v>
      </c>
      <c r="P88" s="190">
        <f t="shared" si="131"/>
        <v>0</v>
      </c>
      <c r="Q88" s="190">
        <f t="shared" si="131"/>
        <v>0</v>
      </c>
      <c r="R88" s="190">
        <f t="shared" si="131"/>
        <v>0</v>
      </c>
      <c r="S88" s="190">
        <f t="shared" si="131"/>
        <v>0</v>
      </c>
      <c r="T88" s="180"/>
      <c r="U88" s="181">
        <f t="shared" ref="U88:AA88" si="144">SUM(U89:U89)</f>
        <v>10</v>
      </c>
      <c r="V88" s="181">
        <f t="shared" si="144"/>
        <v>10</v>
      </c>
      <c r="W88" s="181">
        <f t="shared" si="144"/>
        <v>0</v>
      </c>
      <c r="X88" s="181">
        <f t="shared" si="144"/>
        <v>0</v>
      </c>
      <c r="Y88" s="181">
        <f t="shared" si="144"/>
        <v>0</v>
      </c>
      <c r="Z88" s="181">
        <f t="shared" si="144"/>
        <v>0</v>
      </c>
      <c r="AA88" s="181">
        <f t="shared" si="144"/>
        <v>0</v>
      </c>
      <c r="AB88" s="180"/>
      <c r="AC88" s="181">
        <f t="shared" ref="AC88:AI88" si="145">SUM(AC89:AC89)</f>
        <v>10</v>
      </c>
      <c r="AD88" s="181">
        <f t="shared" si="145"/>
        <v>10</v>
      </c>
      <c r="AE88" s="181">
        <f t="shared" si="145"/>
        <v>0</v>
      </c>
      <c r="AF88" s="181">
        <f t="shared" si="145"/>
        <v>0</v>
      </c>
      <c r="AG88" s="181">
        <f t="shared" si="145"/>
        <v>0</v>
      </c>
      <c r="AH88" s="181">
        <f t="shared" si="145"/>
        <v>0</v>
      </c>
      <c r="AI88" s="181">
        <f t="shared" si="145"/>
        <v>0</v>
      </c>
      <c r="AJ88" s="180"/>
      <c r="AK88" s="181">
        <f t="shared" ref="AK88:AQ88" si="146">SUM(AK89:AK89)</f>
        <v>10</v>
      </c>
      <c r="AL88" s="181">
        <f t="shared" si="146"/>
        <v>10</v>
      </c>
      <c r="AM88" s="181">
        <f t="shared" si="146"/>
        <v>0</v>
      </c>
      <c r="AN88" s="181">
        <f t="shared" si="146"/>
        <v>0</v>
      </c>
      <c r="AO88" s="181">
        <f t="shared" si="146"/>
        <v>0</v>
      </c>
      <c r="AP88" s="181">
        <f t="shared" si="146"/>
        <v>0</v>
      </c>
      <c r="AQ88" s="181">
        <f t="shared" si="146"/>
        <v>0</v>
      </c>
      <c r="AR88" s="180"/>
      <c r="AS88" s="181">
        <f t="shared" ref="AS88:AY88" si="147">SUM(AS89:AS89)</f>
        <v>10</v>
      </c>
      <c r="AT88" s="181">
        <f t="shared" si="147"/>
        <v>10</v>
      </c>
      <c r="AU88" s="181">
        <f t="shared" si="147"/>
        <v>0</v>
      </c>
      <c r="AV88" s="181">
        <f t="shared" si="147"/>
        <v>0</v>
      </c>
      <c r="AW88" s="181">
        <f t="shared" si="147"/>
        <v>0</v>
      </c>
      <c r="AX88" s="181">
        <f t="shared" si="147"/>
        <v>0</v>
      </c>
      <c r="AY88" s="181">
        <f t="shared" si="147"/>
        <v>0</v>
      </c>
    </row>
    <row r="89" spans="3:51" ht="31.9" customHeight="1" x14ac:dyDescent="0.25">
      <c r="D89" s="175"/>
      <c r="E89" s="182">
        <f>+Metas!H331</f>
        <v>290</v>
      </c>
      <c r="F89" s="191" t="str">
        <f>+Metas!K331</f>
        <v xml:space="preserve">Becas de educación superior gestionadas para los jóvenes pertenecientes a los enlaces o coordinadores de juventud. </v>
      </c>
      <c r="G89" s="184">
        <f>+Metas!J331</f>
        <v>40</v>
      </c>
      <c r="H89" s="1">
        <f>SUM(I89:L89)</f>
        <v>40</v>
      </c>
      <c r="I89" s="185">
        <v>10</v>
      </c>
      <c r="J89" s="185">
        <v>10</v>
      </c>
      <c r="K89" s="185">
        <v>10</v>
      </c>
      <c r="L89" s="185">
        <v>10</v>
      </c>
      <c r="M89" s="186">
        <f t="shared" si="131"/>
        <v>40</v>
      </c>
      <c r="N89" s="186">
        <f t="shared" si="131"/>
        <v>40</v>
      </c>
      <c r="O89" s="186">
        <f t="shared" si="131"/>
        <v>0</v>
      </c>
      <c r="P89" s="186">
        <f t="shared" si="131"/>
        <v>0</v>
      </c>
      <c r="Q89" s="186">
        <f t="shared" si="131"/>
        <v>0</v>
      </c>
      <c r="R89" s="186">
        <f t="shared" si="131"/>
        <v>0</v>
      </c>
      <c r="S89" s="186">
        <f t="shared" si="131"/>
        <v>0</v>
      </c>
      <c r="T89" s="227">
        <f>+I89</f>
        <v>10</v>
      </c>
      <c r="U89" s="186">
        <f>SUM(V89:AA89)</f>
        <v>10</v>
      </c>
      <c r="V89" s="188">
        <v>10</v>
      </c>
      <c r="W89" s="188"/>
      <c r="X89" s="188"/>
      <c r="Y89" s="188"/>
      <c r="Z89" s="188"/>
      <c r="AA89" s="188"/>
      <c r="AB89" s="227">
        <f>+J89</f>
        <v>10</v>
      </c>
      <c r="AC89" s="186">
        <f>SUM(AD89:AI89)</f>
        <v>10</v>
      </c>
      <c r="AD89" s="188">
        <v>10</v>
      </c>
      <c r="AE89" s="188"/>
      <c r="AF89" s="188"/>
      <c r="AG89" s="188"/>
      <c r="AH89" s="188"/>
      <c r="AI89" s="188"/>
      <c r="AJ89" s="227">
        <f>+K89</f>
        <v>10</v>
      </c>
      <c r="AK89" s="186">
        <f>SUM(AL89:AQ89)</f>
        <v>10</v>
      </c>
      <c r="AL89" s="188">
        <v>10</v>
      </c>
      <c r="AM89" s="188"/>
      <c r="AN89" s="188"/>
      <c r="AO89" s="188"/>
      <c r="AP89" s="188"/>
      <c r="AQ89" s="188"/>
      <c r="AR89" s="227">
        <f>+L89</f>
        <v>10</v>
      </c>
      <c r="AS89" s="186">
        <f>SUM(AT89:AY89)</f>
        <v>10</v>
      </c>
      <c r="AT89" s="188">
        <v>10</v>
      </c>
      <c r="AU89" s="188"/>
      <c r="AV89" s="188"/>
      <c r="AW89" s="188"/>
      <c r="AX89" s="188"/>
      <c r="AY89" s="188"/>
    </row>
    <row r="90" spans="3:51" ht="32.1" customHeight="1" x14ac:dyDescent="0.25">
      <c r="C90" s="165" t="s">
        <v>3124</v>
      </c>
      <c r="D90" s="166" t="s">
        <v>395</v>
      </c>
      <c r="E90" s="228"/>
      <c r="F90" s="168"/>
      <c r="G90" s="194"/>
      <c r="H90" s="170"/>
      <c r="I90" s="171"/>
      <c r="J90" s="171"/>
      <c r="K90" s="171"/>
      <c r="L90" s="171"/>
      <c r="M90" s="172">
        <f t="shared" ref="M90:S90" si="148">SUM(M91:M95)/2</f>
        <v>200</v>
      </c>
      <c r="N90" s="172">
        <f t="shared" si="148"/>
        <v>200</v>
      </c>
      <c r="O90" s="172">
        <f t="shared" si="148"/>
        <v>0</v>
      </c>
      <c r="P90" s="172">
        <f t="shared" si="148"/>
        <v>0</v>
      </c>
      <c r="Q90" s="172">
        <f t="shared" si="148"/>
        <v>0</v>
      </c>
      <c r="R90" s="172">
        <f t="shared" si="148"/>
        <v>0</v>
      </c>
      <c r="S90" s="172">
        <f t="shared" si="148"/>
        <v>0</v>
      </c>
      <c r="T90" s="229"/>
      <c r="U90" s="174">
        <f t="shared" ref="U90:AA90" si="149">SUM(U91:U95)/2</f>
        <v>26</v>
      </c>
      <c r="V90" s="197">
        <f t="shared" si="149"/>
        <v>26</v>
      </c>
      <c r="W90" s="197">
        <f t="shared" si="149"/>
        <v>0</v>
      </c>
      <c r="X90" s="197">
        <f t="shared" si="149"/>
        <v>0</v>
      </c>
      <c r="Y90" s="197">
        <f t="shared" si="149"/>
        <v>0</v>
      </c>
      <c r="Z90" s="197">
        <f t="shared" si="149"/>
        <v>0</v>
      </c>
      <c r="AA90" s="197">
        <f t="shared" si="149"/>
        <v>0</v>
      </c>
      <c r="AB90" s="229"/>
      <c r="AC90" s="174">
        <f t="shared" ref="AC90:AI90" si="150">SUM(AC91:AC95)/2</f>
        <v>50</v>
      </c>
      <c r="AD90" s="197">
        <f t="shared" si="150"/>
        <v>50</v>
      </c>
      <c r="AE90" s="197">
        <f t="shared" si="150"/>
        <v>0</v>
      </c>
      <c r="AF90" s="197">
        <f t="shared" si="150"/>
        <v>0</v>
      </c>
      <c r="AG90" s="197">
        <f t="shared" si="150"/>
        <v>0</v>
      </c>
      <c r="AH90" s="197">
        <f t="shared" si="150"/>
        <v>0</v>
      </c>
      <c r="AI90" s="197">
        <f t="shared" si="150"/>
        <v>0</v>
      </c>
      <c r="AJ90" s="229"/>
      <c r="AK90" s="174">
        <f t="shared" ref="AK90:AQ90" si="151">SUM(AK91:AK95)/2</f>
        <v>56</v>
      </c>
      <c r="AL90" s="197">
        <f t="shared" si="151"/>
        <v>56</v>
      </c>
      <c r="AM90" s="197">
        <f t="shared" si="151"/>
        <v>0</v>
      </c>
      <c r="AN90" s="197">
        <f t="shared" si="151"/>
        <v>0</v>
      </c>
      <c r="AO90" s="197">
        <f t="shared" si="151"/>
        <v>0</v>
      </c>
      <c r="AP90" s="197">
        <f t="shared" si="151"/>
        <v>0</v>
      </c>
      <c r="AQ90" s="197">
        <f t="shared" si="151"/>
        <v>0</v>
      </c>
      <c r="AR90" s="229"/>
      <c r="AS90" s="174">
        <f t="shared" ref="AS90:AY90" si="152">SUM(AS91:AS95)/2</f>
        <v>68</v>
      </c>
      <c r="AT90" s="197">
        <f t="shared" si="152"/>
        <v>68</v>
      </c>
      <c r="AU90" s="197">
        <f t="shared" si="152"/>
        <v>0</v>
      </c>
      <c r="AV90" s="197">
        <f t="shared" si="152"/>
        <v>0</v>
      </c>
      <c r="AW90" s="197">
        <f t="shared" si="152"/>
        <v>0</v>
      </c>
      <c r="AX90" s="197">
        <f t="shared" si="152"/>
        <v>0</v>
      </c>
      <c r="AY90" s="197">
        <f t="shared" si="152"/>
        <v>0</v>
      </c>
    </row>
    <row r="91" spans="3:51" ht="32.1" customHeight="1" x14ac:dyDescent="0.25">
      <c r="D91" s="175" t="s">
        <v>3126</v>
      </c>
      <c r="E91" s="540" t="s">
        <v>3125</v>
      </c>
      <c r="F91" s="541"/>
      <c r="G91" s="189"/>
      <c r="H91" s="177"/>
      <c r="I91" s="178"/>
      <c r="J91" s="178"/>
      <c r="K91" s="178"/>
      <c r="L91" s="178"/>
      <c r="M91" s="190">
        <f t="shared" ref="M91:S95" si="153">+U91+AC91+AK91+AS91</f>
        <v>200</v>
      </c>
      <c r="N91" s="190">
        <f t="shared" si="153"/>
        <v>200</v>
      </c>
      <c r="O91" s="190">
        <f t="shared" si="153"/>
        <v>0</v>
      </c>
      <c r="P91" s="190">
        <f t="shared" si="153"/>
        <v>0</v>
      </c>
      <c r="Q91" s="190">
        <f t="shared" si="153"/>
        <v>0</v>
      </c>
      <c r="R91" s="190">
        <f t="shared" si="153"/>
        <v>0</v>
      </c>
      <c r="S91" s="190">
        <f t="shared" si="153"/>
        <v>0</v>
      </c>
      <c r="T91" s="192"/>
      <c r="U91" s="181">
        <f t="shared" ref="U91:AA91" si="154">SUM(U92:U95)</f>
        <v>26</v>
      </c>
      <c r="V91" s="181">
        <f t="shared" si="154"/>
        <v>26</v>
      </c>
      <c r="W91" s="181">
        <f t="shared" si="154"/>
        <v>0</v>
      </c>
      <c r="X91" s="181">
        <f t="shared" si="154"/>
        <v>0</v>
      </c>
      <c r="Y91" s="181">
        <f t="shared" si="154"/>
        <v>0</v>
      </c>
      <c r="Z91" s="181">
        <f t="shared" si="154"/>
        <v>0</v>
      </c>
      <c r="AA91" s="181">
        <f t="shared" si="154"/>
        <v>0</v>
      </c>
      <c r="AB91" s="192"/>
      <c r="AC91" s="181">
        <f t="shared" ref="AC91:AI91" si="155">SUM(AC92:AC95)</f>
        <v>50</v>
      </c>
      <c r="AD91" s="181">
        <f t="shared" si="155"/>
        <v>50</v>
      </c>
      <c r="AE91" s="181">
        <f t="shared" si="155"/>
        <v>0</v>
      </c>
      <c r="AF91" s="181">
        <f t="shared" si="155"/>
        <v>0</v>
      </c>
      <c r="AG91" s="181">
        <f t="shared" si="155"/>
        <v>0</v>
      </c>
      <c r="AH91" s="181">
        <f t="shared" si="155"/>
        <v>0</v>
      </c>
      <c r="AI91" s="181">
        <f t="shared" si="155"/>
        <v>0</v>
      </c>
      <c r="AJ91" s="192"/>
      <c r="AK91" s="181">
        <f t="shared" ref="AK91:AQ91" si="156">SUM(AK92:AK95)</f>
        <v>56</v>
      </c>
      <c r="AL91" s="181">
        <f t="shared" si="156"/>
        <v>56</v>
      </c>
      <c r="AM91" s="181">
        <f t="shared" si="156"/>
        <v>0</v>
      </c>
      <c r="AN91" s="181">
        <f t="shared" si="156"/>
        <v>0</v>
      </c>
      <c r="AO91" s="181">
        <f t="shared" si="156"/>
        <v>0</v>
      </c>
      <c r="AP91" s="181">
        <f t="shared" si="156"/>
        <v>0</v>
      </c>
      <c r="AQ91" s="181">
        <f t="shared" si="156"/>
        <v>0</v>
      </c>
      <c r="AR91" s="192"/>
      <c r="AS91" s="181">
        <f t="shared" ref="AS91:AY91" si="157">SUM(AS92:AS95)</f>
        <v>68</v>
      </c>
      <c r="AT91" s="181">
        <f t="shared" si="157"/>
        <v>68</v>
      </c>
      <c r="AU91" s="181">
        <f t="shared" si="157"/>
        <v>0</v>
      </c>
      <c r="AV91" s="181">
        <f t="shared" si="157"/>
        <v>0</v>
      </c>
      <c r="AW91" s="181">
        <f t="shared" si="157"/>
        <v>0</v>
      </c>
      <c r="AX91" s="181">
        <f t="shared" si="157"/>
        <v>0</v>
      </c>
      <c r="AY91" s="181">
        <f t="shared" si="157"/>
        <v>0</v>
      </c>
    </row>
    <row r="92" spans="3:51" ht="32.1" customHeight="1" x14ac:dyDescent="0.25">
      <c r="D92" s="175"/>
      <c r="E92" s="182">
        <f>+Metas!H333</f>
        <v>291</v>
      </c>
      <c r="F92" s="191" t="str">
        <f>+Metas!K333</f>
        <v xml:space="preserve">Municipios acompañados con actividades en competencias lúdico – recreativas </v>
      </c>
      <c r="G92" s="226">
        <f>+Metas!J333</f>
        <v>40</v>
      </c>
      <c r="H92" s="5">
        <f>SUM(I92:L92)/2</f>
        <v>20</v>
      </c>
      <c r="I92" s="198">
        <v>10</v>
      </c>
      <c r="J92" s="198">
        <v>10</v>
      </c>
      <c r="K92" s="198">
        <v>10</v>
      </c>
      <c r="L92" s="198">
        <v>10</v>
      </c>
      <c r="M92" s="186">
        <f t="shared" si="153"/>
        <v>68</v>
      </c>
      <c r="N92" s="186">
        <f t="shared" si="153"/>
        <v>68</v>
      </c>
      <c r="O92" s="186">
        <f t="shared" si="153"/>
        <v>0</v>
      </c>
      <c r="P92" s="186">
        <f t="shared" si="153"/>
        <v>0</v>
      </c>
      <c r="Q92" s="186">
        <f t="shared" si="153"/>
        <v>0</v>
      </c>
      <c r="R92" s="186">
        <f t="shared" si="153"/>
        <v>0</v>
      </c>
      <c r="S92" s="186">
        <f t="shared" si="153"/>
        <v>0</v>
      </c>
      <c r="T92" s="227">
        <f>+I92</f>
        <v>10</v>
      </c>
      <c r="U92" s="186">
        <f>SUM(V92:AA92)</f>
        <v>8</v>
      </c>
      <c r="V92" s="199">
        <v>8</v>
      </c>
      <c r="W92" s="199"/>
      <c r="X92" s="199"/>
      <c r="Y92" s="199"/>
      <c r="Z92" s="199"/>
      <c r="AA92" s="199"/>
      <c r="AB92" s="227">
        <f>+J92</f>
        <v>10</v>
      </c>
      <c r="AC92" s="186">
        <f>SUM(AD92:AI92)</f>
        <v>20</v>
      </c>
      <c r="AD92" s="199">
        <v>20</v>
      </c>
      <c r="AE92" s="199"/>
      <c r="AF92" s="199"/>
      <c r="AG92" s="199"/>
      <c r="AH92" s="199"/>
      <c r="AI92" s="199"/>
      <c r="AJ92" s="227">
        <f>+K92</f>
        <v>10</v>
      </c>
      <c r="AK92" s="186">
        <f>SUM(AL92:AQ92)</f>
        <v>20</v>
      </c>
      <c r="AL92" s="199">
        <v>20</v>
      </c>
      <c r="AM92" s="199"/>
      <c r="AN92" s="199"/>
      <c r="AO92" s="199"/>
      <c r="AP92" s="199"/>
      <c r="AQ92" s="199"/>
      <c r="AR92" s="227">
        <f>+L92</f>
        <v>10</v>
      </c>
      <c r="AS92" s="186">
        <f>SUM(AT92:AY92)</f>
        <v>20</v>
      </c>
      <c r="AT92" s="199">
        <v>20</v>
      </c>
      <c r="AU92" s="199"/>
      <c r="AV92" s="199"/>
      <c r="AW92" s="199"/>
      <c r="AX92" s="199"/>
      <c r="AY92" s="199"/>
    </row>
    <row r="93" spans="3:51" ht="32.1" customHeight="1" x14ac:dyDescent="0.25">
      <c r="D93" s="175"/>
      <c r="E93" s="182">
        <f>+Metas!H334</f>
        <v>292</v>
      </c>
      <c r="F93" s="191" t="str">
        <f>+Metas!K334</f>
        <v>Municipios acompañados para la formación en emprendimiento, creación de empresa juvenil y/o fortalecimiento a la empresa familiar.</v>
      </c>
      <c r="G93" s="226">
        <f>+Metas!J334</f>
        <v>40</v>
      </c>
      <c r="H93" s="5">
        <f>SUM(I93:L93)/2</f>
        <v>20</v>
      </c>
      <c r="I93" s="198">
        <v>10</v>
      </c>
      <c r="J93" s="198">
        <v>10</v>
      </c>
      <c r="K93" s="198">
        <v>10</v>
      </c>
      <c r="L93" s="198">
        <v>10</v>
      </c>
      <c r="M93" s="186">
        <f t="shared" si="153"/>
        <v>34</v>
      </c>
      <c r="N93" s="186">
        <f t="shared" si="153"/>
        <v>34</v>
      </c>
      <c r="O93" s="186">
        <f t="shared" si="153"/>
        <v>0</v>
      </c>
      <c r="P93" s="186">
        <f t="shared" si="153"/>
        <v>0</v>
      </c>
      <c r="Q93" s="186">
        <f t="shared" si="153"/>
        <v>0</v>
      </c>
      <c r="R93" s="186">
        <f t="shared" si="153"/>
        <v>0</v>
      </c>
      <c r="S93" s="186">
        <f t="shared" si="153"/>
        <v>0</v>
      </c>
      <c r="T93" s="227">
        <f>+I93</f>
        <v>10</v>
      </c>
      <c r="U93" s="186">
        <f>SUM(V93:AA93)</f>
        <v>6</v>
      </c>
      <c r="V93" s="199">
        <v>6</v>
      </c>
      <c r="W93" s="199"/>
      <c r="X93" s="199"/>
      <c r="Y93" s="199"/>
      <c r="Z93" s="199"/>
      <c r="AA93" s="199"/>
      <c r="AB93" s="227">
        <f>+J93</f>
        <v>10</v>
      </c>
      <c r="AC93" s="186">
        <f>SUM(AD93:AI93)</f>
        <v>6</v>
      </c>
      <c r="AD93" s="199">
        <v>6</v>
      </c>
      <c r="AE93" s="199"/>
      <c r="AF93" s="199"/>
      <c r="AG93" s="199"/>
      <c r="AH93" s="199"/>
      <c r="AI93" s="199"/>
      <c r="AJ93" s="227">
        <f>+K93</f>
        <v>10</v>
      </c>
      <c r="AK93" s="186">
        <f>SUM(AL93:AQ93)</f>
        <v>8</v>
      </c>
      <c r="AL93" s="199">
        <v>8</v>
      </c>
      <c r="AM93" s="199"/>
      <c r="AN93" s="199"/>
      <c r="AO93" s="199"/>
      <c r="AP93" s="199"/>
      <c r="AQ93" s="199"/>
      <c r="AR93" s="227">
        <f>+L93</f>
        <v>10</v>
      </c>
      <c r="AS93" s="186">
        <f>SUM(AT93:AY93)</f>
        <v>14</v>
      </c>
      <c r="AT93" s="199">
        <v>14</v>
      </c>
      <c r="AU93" s="199"/>
      <c r="AV93" s="199"/>
      <c r="AW93" s="199"/>
      <c r="AX93" s="199"/>
      <c r="AY93" s="199"/>
    </row>
    <row r="94" spans="3:51" ht="32.1" customHeight="1" x14ac:dyDescent="0.25">
      <c r="D94" s="175"/>
      <c r="E94" s="182">
        <f>+Metas!H335</f>
        <v>293</v>
      </c>
      <c r="F94" s="191" t="str">
        <f>+Metas!K335</f>
        <v>Municipios acompañados para la formación en manualidades, bisutería, artesanía y decoración</v>
      </c>
      <c r="G94" s="226">
        <f>+Metas!J335</f>
        <v>40</v>
      </c>
      <c r="H94" s="5">
        <f>SUM(I94:L94)/2</f>
        <v>20</v>
      </c>
      <c r="I94" s="198">
        <v>10</v>
      </c>
      <c r="J94" s="198">
        <v>10</v>
      </c>
      <c r="K94" s="198">
        <v>10</v>
      </c>
      <c r="L94" s="198">
        <v>10</v>
      </c>
      <c r="M94" s="186">
        <f t="shared" si="153"/>
        <v>34</v>
      </c>
      <c r="N94" s="186">
        <f t="shared" si="153"/>
        <v>34</v>
      </c>
      <c r="O94" s="186">
        <f t="shared" si="153"/>
        <v>0</v>
      </c>
      <c r="P94" s="186">
        <f t="shared" si="153"/>
        <v>0</v>
      </c>
      <c r="Q94" s="186">
        <f t="shared" si="153"/>
        <v>0</v>
      </c>
      <c r="R94" s="186">
        <f t="shared" si="153"/>
        <v>0</v>
      </c>
      <c r="S94" s="186">
        <f t="shared" si="153"/>
        <v>0</v>
      </c>
      <c r="T94" s="227">
        <f>+I94</f>
        <v>10</v>
      </c>
      <c r="U94" s="186">
        <f>SUM(V94:AA94)</f>
        <v>6</v>
      </c>
      <c r="V94" s="199">
        <v>6</v>
      </c>
      <c r="W94" s="199"/>
      <c r="X94" s="199"/>
      <c r="Y94" s="199"/>
      <c r="Z94" s="199"/>
      <c r="AA94" s="199"/>
      <c r="AB94" s="227">
        <f>+J94</f>
        <v>10</v>
      </c>
      <c r="AC94" s="186">
        <f>SUM(AD94:AI94)</f>
        <v>6</v>
      </c>
      <c r="AD94" s="199">
        <v>6</v>
      </c>
      <c r="AE94" s="199"/>
      <c r="AF94" s="199"/>
      <c r="AG94" s="199"/>
      <c r="AH94" s="199"/>
      <c r="AI94" s="199"/>
      <c r="AJ94" s="227">
        <f>+K94</f>
        <v>10</v>
      </c>
      <c r="AK94" s="186">
        <f>SUM(AL94:AQ94)</f>
        <v>8</v>
      </c>
      <c r="AL94" s="199">
        <v>8</v>
      </c>
      <c r="AM94" s="199"/>
      <c r="AN94" s="199"/>
      <c r="AO94" s="199"/>
      <c r="AP94" s="199"/>
      <c r="AQ94" s="199"/>
      <c r="AR94" s="227">
        <f>+L94</f>
        <v>10</v>
      </c>
      <c r="AS94" s="186">
        <f>SUM(AT94:AY94)</f>
        <v>14</v>
      </c>
      <c r="AT94" s="199">
        <v>14</v>
      </c>
      <c r="AU94" s="199"/>
      <c r="AV94" s="199"/>
      <c r="AW94" s="199"/>
      <c r="AX94" s="199"/>
      <c r="AY94" s="199"/>
    </row>
    <row r="95" spans="3:51" ht="32.1" customHeight="1" x14ac:dyDescent="0.25">
      <c r="D95" s="175"/>
      <c r="E95" s="182">
        <f>+Metas!H336</f>
        <v>294</v>
      </c>
      <c r="F95" s="191" t="str">
        <f>+Metas!K336</f>
        <v>Jóvenes capacitados en educación ambiental y cambio climático.</v>
      </c>
      <c r="G95" s="226">
        <f>+Metas!J336</f>
        <v>500</v>
      </c>
      <c r="H95" s="1">
        <f>SUM(I95:L95)</f>
        <v>500</v>
      </c>
      <c r="I95" s="198">
        <v>20</v>
      </c>
      <c r="J95" s="198">
        <v>250</v>
      </c>
      <c r="K95" s="198">
        <v>150</v>
      </c>
      <c r="L95" s="198">
        <v>80</v>
      </c>
      <c r="M95" s="186">
        <f t="shared" si="153"/>
        <v>64</v>
      </c>
      <c r="N95" s="186">
        <f t="shared" si="153"/>
        <v>64</v>
      </c>
      <c r="O95" s="186">
        <f t="shared" si="153"/>
        <v>0</v>
      </c>
      <c r="P95" s="186">
        <f t="shared" si="153"/>
        <v>0</v>
      </c>
      <c r="Q95" s="186">
        <f t="shared" si="153"/>
        <v>0</v>
      </c>
      <c r="R95" s="186">
        <f t="shared" si="153"/>
        <v>0</v>
      </c>
      <c r="S95" s="186">
        <f t="shared" si="153"/>
        <v>0</v>
      </c>
      <c r="T95" s="227">
        <f>+I95</f>
        <v>20</v>
      </c>
      <c r="U95" s="186">
        <f>SUM(V95:AA95)</f>
        <v>6</v>
      </c>
      <c r="V95" s="199">
        <v>6</v>
      </c>
      <c r="W95" s="199"/>
      <c r="X95" s="199"/>
      <c r="Y95" s="199"/>
      <c r="Z95" s="199"/>
      <c r="AA95" s="199"/>
      <c r="AB95" s="227">
        <f>+J95</f>
        <v>250</v>
      </c>
      <c r="AC95" s="186">
        <f>SUM(AD95:AI95)</f>
        <v>18</v>
      </c>
      <c r="AD95" s="199">
        <v>18</v>
      </c>
      <c r="AE95" s="199"/>
      <c r="AF95" s="199"/>
      <c r="AG95" s="199"/>
      <c r="AH95" s="199"/>
      <c r="AI95" s="199"/>
      <c r="AJ95" s="227">
        <f>+K95</f>
        <v>150</v>
      </c>
      <c r="AK95" s="186">
        <f>SUM(AL95:AQ95)</f>
        <v>20</v>
      </c>
      <c r="AL95" s="199">
        <v>20</v>
      </c>
      <c r="AM95" s="199"/>
      <c r="AN95" s="199"/>
      <c r="AO95" s="199"/>
      <c r="AP95" s="199"/>
      <c r="AQ95" s="199"/>
      <c r="AR95" s="227">
        <f>+L95</f>
        <v>80</v>
      </c>
      <c r="AS95" s="186">
        <f>SUM(AT95:AY95)</f>
        <v>20</v>
      </c>
      <c r="AT95" s="199">
        <v>20</v>
      </c>
      <c r="AU95" s="199"/>
      <c r="AV95" s="199"/>
      <c r="AW95" s="199"/>
      <c r="AX95" s="199"/>
      <c r="AY95" s="199"/>
    </row>
    <row r="96" spans="3:51" ht="32.1" customHeight="1" x14ac:dyDescent="0.25">
      <c r="C96" s="165" t="s">
        <v>3127</v>
      </c>
      <c r="D96" s="166" t="s">
        <v>397</v>
      </c>
      <c r="E96" s="228"/>
      <c r="F96" s="168"/>
      <c r="G96" s="194"/>
      <c r="H96" s="170"/>
      <c r="I96" s="171"/>
      <c r="J96" s="171"/>
      <c r="K96" s="171"/>
      <c r="L96" s="171"/>
      <c r="M96" s="195">
        <f t="shared" ref="M96:S96" si="158">SUM(M97:M102)/2</f>
        <v>301</v>
      </c>
      <c r="N96" s="195">
        <f t="shared" si="158"/>
        <v>301</v>
      </c>
      <c r="O96" s="195">
        <f t="shared" si="158"/>
        <v>0</v>
      </c>
      <c r="P96" s="195">
        <f t="shared" si="158"/>
        <v>0</v>
      </c>
      <c r="Q96" s="195">
        <f t="shared" si="158"/>
        <v>0</v>
      </c>
      <c r="R96" s="195">
        <f t="shared" si="158"/>
        <v>0</v>
      </c>
      <c r="S96" s="195">
        <f t="shared" si="158"/>
        <v>0</v>
      </c>
      <c r="T96" s="196"/>
      <c r="U96" s="205">
        <f t="shared" ref="U96:AA96" si="159">SUM(U97:U102)/2</f>
        <v>49</v>
      </c>
      <c r="V96" s="205">
        <f t="shared" si="159"/>
        <v>49</v>
      </c>
      <c r="W96" s="205">
        <f t="shared" si="159"/>
        <v>0</v>
      </c>
      <c r="X96" s="205">
        <f t="shared" si="159"/>
        <v>0</v>
      </c>
      <c r="Y96" s="205">
        <f t="shared" si="159"/>
        <v>0</v>
      </c>
      <c r="Z96" s="205">
        <f t="shared" si="159"/>
        <v>0</v>
      </c>
      <c r="AA96" s="205">
        <f t="shared" si="159"/>
        <v>0</v>
      </c>
      <c r="AB96" s="196"/>
      <c r="AC96" s="205">
        <f t="shared" ref="AC96:AI96" si="160">SUM(AC97:AC102)/2</f>
        <v>84</v>
      </c>
      <c r="AD96" s="205">
        <f t="shared" si="160"/>
        <v>84</v>
      </c>
      <c r="AE96" s="205">
        <f t="shared" si="160"/>
        <v>0</v>
      </c>
      <c r="AF96" s="205">
        <f t="shared" si="160"/>
        <v>0</v>
      </c>
      <c r="AG96" s="205">
        <f t="shared" si="160"/>
        <v>0</v>
      </c>
      <c r="AH96" s="205">
        <f t="shared" si="160"/>
        <v>0</v>
      </c>
      <c r="AI96" s="205">
        <f t="shared" si="160"/>
        <v>0</v>
      </c>
      <c r="AJ96" s="196"/>
      <c r="AK96" s="205">
        <f t="shared" ref="AK96:AQ96" si="161">SUM(AK97:AK102)/2</f>
        <v>75</v>
      </c>
      <c r="AL96" s="205">
        <f t="shared" si="161"/>
        <v>75</v>
      </c>
      <c r="AM96" s="205">
        <f t="shared" si="161"/>
        <v>0</v>
      </c>
      <c r="AN96" s="205">
        <f t="shared" si="161"/>
        <v>0</v>
      </c>
      <c r="AO96" s="205">
        <f t="shared" si="161"/>
        <v>0</v>
      </c>
      <c r="AP96" s="205">
        <f t="shared" si="161"/>
        <v>0</v>
      </c>
      <c r="AQ96" s="205">
        <f t="shared" si="161"/>
        <v>0</v>
      </c>
      <c r="AR96" s="196"/>
      <c r="AS96" s="205">
        <f t="shared" ref="AS96:AY96" si="162">SUM(AS97:AS102)/2</f>
        <v>93</v>
      </c>
      <c r="AT96" s="205">
        <f t="shared" si="162"/>
        <v>93</v>
      </c>
      <c r="AU96" s="205">
        <f t="shared" si="162"/>
        <v>0</v>
      </c>
      <c r="AV96" s="205">
        <f t="shared" si="162"/>
        <v>0</v>
      </c>
      <c r="AW96" s="205">
        <f t="shared" si="162"/>
        <v>0</v>
      </c>
      <c r="AX96" s="205">
        <f t="shared" si="162"/>
        <v>0</v>
      </c>
      <c r="AY96" s="205">
        <f t="shared" si="162"/>
        <v>0</v>
      </c>
    </row>
    <row r="97" spans="1:51" ht="32.1" customHeight="1" x14ac:dyDescent="0.25">
      <c r="D97" s="175" t="s">
        <v>3129</v>
      </c>
      <c r="E97" s="538" t="s">
        <v>3128</v>
      </c>
      <c r="F97" s="539"/>
      <c r="G97" s="189"/>
      <c r="H97" s="177"/>
      <c r="I97" s="178"/>
      <c r="J97" s="178"/>
      <c r="K97" s="178"/>
      <c r="L97" s="178"/>
      <c r="M97" s="190">
        <f t="shared" ref="M97:S102" si="163">+U97+AC97+AK97+AS97</f>
        <v>259</v>
      </c>
      <c r="N97" s="190">
        <f t="shared" si="163"/>
        <v>259</v>
      </c>
      <c r="O97" s="190">
        <f t="shared" si="163"/>
        <v>0</v>
      </c>
      <c r="P97" s="190">
        <f t="shared" si="163"/>
        <v>0</v>
      </c>
      <c r="Q97" s="190">
        <f t="shared" si="163"/>
        <v>0</v>
      </c>
      <c r="R97" s="190">
        <f t="shared" si="163"/>
        <v>0</v>
      </c>
      <c r="S97" s="190">
        <f t="shared" si="163"/>
        <v>0</v>
      </c>
      <c r="T97" s="192"/>
      <c r="U97" s="181">
        <f t="shared" ref="U97:AA97" si="164">SUM(U98:U100)</f>
        <v>40</v>
      </c>
      <c r="V97" s="181">
        <f t="shared" si="164"/>
        <v>40</v>
      </c>
      <c r="W97" s="181">
        <f t="shared" si="164"/>
        <v>0</v>
      </c>
      <c r="X97" s="181">
        <f t="shared" si="164"/>
        <v>0</v>
      </c>
      <c r="Y97" s="181">
        <f t="shared" si="164"/>
        <v>0</v>
      </c>
      <c r="Z97" s="181">
        <f t="shared" si="164"/>
        <v>0</v>
      </c>
      <c r="AA97" s="181">
        <f t="shared" si="164"/>
        <v>0</v>
      </c>
      <c r="AB97" s="192"/>
      <c r="AC97" s="181">
        <f t="shared" ref="AC97:AI97" si="165">SUM(AC98:AC100)</f>
        <v>75</v>
      </c>
      <c r="AD97" s="181">
        <f t="shared" si="165"/>
        <v>75</v>
      </c>
      <c r="AE97" s="181">
        <f t="shared" si="165"/>
        <v>0</v>
      </c>
      <c r="AF97" s="181">
        <f t="shared" si="165"/>
        <v>0</v>
      </c>
      <c r="AG97" s="181">
        <f t="shared" si="165"/>
        <v>0</v>
      </c>
      <c r="AH97" s="181">
        <f t="shared" si="165"/>
        <v>0</v>
      </c>
      <c r="AI97" s="181">
        <f t="shared" si="165"/>
        <v>0</v>
      </c>
      <c r="AJ97" s="192"/>
      <c r="AK97" s="181">
        <f t="shared" ref="AK97:AQ97" si="166">SUM(AK98:AK100)</f>
        <v>63</v>
      </c>
      <c r="AL97" s="181">
        <f t="shared" si="166"/>
        <v>63</v>
      </c>
      <c r="AM97" s="181">
        <f t="shared" si="166"/>
        <v>0</v>
      </c>
      <c r="AN97" s="181">
        <f t="shared" si="166"/>
        <v>0</v>
      </c>
      <c r="AO97" s="181">
        <f t="shared" si="166"/>
        <v>0</v>
      </c>
      <c r="AP97" s="181">
        <f t="shared" si="166"/>
        <v>0</v>
      </c>
      <c r="AQ97" s="181">
        <f t="shared" si="166"/>
        <v>0</v>
      </c>
      <c r="AR97" s="192"/>
      <c r="AS97" s="181">
        <f t="shared" ref="AS97:AY97" si="167">SUM(AS98:AS100)</f>
        <v>81</v>
      </c>
      <c r="AT97" s="181">
        <f t="shared" si="167"/>
        <v>81</v>
      </c>
      <c r="AU97" s="181">
        <f t="shared" si="167"/>
        <v>0</v>
      </c>
      <c r="AV97" s="181">
        <f t="shared" si="167"/>
        <v>0</v>
      </c>
      <c r="AW97" s="181">
        <f t="shared" si="167"/>
        <v>0</v>
      </c>
      <c r="AX97" s="181">
        <f t="shared" si="167"/>
        <v>0</v>
      </c>
      <c r="AY97" s="181">
        <f t="shared" si="167"/>
        <v>0</v>
      </c>
    </row>
    <row r="98" spans="1:51" ht="32.1" customHeight="1" x14ac:dyDescent="0.25">
      <c r="D98" s="201"/>
      <c r="E98" s="182">
        <f>+Metas!H338</f>
        <v>295</v>
      </c>
      <c r="F98" s="191" t="str">
        <f>+Metas!K338</f>
        <v>Municipios acompañados para promocionar y acompañar una estrategia de difusión de la Ley 1780 o PROJOVEN, que promueve el empleo y el emprendimiento juvenil.</v>
      </c>
      <c r="G98" s="226">
        <f>+Metas!J338</f>
        <v>40</v>
      </c>
      <c r="H98" s="5">
        <f>SUM(I98:L98)/2</f>
        <v>20</v>
      </c>
      <c r="I98" s="185">
        <v>10</v>
      </c>
      <c r="J98" s="185">
        <v>10</v>
      </c>
      <c r="K98" s="185">
        <v>10</v>
      </c>
      <c r="L98" s="185">
        <v>10</v>
      </c>
      <c r="M98" s="186">
        <f t="shared" si="163"/>
        <v>61</v>
      </c>
      <c r="N98" s="186">
        <f t="shared" si="163"/>
        <v>61</v>
      </c>
      <c r="O98" s="186">
        <f t="shared" si="163"/>
        <v>0</v>
      </c>
      <c r="P98" s="186">
        <f t="shared" si="163"/>
        <v>0</v>
      </c>
      <c r="Q98" s="186">
        <f t="shared" si="163"/>
        <v>0</v>
      </c>
      <c r="R98" s="186">
        <f t="shared" si="163"/>
        <v>0</v>
      </c>
      <c r="S98" s="186">
        <f t="shared" si="163"/>
        <v>0</v>
      </c>
      <c r="T98" s="227">
        <f>+I98</f>
        <v>10</v>
      </c>
      <c r="U98" s="186">
        <f>SUM(V98:AA98)</f>
        <v>14</v>
      </c>
      <c r="V98" s="188">
        <v>14</v>
      </c>
      <c r="W98" s="188"/>
      <c r="X98" s="188"/>
      <c r="Y98" s="188"/>
      <c r="Z98" s="188"/>
      <c r="AA98" s="188"/>
      <c r="AB98" s="227">
        <f>+J98</f>
        <v>10</v>
      </c>
      <c r="AC98" s="186">
        <f>SUM(AD98:AI98)</f>
        <v>15</v>
      </c>
      <c r="AD98" s="188">
        <v>15</v>
      </c>
      <c r="AE98" s="188"/>
      <c r="AF98" s="188"/>
      <c r="AG98" s="188"/>
      <c r="AH98" s="188"/>
      <c r="AI98" s="188"/>
      <c r="AJ98" s="227">
        <f>+K98</f>
        <v>10</v>
      </c>
      <c r="AK98" s="186">
        <f>SUM(AL98:AQ98)</f>
        <v>16</v>
      </c>
      <c r="AL98" s="188">
        <v>16</v>
      </c>
      <c r="AM98" s="188"/>
      <c r="AN98" s="188"/>
      <c r="AO98" s="188"/>
      <c r="AP98" s="188"/>
      <c r="AQ98" s="188"/>
      <c r="AR98" s="227">
        <f>+L98</f>
        <v>10</v>
      </c>
      <c r="AS98" s="186">
        <f>SUM(AT98:AY98)</f>
        <v>16</v>
      </c>
      <c r="AT98" s="188">
        <v>16</v>
      </c>
      <c r="AU98" s="188"/>
      <c r="AV98" s="188"/>
      <c r="AW98" s="188"/>
      <c r="AX98" s="188"/>
      <c r="AY98" s="188"/>
    </row>
    <row r="99" spans="1:51" ht="32.1" customHeight="1" x14ac:dyDescent="0.25">
      <c r="D99" s="201"/>
      <c r="E99" s="182">
        <f>+Metas!H339</f>
        <v>296</v>
      </c>
      <c r="F99" s="191" t="str">
        <f>+Metas!K339</f>
        <v>Municipios acompañados para la gestión de un fondo de emprendimiento Juvenil.</v>
      </c>
      <c r="G99" s="226">
        <f>+Metas!J339</f>
        <v>40</v>
      </c>
      <c r="H99" s="5">
        <f>SUM(I99:L99)/2</f>
        <v>20</v>
      </c>
      <c r="I99" s="185">
        <v>10</v>
      </c>
      <c r="J99" s="185">
        <v>10</v>
      </c>
      <c r="K99" s="185">
        <v>10</v>
      </c>
      <c r="L99" s="185">
        <v>10</v>
      </c>
      <c r="M99" s="186">
        <f t="shared" si="163"/>
        <v>97</v>
      </c>
      <c r="N99" s="186">
        <f t="shared" si="163"/>
        <v>97</v>
      </c>
      <c r="O99" s="186">
        <f t="shared" si="163"/>
        <v>0</v>
      </c>
      <c r="P99" s="186">
        <f t="shared" si="163"/>
        <v>0</v>
      </c>
      <c r="Q99" s="186">
        <f t="shared" si="163"/>
        <v>0</v>
      </c>
      <c r="R99" s="186">
        <f t="shared" si="163"/>
        <v>0</v>
      </c>
      <c r="S99" s="186">
        <f t="shared" si="163"/>
        <v>0</v>
      </c>
      <c r="T99" s="227">
        <f>+I99</f>
        <v>10</v>
      </c>
      <c r="U99" s="186">
        <f>SUM(V99:AA99)</f>
        <v>17</v>
      </c>
      <c r="V99" s="188">
        <v>17</v>
      </c>
      <c r="W99" s="188"/>
      <c r="X99" s="188"/>
      <c r="Y99" s="188"/>
      <c r="Z99" s="188"/>
      <c r="AA99" s="188"/>
      <c r="AB99" s="227">
        <f>+J99</f>
        <v>10</v>
      </c>
      <c r="AC99" s="186">
        <f>SUM(AD99:AI99)</f>
        <v>25</v>
      </c>
      <c r="AD99" s="188">
        <v>25</v>
      </c>
      <c r="AE99" s="188"/>
      <c r="AF99" s="188"/>
      <c r="AG99" s="188"/>
      <c r="AH99" s="188"/>
      <c r="AI99" s="188"/>
      <c r="AJ99" s="227">
        <f>+K99</f>
        <v>10</v>
      </c>
      <c r="AK99" s="186">
        <f>SUM(AL99:AQ99)</f>
        <v>25</v>
      </c>
      <c r="AL99" s="188">
        <v>25</v>
      </c>
      <c r="AM99" s="188"/>
      <c r="AN99" s="188"/>
      <c r="AO99" s="188"/>
      <c r="AP99" s="188"/>
      <c r="AQ99" s="188"/>
      <c r="AR99" s="227">
        <f>+L99</f>
        <v>10</v>
      </c>
      <c r="AS99" s="186">
        <f>SUM(AT99:AY99)</f>
        <v>30</v>
      </c>
      <c r="AT99" s="188">
        <v>30</v>
      </c>
      <c r="AU99" s="188"/>
      <c r="AV99" s="188"/>
      <c r="AW99" s="188"/>
      <c r="AX99" s="188"/>
      <c r="AY99" s="188"/>
    </row>
    <row r="100" spans="1:51" ht="32.1" customHeight="1" x14ac:dyDescent="0.25">
      <c r="D100" s="201"/>
      <c r="E100" s="182">
        <f>+Metas!H340</f>
        <v>297</v>
      </c>
      <c r="F100" s="191" t="str">
        <f>+Metas!K340</f>
        <v>Iniciativas emprendimiento juvenil identificadas</v>
      </c>
      <c r="G100" s="226">
        <f>+Metas!J340</f>
        <v>400</v>
      </c>
      <c r="H100" s="1">
        <f>SUM(I100:L100)</f>
        <v>400</v>
      </c>
      <c r="I100" s="185">
        <v>10</v>
      </c>
      <c r="J100" s="185">
        <v>180</v>
      </c>
      <c r="K100" s="185">
        <v>130</v>
      </c>
      <c r="L100" s="185">
        <v>80</v>
      </c>
      <c r="M100" s="186">
        <f t="shared" si="163"/>
        <v>101</v>
      </c>
      <c r="N100" s="186">
        <f t="shared" si="163"/>
        <v>101</v>
      </c>
      <c r="O100" s="186">
        <f t="shared" si="163"/>
        <v>0</v>
      </c>
      <c r="P100" s="186">
        <f t="shared" si="163"/>
        <v>0</v>
      </c>
      <c r="Q100" s="186">
        <f t="shared" si="163"/>
        <v>0</v>
      </c>
      <c r="R100" s="186">
        <f t="shared" si="163"/>
        <v>0</v>
      </c>
      <c r="S100" s="186">
        <f t="shared" si="163"/>
        <v>0</v>
      </c>
      <c r="T100" s="227">
        <f>+I100</f>
        <v>10</v>
      </c>
      <c r="U100" s="186">
        <f>SUM(V100:AA100)</f>
        <v>9</v>
      </c>
      <c r="V100" s="188">
        <v>9</v>
      </c>
      <c r="W100" s="188"/>
      <c r="X100" s="188"/>
      <c r="Y100" s="188"/>
      <c r="Z100" s="188"/>
      <c r="AA100" s="188"/>
      <c r="AB100" s="227">
        <f>+J100</f>
        <v>180</v>
      </c>
      <c r="AC100" s="186">
        <f>SUM(AD100:AI100)</f>
        <v>35</v>
      </c>
      <c r="AD100" s="188">
        <v>35</v>
      </c>
      <c r="AE100" s="188"/>
      <c r="AF100" s="188"/>
      <c r="AG100" s="188"/>
      <c r="AH100" s="188"/>
      <c r="AI100" s="188"/>
      <c r="AJ100" s="227">
        <f>+K100</f>
        <v>130</v>
      </c>
      <c r="AK100" s="186">
        <f>SUM(AL100:AQ100)</f>
        <v>22</v>
      </c>
      <c r="AL100" s="188">
        <v>22</v>
      </c>
      <c r="AM100" s="188"/>
      <c r="AN100" s="188"/>
      <c r="AO100" s="188"/>
      <c r="AP100" s="188"/>
      <c r="AQ100" s="188"/>
      <c r="AR100" s="227">
        <f>+L100</f>
        <v>80</v>
      </c>
      <c r="AS100" s="186">
        <f>SUM(AT100:AY100)</f>
        <v>35</v>
      </c>
      <c r="AT100" s="188">
        <v>35</v>
      </c>
      <c r="AU100" s="188"/>
      <c r="AV100" s="188"/>
      <c r="AW100" s="188"/>
      <c r="AX100" s="188"/>
      <c r="AY100" s="188"/>
    </row>
    <row r="101" spans="1:51" ht="32.1" customHeight="1" x14ac:dyDescent="0.25">
      <c r="D101" s="175" t="s">
        <v>3131</v>
      </c>
      <c r="E101" s="551" t="s">
        <v>3130</v>
      </c>
      <c r="F101" s="552"/>
      <c r="G101" s="189"/>
      <c r="H101" s="177"/>
      <c r="I101" s="178"/>
      <c r="J101" s="178"/>
      <c r="K101" s="178"/>
      <c r="L101" s="178"/>
      <c r="M101" s="190">
        <f t="shared" si="163"/>
        <v>42</v>
      </c>
      <c r="N101" s="190">
        <f t="shared" si="163"/>
        <v>42</v>
      </c>
      <c r="O101" s="190">
        <f t="shared" si="163"/>
        <v>0</v>
      </c>
      <c r="P101" s="190">
        <f t="shared" si="163"/>
        <v>0</v>
      </c>
      <c r="Q101" s="190">
        <f t="shared" si="163"/>
        <v>0</v>
      </c>
      <c r="R101" s="190">
        <f t="shared" si="163"/>
        <v>0</v>
      </c>
      <c r="S101" s="190">
        <f t="shared" si="163"/>
        <v>0</v>
      </c>
      <c r="T101" s="192"/>
      <c r="U101" s="181">
        <f t="shared" ref="U101:AA101" si="168">SUM(U102:U102)</f>
        <v>9</v>
      </c>
      <c r="V101" s="181">
        <f t="shared" si="168"/>
        <v>9</v>
      </c>
      <c r="W101" s="181">
        <f t="shared" si="168"/>
        <v>0</v>
      </c>
      <c r="X101" s="181">
        <f t="shared" si="168"/>
        <v>0</v>
      </c>
      <c r="Y101" s="181">
        <f t="shared" si="168"/>
        <v>0</v>
      </c>
      <c r="Z101" s="181">
        <f t="shared" si="168"/>
        <v>0</v>
      </c>
      <c r="AA101" s="181">
        <f t="shared" si="168"/>
        <v>0</v>
      </c>
      <c r="AB101" s="192"/>
      <c r="AC101" s="181">
        <f t="shared" ref="AC101:AI101" si="169">SUM(AC102:AC102)</f>
        <v>9</v>
      </c>
      <c r="AD101" s="181">
        <f t="shared" si="169"/>
        <v>9</v>
      </c>
      <c r="AE101" s="181">
        <f t="shared" si="169"/>
        <v>0</v>
      </c>
      <c r="AF101" s="181">
        <f t="shared" si="169"/>
        <v>0</v>
      </c>
      <c r="AG101" s="181">
        <f t="shared" si="169"/>
        <v>0</v>
      </c>
      <c r="AH101" s="181">
        <f t="shared" si="169"/>
        <v>0</v>
      </c>
      <c r="AI101" s="181">
        <f t="shared" si="169"/>
        <v>0</v>
      </c>
      <c r="AJ101" s="192"/>
      <c r="AK101" s="181">
        <f t="shared" ref="AK101:AQ101" si="170">SUM(AK102:AK102)</f>
        <v>12</v>
      </c>
      <c r="AL101" s="181">
        <f t="shared" si="170"/>
        <v>12</v>
      </c>
      <c r="AM101" s="181">
        <f t="shared" si="170"/>
        <v>0</v>
      </c>
      <c r="AN101" s="181">
        <f t="shared" si="170"/>
        <v>0</v>
      </c>
      <c r="AO101" s="181">
        <f t="shared" si="170"/>
        <v>0</v>
      </c>
      <c r="AP101" s="181">
        <f t="shared" si="170"/>
        <v>0</v>
      </c>
      <c r="AQ101" s="181">
        <f t="shared" si="170"/>
        <v>0</v>
      </c>
      <c r="AR101" s="192"/>
      <c r="AS101" s="181">
        <f t="shared" ref="AS101:AY101" si="171">SUM(AS102:AS102)</f>
        <v>12</v>
      </c>
      <c r="AT101" s="181">
        <f t="shared" si="171"/>
        <v>12</v>
      </c>
      <c r="AU101" s="181">
        <f t="shared" si="171"/>
        <v>0</v>
      </c>
      <c r="AV101" s="181">
        <f t="shared" si="171"/>
        <v>0</v>
      </c>
      <c r="AW101" s="181">
        <f t="shared" si="171"/>
        <v>0</v>
      </c>
      <c r="AX101" s="181">
        <f t="shared" si="171"/>
        <v>0</v>
      </c>
      <c r="AY101" s="181">
        <f t="shared" si="171"/>
        <v>0</v>
      </c>
    </row>
    <row r="102" spans="1:51" ht="32.1" customHeight="1" x14ac:dyDescent="0.25">
      <c r="D102" s="175"/>
      <c r="E102" s="182">
        <f>+Metas!H341</f>
        <v>298</v>
      </c>
      <c r="F102" s="183" t="str">
        <f>+Metas!K341</f>
        <v xml:space="preserve">Iniciativas productivas juveniles identificadas que contribuya al fortalecimiento de la paz en municipios PDET. </v>
      </c>
      <c r="G102" s="226">
        <f>+Metas!J341</f>
        <v>10</v>
      </c>
      <c r="H102" s="1">
        <f>SUM(I102:L102)</f>
        <v>10</v>
      </c>
      <c r="I102" s="198">
        <v>2</v>
      </c>
      <c r="J102" s="198">
        <v>4</v>
      </c>
      <c r="K102" s="198">
        <v>3</v>
      </c>
      <c r="L102" s="198">
        <v>1</v>
      </c>
      <c r="M102" s="186">
        <f t="shared" si="163"/>
        <v>42</v>
      </c>
      <c r="N102" s="186">
        <f t="shared" si="163"/>
        <v>42</v>
      </c>
      <c r="O102" s="186">
        <f t="shared" si="163"/>
        <v>0</v>
      </c>
      <c r="P102" s="186">
        <f t="shared" si="163"/>
        <v>0</v>
      </c>
      <c r="Q102" s="186">
        <f t="shared" si="163"/>
        <v>0</v>
      </c>
      <c r="R102" s="186">
        <f t="shared" si="163"/>
        <v>0</v>
      </c>
      <c r="S102" s="186">
        <f t="shared" si="163"/>
        <v>0</v>
      </c>
      <c r="T102" s="227">
        <f>+I102</f>
        <v>2</v>
      </c>
      <c r="U102" s="186">
        <f>SUM(V102:AA102)</f>
        <v>9</v>
      </c>
      <c r="V102" s="199">
        <v>9</v>
      </c>
      <c r="W102" s="199"/>
      <c r="X102" s="199"/>
      <c r="Y102" s="199"/>
      <c r="Z102" s="199"/>
      <c r="AA102" s="199"/>
      <c r="AB102" s="227">
        <f>+J102</f>
        <v>4</v>
      </c>
      <c r="AC102" s="186">
        <f>SUM(AD102:AI102)</f>
        <v>9</v>
      </c>
      <c r="AD102" s="199">
        <v>9</v>
      </c>
      <c r="AE102" s="199"/>
      <c r="AF102" s="199"/>
      <c r="AG102" s="199"/>
      <c r="AH102" s="199"/>
      <c r="AI102" s="199"/>
      <c r="AJ102" s="227">
        <f>+K102</f>
        <v>3</v>
      </c>
      <c r="AK102" s="186">
        <f>SUM(AL102:AQ102)</f>
        <v>12</v>
      </c>
      <c r="AL102" s="199">
        <v>12</v>
      </c>
      <c r="AM102" s="199"/>
      <c r="AN102" s="199"/>
      <c r="AO102" s="199"/>
      <c r="AP102" s="199"/>
      <c r="AQ102" s="199"/>
      <c r="AR102" s="227">
        <f>+L102</f>
        <v>1</v>
      </c>
      <c r="AS102" s="186">
        <f>SUM(AT102:AY102)</f>
        <v>12</v>
      </c>
      <c r="AT102" s="199">
        <v>12</v>
      </c>
      <c r="AU102" s="199"/>
      <c r="AV102" s="199"/>
      <c r="AW102" s="199"/>
      <c r="AX102" s="199"/>
      <c r="AY102" s="199"/>
    </row>
    <row r="103" spans="1:51" ht="31.9" customHeight="1" x14ac:dyDescent="0.25">
      <c r="AF103" s="214"/>
    </row>
    <row r="104" spans="1:51" ht="31.9" customHeight="1" x14ac:dyDescent="0.25">
      <c r="AF104" s="214"/>
    </row>
    <row r="105" spans="1:51" ht="30" customHeight="1" thickBot="1" x14ac:dyDescent="0.3">
      <c r="A105" s="142"/>
      <c r="B105" s="142"/>
      <c r="C105" s="142"/>
      <c r="D105" s="142"/>
      <c r="E105" s="242"/>
      <c r="F105" s="243"/>
      <c r="G105" s="244"/>
      <c r="H105" s="244"/>
      <c r="I105" s="245"/>
      <c r="J105" s="245"/>
      <c r="K105" s="245"/>
      <c r="L105" s="245"/>
      <c r="M105" s="246"/>
      <c r="AF105" s="214"/>
    </row>
    <row r="106" spans="1:51" ht="32.25" customHeight="1" thickBot="1" x14ac:dyDescent="0.3">
      <c r="A106" s="141"/>
      <c r="B106" s="142"/>
      <c r="C106" s="142"/>
      <c r="D106" s="142"/>
      <c r="E106" s="143"/>
      <c r="F106" s="144"/>
      <c r="G106" s="145"/>
      <c r="H106" s="145"/>
      <c r="I106" s="146"/>
      <c r="J106" s="146"/>
      <c r="K106" s="146"/>
      <c r="L106" s="146"/>
      <c r="M106" s="527" t="s">
        <v>271</v>
      </c>
      <c r="N106" s="528"/>
      <c r="O106" s="528"/>
      <c r="P106" s="528"/>
      <c r="Q106" s="528"/>
      <c r="R106" s="528"/>
      <c r="S106" s="529"/>
      <c r="T106" s="530" t="s">
        <v>264</v>
      </c>
      <c r="U106" s="531"/>
      <c r="V106" s="531"/>
      <c r="W106" s="531"/>
      <c r="X106" s="531"/>
      <c r="Y106" s="531"/>
      <c r="Z106" s="531"/>
      <c r="AA106" s="531"/>
      <c r="AB106" s="532" t="s">
        <v>265</v>
      </c>
      <c r="AC106" s="533"/>
      <c r="AD106" s="533"/>
      <c r="AE106" s="533"/>
      <c r="AF106" s="533"/>
      <c r="AG106" s="533"/>
      <c r="AH106" s="533"/>
      <c r="AI106" s="533"/>
      <c r="AJ106" s="534" t="s">
        <v>266</v>
      </c>
      <c r="AK106" s="535"/>
      <c r="AL106" s="535"/>
      <c r="AM106" s="535"/>
      <c r="AN106" s="535"/>
      <c r="AO106" s="535"/>
      <c r="AP106" s="535"/>
      <c r="AQ106" s="535"/>
      <c r="AR106" s="536" t="s">
        <v>267</v>
      </c>
      <c r="AS106" s="537"/>
      <c r="AT106" s="537"/>
      <c r="AU106" s="537"/>
      <c r="AV106" s="537"/>
      <c r="AW106" s="537"/>
      <c r="AX106" s="537"/>
      <c r="AY106" s="537"/>
    </row>
    <row r="107" spans="1:51" ht="31.9" customHeight="1" x14ac:dyDescent="0.25">
      <c r="A107" s="542" t="s">
        <v>140</v>
      </c>
      <c r="B107" s="543"/>
      <c r="C107" s="543"/>
      <c r="D107" s="543"/>
      <c r="E107" s="543"/>
      <c r="F107" s="544"/>
      <c r="G107" s="567" t="s">
        <v>270</v>
      </c>
      <c r="H107" s="569" t="s">
        <v>269</v>
      </c>
      <c r="I107" s="555" t="s">
        <v>141</v>
      </c>
      <c r="J107" s="557" t="s">
        <v>142</v>
      </c>
      <c r="K107" s="559" t="s">
        <v>143</v>
      </c>
      <c r="L107" s="566" t="s">
        <v>144</v>
      </c>
      <c r="M107" s="571" t="s">
        <v>1</v>
      </c>
      <c r="N107" s="563" t="s">
        <v>0</v>
      </c>
      <c r="O107" s="563"/>
      <c r="P107" s="563"/>
      <c r="Q107" s="563"/>
      <c r="R107" s="564" t="s">
        <v>268</v>
      </c>
      <c r="S107" s="553" t="s">
        <v>5</v>
      </c>
      <c r="T107" s="561" t="s">
        <v>141</v>
      </c>
      <c r="U107" s="571" t="s">
        <v>8</v>
      </c>
      <c r="V107" s="563" t="s">
        <v>0</v>
      </c>
      <c r="W107" s="563"/>
      <c r="X107" s="563"/>
      <c r="Y107" s="563"/>
      <c r="Z107" s="564" t="s">
        <v>268</v>
      </c>
      <c r="AA107" s="553" t="s">
        <v>5</v>
      </c>
      <c r="AB107" s="561" t="s">
        <v>142</v>
      </c>
      <c r="AC107" s="571" t="s">
        <v>8</v>
      </c>
      <c r="AD107" s="563" t="s">
        <v>0</v>
      </c>
      <c r="AE107" s="563"/>
      <c r="AF107" s="563"/>
      <c r="AG107" s="563"/>
      <c r="AH107" s="564" t="s">
        <v>268</v>
      </c>
      <c r="AI107" s="553" t="s">
        <v>5</v>
      </c>
      <c r="AJ107" s="561" t="s">
        <v>143</v>
      </c>
      <c r="AK107" s="571" t="s">
        <v>8</v>
      </c>
      <c r="AL107" s="563" t="s">
        <v>0</v>
      </c>
      <c r="AM107" s="563"/>
      <c r="AN107" s="563"/>
      <c r="AO107" s="563"/>
      <c r="AP107" s="564" t="s">
        <v>268</v>
      </c>
      <c r="AQ107" s="553" t="s">
        <v>5</v>
      </c>
      <c r="AR107" s="561" t="s">
        <v>144</v>
      </c>
      <c r="AS107" s="571" t="s">
        <v>8</v>
      </c>
      <c r="AT107" s="563" t="s">
        <v>0</v>
      </c>
      <c r="AU107" s="563"/>
      <c r="AV107" s="563"/>
      <c r="AW107" s="563"/>
      <c r="AX107" s="564" t="s">
        <v>268</v>
      </c>
      <c r="AY107" s="553" t="s">
        <v>5</v>
      </c>
    </row>
    <row r="108" spans="1:51" ht="31.9" customHeight="1" x14ac:dyDescent="0.25">
      <c r="A108" s="545"/>
      <c r="B108" s="546"/>
      <c r="C108" s="546"/>
      <c r="D108" s="546"/>
      <c r="E108" s="546"/>
      <c r="F108" s="547"/>
      <c r="G108" s="568"/>
      <c r="H108" s="570"/>
      <c r="I108" s="556"/>
      <c r="J108" s="558"/>
      <c r="K108" s="560"/>
      <c r="L108" s="562"/>
      <c r="M108" s="572"/>
      <c r="N108" s="148" t="s">
        <v>2</v>
      </c>
      <c r="O108" s="148" t="s">
        <v>4</v>
      </c>
      <c r="P108" s="148" t="s">
        <v>3</v>
      </c>
      <c r="Q108" s="148" t="s">
        <v>6</v>
      </c>
      <c r="R108" s="565"/>
      <c r="S108" s="554"/>
      <c r="T108" s="562"/>
      <c r="U108" s="572"/>
      <c r="V108" s="148" t="s">
        <v>2</v>
      </c>
      <c r="W108" s="148" t="s">
        <v>4</v>
      </c>
      <c r="X108" s="148" t="s">
        <v>3</v>
      </c>
      <c r="Y108" s="148" t="s">
        <v>6</v>
      </c>
      <c r="Z108" s="565"/>
      <c r="AA108" s="554"/>
      <c r="AB108" s="562"/>
      <c r="AC108" s="572"/>
      <c r="AD108" s="148" t="s">
        <v>2</v>
      </c>
      <c r="AE108" s="148" t="s">
        <v>4</v>
      </c>
      <c r="AF108" s="148" t="s">
        <v>3</v>
      </c>
      <c r="AG108" s="148" t="s">
        <v>6</v>
      </c>
      <c r="AH108" s="565"/>
      <c r="AI108" s="554"/>
      <c r="AJ108" s="562"/>
      <c r="AK108" s="572"/>
      <c r="AL108" s="148" t="s">
        <v>2</v>
      </c>
      <c r="AM108" s="148" t="s">
        <v>4</v>
      </c>
      <c r="AN108" s="148" t="s">
        <v>3</v>
      </c>
      <c r="AO108" s="148" t="s">
        <v>6</v>
      </c>
      <c r="AP108" s="565"/>
      <c r="AQ108" s="554"/>
      <c r="AR108" s="562"/>
      <c r="AS108" s="572"/>
      <c r="AT108" s="148" t="s">
        <v>2</v>
      </c>
      <c r="AU108" s="148" t="s">
        <v>4</v>
      </c>
      <c r="AV108" s="148" t="s">
        <v>3</v>
      </c>
      <c r="AW108" s="148" t="s">
        <v>6</v>
      </c>
      <c r="AX108" s="565"/>
      <c r="AY108" s="554"/>
    </row>
    <row r="109" spans="1:51" ht="18" customHeight="1" x14ac:dyDescent="0.25">
      <c r="A109" s="548" t="s">
        <v>7</v>
      </c>
      <c r="B109" s="549"/>
      <c r="C109" s="549"/>
      <c r="D109" s="549"/>
      <c r="E109" s="549"/>
      <c r="F109" s="550"/>
      <c r="G109" s="149"/>
      <c r="H109" s="149"/>
      <c r="I109" s="150"/>
      <c r="J109" s="150"/>
      <c r="K109" s="150"/>
      <c r="L109" s="150"/>
      <c r="M109" s="215">
        <v>35625</v>
      </c>
      <c r="N109" s="215">
        <v>35625</v>
      </c>
      <c r="O109" s="215">
        <v>0</v>
      </c>
      <c r="P109" s="215">
        <v>0</v>
      </c>
      <c r="Q109" s="215">
        <v>0</v>
      </c>
      <c r="R109" s="215">
        <v>0</v>
      </c>
      <c r="S109" s="215">
        <v>0</v>
      </c>
      <c r="T109" s="152"/>
      <c r="U109" s="151"/>
      <c r="V109" s="151"/>
      <c r="W109" s="151"/>
      <c r="X109" s="151"/>
      <c r="Y109" s="151"/>
      <c r="Z109" s="151"/>
      <c r="AA109" s="151"/>
      <c r="AB109" s="152"/>
      <c r="AC109" s="151"/>
      <c r="AD109" s="151"/>
      <c r="AE109" s="151"/>
      <c r="AF109" s="151"/>
      <c r="AG109" s="151"/>
      <c r="AH109" s="151"/>
      <c r="AI109" s="151"/>
      <c r="AJ109" s="152"/>
      <c r="AK109" s="151"/>
      <c r="AL109" s="151"/>
      <c r="AM109" s="151"/>
      <c r="AN109" s="151"/>
      <c r="AO109" s="151"/>
      <c r="AP109" s="151"/>
      <c r="AQ109" s="151"/>
      <c r="AR109" s="152"/>
      <c r="AS109" s="151"/>
      <c r="AT109" s="151"/>
      <c r="AU109" s="151"/>
      <c r="AV109" s="151"/>
      <c r="AW109" s="151"/>
      <c r="AX109" s="151"/>
      <c r="AY109" s="151"/>
    </row>
    <row r="110" spans="1:51" ht="32.1" customHeight="1" x14ac:dyDescent="0.25">
      <c r="B110" s="216" t="s">
        <v>3133</v>
      </c>
      <c r="C110" s="217" t="s">
        <v>3132</v>
      </c>
      <c r="D110" s="218"/>
      <c r="E110" s="219"/>
      <c r="F110" s="219"/>
      <c r="G110" s="220"/>
      <c r="H110" s="221"/>
      <c r="I110" s="222"/>
      <c r="J110" s="222"/>
      <c r="K110" s="222"/>
      <c r="L110" s="222"/>
      <c r="M110" s="223">
        <f t="shared" ref="M110:S110" si="172">+M111+M131</f>
        <v>35625</v>
      </c>
      <c r="N110" s="223">
        <f t="shared" si="172"/>
        <v>35625</v>
      </c>
      <c r="O110" s="223">
        <f t="shared" si="172"/>
        <v>0</v>
      </c>
      <c r="P110" s="223">
        <f t="shared" si="172"/>
        <v>0</v>
      </c>
      <c r="Q110" s="223">
        <f t="shared" si="172"/>
        <v>0</v>
      </c>
      <c r="R110" s="223">
        <f t="shared" si="172"/>
        <v>0</v>
      </c>
      <c r="S110" s="223">
        <f t="shared" si="172"/>
        <v>0</v>
      </c>
      <c r="T110" s="224"/>
      <c r="U110" s="237">
        <f>+U111+U131</f>
        <v>8416</v>
      </c>
      <c r="V110" s="237">
        <f t="shared" ref="V110:AA110" si="173">+V111+V131</f>
        <v>8416</v>
      </c>
      <c r="W110" s="237">
        <f t="shared" si="173"/>
        <v>0</v>
      </c>
      <c r="X110" s="237">
        <f t="shared" si="173"/>
        <v>0</v>
      </c>
      <c r="Y110" s="237">
        <f t="shared" si="173"/>
        <v>0</v>
      </c>
      <c r="Z110" s="237">
        <f t="shared" si="173"/>
        <v>0</v>
      </c>
      <c r="AA110" s="237">
        <f t="shared" si="173"/>
        <v>0</v>
      </c>
      <c r="AB110" s="224"/>
      <c r="AC110" s="237">
        <f t="shared" ref="AC110:AI110" si="174">+AC111+AC131</f>
        <v>9409</v>
      </c>
      <c r="AD110" s="237">
        <f t="shared" si="174"/>
        <v>9409</v>
      </c>
      <c r="AE110" s="237">
        <f t="shared" si="174"/>
        <v>0</v>
      </c>
      <c r="AF110" s="237">
        <f t="shared" si="174"/>
        <v>0</v>
      </c>
      <c r="AG110" s="237">
        <f t="shared" si="174"/>
        <v>0</v>
      </c>
      <c r="AH110" s="237">
        <f t="shared" si="174"/>
        <v>0</v>
      </c>
      <c r="AI110" s="237">
        <f t="shared" si="174"/>
        <v>0</v>
      </c>
      <c r="AJ110" s="224"/>
      <c r="AK110" s="237">
        <f t="shared" ref="AK110:AQ110" si="175">+AK111+AK131</f>
        <v>8996</v>
      </c>
      <c r="AL110" s="237">
        <f t="shared" si="175"/>
        <v>8996</v>
      </c>
      <c r="AM110" s="237">
        <f t="shared" si="175"/>
        <v>0</v>
      </c>
      <c r="AN110" s="237">
        <f t="shared" si="175"/>
        <v>0</v>
      </c>
      <c r="AO110" s="237">
        <f t="shared" si="175"/>
        <v>0</v>
      </c>
      <c r="AP110" s="237">
        <f t="shared" si="175"/>
        <v>0</v>
      </c>
      <c r="AQ110" s="237">
        <f t="shared" si="175"/>
        <v>0</v>
      </c>
      <c r="AR110" s="224"/>
      <c r="AS110" s="237">
        <f t="shared" ref="AS110:AY110" si="176">+AS111+AS131</f>
        <v>8804</v>
      </c>
      <c r="AT110" s="237">
        <f t="shared" si="176"/>
        <v>8804</v>
      </c>
      <c r="AU110" s="237">
        <f t="shared" si="176"/>
        <v>0</v>
      </c>
      <c r="AV110" s="237">
        <f t="shared" si="176"/>
        <v>0</v>
      </c>
      <c r="AW110" s="237">
        <f t="shared" si="176"/>
        <v>0</v>
      </c>
      <c r="AX110" s="237">
        <f t="shared" si="176"/>
        <v>0</v>
      </c>
      <c r="AY110" s="237">
        <f t="shared" si="176"/>
        <v>0</v>
      </c>
    </row>
    <row r="111" spans="1:51" ht="32.1" customHeight="1" x14ac:dyDescent="0.25">
      <c r="C111" s="165" t="s">
        <v>3134</v>
      </c>
      <c r="D111" s="166" t="s">
        <v>401</v>
      </c>
      <c r="E111" s="167"/>
      <c r="F111" s="168"/>
      <c r="G111" s="169"/>
      <c r="H111" s="170"/>
      <c r="I111" s="171"/>
      <c r="J111" s="171"/>
      <c r="K111" s="171"/>
      <c r="L111" s="171"/>
      <c r="M111" s="172">
        <f t="shared" ref="M111:S111" si="177">SUM(M112:M130)/2</f>
        <v>25025</v>
      </c>
      <c r="N111" s="172">
        <f t="shared" si="177"/>
        <v>25025</v>
      </c>
      <c r="O111" s="172">
        <f t="shared" si="177"/>
        <v>0</v>
      </c>
      <c r="P111" s="172">
        <f t="shared" si="177"/>
        <v>0</v>
      </c>
      <c r="Q111" s="172">
        <f t="shared" si="177"/>
        <v>0</v>
      </c>
      <c r="R111" s="172">
        <f t="shared" si="177"/>
        <v>0</v>
      </c>
      <c r="S111" s="172">
        <f t="shared" si="177"/>
        <v>0</v>
      </c>
      <c r="T111" s="173"/>
      <c r="U111" s="174">
        <f t="shared" ref="U111:AA111" si="178">SUM(U112:U130)/2</f>
        <v>5916</v>
      </c>
      <c r="V111" s="174">
        <f t="shared" si="178"/>
        <v>5916</v>
      </c>
      <c r="W111" s="174">
        <f t="shared" si="178"/>
        <v>0</v>
      </c>
      <c r="X111" s="174">
        <f t="shared" si="178"/>
        <v>0</v>
      </c>
      <c r="Y111" s="174">
        <f t="shared" si="178"/>
        <v>0</v>
      </c>
      <c r="Z111" s="174">
        <f t="shared" si="178"/>
        <v>0</v>
      </c>
      <c r="AA111" s="174">
        <f t="shared" si="178"/>
        <v>0</v>
      </c>
      <c r="AB111" s="173"/>
      <c r="AC111" s="174">
        <f t="shared" ref="AC111:AI111" si="179">SUM(AC112:AC130)/2</f>
        <v>6536</v>
      </c>
      <c r="AD111" s="174">
        <f t="shared" si="179"/>
        <v>6536</v>
      </c>
      <c r="AE111" s="174">
        <f t="shared" si="179"/>
        <v>0</v>
      </c>
      <c r="AF111" s="174">
        <f t="shared" si="179"/>
        <v>0</v>
      </c>
      <c r="AG111" s="174">
        <f t="shared" si="179"/>
        <v>0</v>
      </c>
      <c r="AH111" s="174">
        <f t="shared" si="179"/>
        <v>0</v>
      </c>
      <c r="AI111" s="174">
        <f t="shared" si="179"/>
        <v>0</v>
      </c>
      <c r="AJ111" s="173"/>
      <c r="AK111" s="174">
        <f t="shared" ref="AK111:AQ111" si="180">SUM(AK112:AK130)/2</f>
        <v>6380</v>
      </c>
      <c r="AL111" s="174">
        <f t="shared" si="180"/>
        <v>6380</v>
      </c>
      <c r="AM111" s="174">
        <f t="shared" si="180"/>
        <v>0</v>
      </c>
      <c r="AN111" s="174">
        <f t="shared" si="180"/>
        <v>0</v>
      </c>
      <c r="AO111" s="174">
        <f t="shared" si="180"/>
        <v>0</v>
      </c>
      <c r="AP111" s="174">
        <f t="shared" si="180"/>
        <v>0</v>
      </c>
      <c r="AQ111" s="174">
        <f t="shared" si="180"/>
        <v>0</v>
      </c>
      <c r="AR111" s="173"/>
      <c r="AS111" s="174">
        <f t="shared" ref="AS111:AY111" si="181">SUM(AS112:AS130)/2</f>
        <v>6193</v>
      </c>
      <c r="AT111" s="174">
        <f t="shared" si="181"/>
        <v>6193</v>
      </c>
      <c r="AU111" s="174">
        <f t="shared" si="181"/>
        <v>0</v>
      </c>
      <c r="AV111" s="174">
        <f t="shared" si="181"/>
        <v>0</v>
      </c>
      <c r="AW111" s="174">
        <f t="shared" si="181"/>
        <v>0</v>
      </c>
      <c r="AX111" s="174">
        <f t="shared" si="181"/>
        <v>0</v>
      </c>
      <c r="AY111" s="174">
        <f t="shared" si="181"/>
        <v>0</v>
      </c>
    </row>
    <row r="112" spans="1:51" ht="32.1" customHeight="1" x14ac:dyDescent="0.25">
      <c r="D112" s="175" t="s">
        <v>3136</v>
      </c>
      <c r="E112" s="551" t="s">
        <v>3135</v>
      </c>
      <c r="F112" s="552"/>
      <c r="G112" s="176"/>
      <c r="H112" s="177"/>
      <c r="I112" s="178"/>
      <c r="J112" s="178"/>
      <c r="K112" s="178"/>
      <c r="L112" s="178"/>
      <c r="M112" s="179">
        <f t="shared" ref="M112:S127" si="182">+U112+AC112+AK112+AS112</f>
        <v>95</v>
      </c>
      <c r="N112" s="179">
        <f t="shared" si="182"/>
        <v>95</v>
      </c>
      <c r="O112" s="179">
        <f t="shared" si="182"/>
        <v>0</v>
      </c>
      <c r="P112" s="179">
        <f t="shared" si="182"/>
        <v>0</v>
      </c>
      <c r="Q112" s="179">
        <f t="shared" si="182"/>
        <v>0</v>
      </c>
      <c r="R112" s="179">
        <f t="shared" si="182"/>
        <v>0</v>
      </c>
      <c r="S112" s="179">
        <f t="shared" si="182"/>
        <v>0</v>
      </c>
      <c r="T112" s="180"/>
      <c r="U112" s="181">
        <f t="shared" ref="U112:AA112" si="183">SUM(U113:U114)</f>
        <v>12</v>
      </c>
      <c r="V112" s="181">
        <f t="shared" si="183"/>
        <v>12</v>
      </c>
      <c r="W112" s="181">
        <f t="shared" si="183"/>
        <v>0</v>
      </c>
      <c r="X112" s="181">
        <f t="shared" si="183"/>
        <v>0</v>
      </c>
      <c r="Y112" s="181">
        <f t="shared" si="183"/>
        <v>0</v>
      </c>
      <c r="Z112" s="181">
        <f t="shared" si="183"/>
        <v>0</v>
      </c>
      <c r="AA112" s="181">
        <f t="shared" si="183"/>
        <v>0</v>
      </c>
      <c r="AB112" s="180"/>
      <c r="AC112" s="181">
        <f t="shared" ref="AC112:AI112" si="184">SUM(AC113:AC114)</f>
        <v>43</v>
      </c>
      <c r="AD112" s="181">
        <f t="shared" si="184"/>
        <v>43</v>
      </c>
      <c r="AE112" s="181">
        <f t="shared" si="184"/>
        <v>0</v>
      </c>
      <c r="AF112" s="181">
        <f t="shared" si="184"/>
        <v>0</v>
      </c>
      <c r="AG112" s="181">
        <f t="shared" si="184"/>
        <v>0</v>
      </c>
      <c r="AH112" s="181">
        <f t="shared" si="184"/>
        <v>0</v>
      </c>
      <c r="AI112" s="181">
        <f t="shared" si="184"/>
        <v>0</v>
      </c>
      <c r="AJ112" s="180"/>
      <c r="AK112" s="181">
        <f t="shared" ref="AK112:AQ112" si="185">SUM(AK113:AK114)</f>
        <v>22</v>
      </c>
      <c r="AL112" s="181">
        <f t="shared" si="185"/>
        <v>22</v>
      </c>
      <c r="AM112" s="181">
        <f t="shared" si="185"/>
        <v>0</v>
      </c>
      <c r="AN112" s="181">
        <f t="shared" si="185"/>
        <v>0</v>
      </c>
      <c r="AO112" s="181">
        <f t="shared" si="185"/>
        <v>0</v>
      </c>
      <c r="AP112" s="181">
        <f t="shared" si="185"/>
        <v>0</v>
      </c>
      <c r="AQ112" s="181">
        <f t="shared" si="185"/>
        <v>0</v>
      </c>
      <c r="AR112" s="180"/>
      <c r="AS112" s="181">
        <f t="shared" ref="AS112:AY112" si="186">SUM(AS113:AS114)</f>
        <v>18</v>
      </c>
      <c r="AT112" s="181">
        <f t="shared" si="186"/>
        <v>18</v>
      </c>
      <c r="AU112" s="181">
        <f t="shared" si="186"/>
        <v>0</v>
      </c>
      <c r="AV112" s="181">
        <f t="shared" si="186"/>
        <v>0</v>
      </c>
      <c r="AW112" s="181">
        <f t="shared" si="186"/>
        <v>0</v>
      </c>
      <c r="AX112" s="181">
        <f t="shared" si="186"/>
        <v>0</v>
      </c>
      <c r="AY112" s="181">
        <f t="shared" si="186"/>
        <v>0</v>
      </c>
    </row>
    <row r="113" spans="4:51" ht="32.1" customHeight="1" x14ac:dyDescent="0.25">
      <c r="D113" s="175"/>
      <c r="E113" s="182">
        <f>+Metas!H344</f>
        <v>299</v>
      </c>
      <c r="F113" s="183" t="str">
        <f>+Metas!K344</f>
        <v>Municipios con socialización de la política pública de envejecimiento y vejez.</v>
      </c>
      <c r="G113" s="226">
        <f>+Metas!J344</f>
        <v>40</v>
      </c>
      <c r="H113" s="1">
        <f>SUM(I113:L113)</f>
        <v>40</v>
      </c>
      <c r="I113" s="185">
        <v>5</v>
      </c>
      <c r="J113" s="185">
        <v>13</v>
      </c>
      <c r="K113" s="185">
        <v>15</v>
      </c>
      <c r="L113" s="185">
        <v>7</v>
      </c>
      <c r="M113" s="186">
        <f t="shared" si="182"/>
        <v>70</v>
      </c>
      <c r="N113" s="186">
        <f t="shared" si="182"/>
        <v>70</v>
      </c>
      <c r="O113" s="186">
        <f t="shared" si="182"/>
        <v>0</v>
      </c>
      <c r="P113" s="186">
        <f t="shared" si="182"/>
        <v>0</v>
      </c>
      <c r="Q113" s="186">
        <f t="shared" si="182"/>
        <v>0</v>
      </c>
      <c r="R113" s="186">
        <f t="shared" si="182"/>
        <v>0</v>
      </c>
      <c r="S113" s="186">
        <f t="shared" si="182"/>
        <v>0</v>
      </c>
      <c r="T113" s="227">
        <f>+I113</f>
        <v>5</v>
      </c>
      <c r="U113" s="186">
        <f>SUM(V113:AA113)</f>
        <v>12</v>
      </c>
      <c r="V113" s="188">
        <v>12</v>
      </c>
      <c r="W113" s="188"/>
      <c r="X113" s="188"/>
      <c r="Y113" s="188"/>
      <c r="Z113" s="188"/>
      <c r="AA113" s="188"/>
      <c r="AB113" s="227">
        <f>+J113</f>
        <v>13</v>
      </c>
      <c r="AC113" s="186">
        <f>SUM(AD113:AI113)</f>
        <v>18</v>
      </c>
      <c r="AD113" s="188">
        <v>18</v>
      </c>
      <c r="AE113" s="188"/>
      <c r="AF113" s="188"/>
      <c r="AG113" s="188"/>
      <c r="AH113" s="188"/>
      <c r="AI113" s="188"/>
      <c r="AJ113" s="227">
        <f>+K113</f>
        <v>15</v>
      </c>
      <c r="AK113" s="186">
        <f>SUM(AL113:AQ113)</f>
        <v>22</v>
      </c>
      <c r="AL113" s="188">
        <v>22</v>
      </c>
      <c r="AM113" s="188"/>
      <c r="AN113" s="188"/>
      <c r="AO113" s="188"/>
      <c r="AP113" s="188"/>
      <c r="AQ113" s="188"/>
      <c r="AR113" s="227">
        <f>+L113</f>
        <v>7</v>
      </c>
      <c r="AS113" s="186">
        <f>SUM(AT113:AY113)</f>
        <v>18</v>
      </c>
      <c r="AT113" s="188">
        <v>18</v>
      </c>
      <c r="AU113" s="188"/>
      <c r="AV113" s="188"/>
      <c r="AW113" s="188"/>
      <c r="AX113" s="188"/>
      <c r="AY113" s="188"/>
    </row>
    <row r="114" spans="4:51" ht="32.1" customHeight="1" x14ac:dyDescent="0.25">
      <c r="D114" s="175"/>
      <c r="E114" s="182">
        <f>+Metas!H345</f>
        <v>300</v>
      </c>
      <c r="F114" s="183" t="str">
        <f>+Metas!K345</f>
        <v>Mesa técnica interinstitucional implementada para el seguimiento de la política pública de envejecimiento y vejez.</v>
      </c>
      <c r="G114" s="226">
        <f>+Metas!J345</f>
        <v>1</v>
      </c>
      <c r="H114" s="1">
        <f>SUM(I114:L114)</f>
        <v>1</v>
      </c>
      <c r="I114" s="185"/>
      <c r="J114" s="185">
        <v>1</v>
      </c>
      <c r="K114" s="185"/>
      <c r="L114" s="185"/>
      <c r="M114" s="186">
        <f t="shared" si="182"/>
        <v>25</v>
      </c>
      <c r="N114" s="186">
        <f t="shared" si="182"/>
        <v>25</v>
      </c>
      <c r="O114" s="186">
        <f t="shared" si="182"/>
        <v>0</v>
      </c>
      <c r="P114" s="186">
        <f t="shared" si="182"/>
        <v>0</v>
      </c>
      <c r="Q114" s="186">
        <f t="shared" si="182"/>
        <v>0</v>
      </c>
      <c r="R114" s="186">
        <f t="shared" si="182"/>
        <v>0</v>
      </c>
      <c r="S114" s="186">
        <f t="shared" si="182"/>
        <v>0</v>
      </c>
      <c r="T114" s="227">
        <f>+I114</f>
        <v>0</v>
      </c>
      <c r="U114" s="186">
        <f>SUM(V114:AA114)</f>
        <v>0</v>
      </c>
      <c r="V114" s="188"/>
      <c r="W114" s="188"/>
      <c r="X114" s="188"/>
      <c r="Y114" s="188"/>
      <c r="Z114" s="188"/>
      <c r="AA114" s="188"/>
      <c r="AB114" s="227">
        <f>+J114</f>
        <v>1</v>
      </c>
      <c r="AC114" s="186">
        <f>SUM(AD114:AI114)</f>
        <v>25</v>
      </c>
      <c r="AD114" s="188">
        <v>25</v>
      </c>
      <c r="AE114" s="188"/>
      <c r="AF114" s="188"/>
      <c r="AG114" s="188"/>
      <c r="AH114" s="188"/>
      <c r="AI114" s="188"/>
      <c r="AJ114" s="227">
        <f>+K114</f>
        <v>0</v>
      </c>
      <c r="AK114" s="186">
        <f>SUM(AL114:AQ114)</f>
        <v>0</v>
      </c>
      <c r="AL114" s="188"/>
      <c r="AM114" s="188"/>
      <c r="AN114" s="188"/>
      <c r="AO114" s="188"/>
      <c r="AP114" s="188"/>
      <c r="AQ114" s="188"/>
      <c r="AR114" s="227">
        <f>+L114</f>
        <v>0</v>
      </c>
      <c r="AS114" s="186">
        <f>SUM(AT114:AY114)</f>
        <v>0</v>
      </c>
      <c r="AT114" s="188"/>
      <c r="AU114" s="188"/>
      <c r="AV114" s="188"/>
      <c r="AW114" s="188"/>
      <c r="AX114" s="188"/>
      <c r="AY114" s="188"/>
    </row>
    <row r="115" spans="4:51" ht="32.1" customHeight="1" x14ac:dyDescent="0.25">
      <c r="D115" s="175" t="s">
        <v>3138</v>
      </c>
      <c r="E115" s="551" t="s">
        <v>3137</v>
      </c>
      <c r="F115" s="552"/>
      <c r="G115" s="189"/>
      <c r="H115" s="177"/>
      <c r="I115" s="178"/>
      <c r="J115" s="178"/>
      <c r="K115" s="178"/>
      <c r="L115" s="178"/>
      <c r="M115" s="190">
        <f t="shared" si="182"/>
        <v>475</v>
      </c>
      <c r="N115" s="190">
        <f t="shared" si="182"/>
        <v>475</v>
      </c>
      <c r="O115" s="190">
        <f t="shared" si="182"/>
        <v>0</v>
      </c>
      <c r="P115" s="190">
        <f t="shared" si="182"/>
        <v>0</v>
      </c>
      <c r="Q115" s="190">
        <f t="shared" si="182"/>
        <v>0</v>
      </c>
      <c r="R115" s="190">
        <f t="shared" si="182"/>
        <v>0</v>
      </c>
      <c r="S115" s="190">
        <f t="shared" si="182"/>
        <v>0</v>
      </c>
      <c r="T115" s="180"/>
      <c r="U115" s="181">
        <f>SUM(U116:U118)</f>
        <v>12</v>
      </c>
      <c r="V115" s="181">
        <f t="shared" ref="V115:AA115" si="187">SUM(V116:V118)</f>
        <v>12</v>
      </c>
      <c r="W115" s="181">
        <f t="shared" si="187"/>
        <v>0</v>
      </c>
      <c r="X115" s="181">
        <f t="shared" si="187"/>
        <v>0</v>
      </c>
      <c r="Y115" s="181">
        <f t="shared" si="187"/>
        <v>0</v>
      </c>
      <c r="Z115" s="181">
        <f t="shared" si="187"/>
        <v>0</v>
      </c>
      <c r="AA115" s="181">
        <f t="shared" si="187"/>
        <v>0</v>
      </c>
      <c r="AB115" s="180"/>
      <c r="AC115" s="181">
        <f>SUM(AC116:AC118)</f>
        <v>178</v>
      </c>
      <c r="AD115" s="181">
        <f t="shared" ref="AD115:AI115" si="188">SUM(AD116:AD118)</f>
        <v>178</v>
      </c>
      <c r="AE115" s="181">
        <f t="shared" si="188"/>
        <v>0</v>
      </c>
      <c r="AF115" s="181">
        <f t="shared" si="188"/>
        <v>0</v>
      </c>
      <c r="AG115" s="181">
        <f t="shared" si="188"/>
        <v>0</v>
      </c>
      <c r="AH115" s="181">
        <f t="shared" si="188"/>
        <v>0</v>
      </c>
      <c r="AI115" s="181">
        <f t="shared" si="188"/>
        <v>0</v>
      </c>
      <c r="AJ115" s="180"/>
      <c r="AK115" s="181">
        <f>SUM(AK116:AK118)</f>
        <v>170</v>
      </c>
      <c r="AL115" s="181">
        <f t="shared" ref="AL115:AQ115" si="189">SUM(AL116:AL118)</f>
        <v>170</v>
      </c>
      <c r="AM115" s="181">
        <f t="shared" si="189"/>
        <v>0</v>
      </c>
      <c r="AN115" s="181">
        <f t="shared" si="189"/>
        <v>0</v>
      </c>
      <c r="AO115" s="181">
        <f t="shared" si="189"/>
        <v>0</v>
      </c>
      <c r="AP115" s="181">
        <f t="shared" si="189"/>
        <v>0</v>
      </c>
      <c r="AQ115" s="181">
        <f t="shared" si="189"/>
        <v>0</v>
      </c>
      <c r="AR115" s="180"/>
      <c r="AS115" s="181">
        <f>SUM(AS116:AS118)</f>
        <v>115</v>
      </c>
      <c r="AT115" s="181">
        <f t="shared" ref="AT115:AY115" si="190">SUM(AT116:AT118)</f>
        <v>115</v>
      </c>
      <c r="AU115" s="181">
        <f t="shared" si="190"/>
        <v>0</v>
      </c>
      <c r="AV115" s="181">
        <f t="shared" si="190"/>
        <v>0</v>
      </c>
      <c r="AW115" s="181">
        <f t="shared" si="190"/>
        <v>0</v>
      </c>
      <c r="AX115" s="181">
        <f t="shared" si="190"/>
        <v>0</v>
      </c>
      <c r="AY115" s="181">
        <f t="shared" si="190"/>
        <v>0</v>
      </c>
    </row>
    <row r="116" spans="4:51" ht="31.9" customHeight="1" x14ac:dyDescent="0.25">
      <c r="D116" s="175"/>
      <c r="E116" s="182">
        <f>+Metas!H346</f>
        <v>301</v>
      </c>
      <c r="F116" s="191" t="str">
        <f>+Metas!K346</f>
        <v xml:space="preserve">Centros vida/día de atención a los adultos mayores con mejoramiento locativo </v>
      </c>
      <c r="G116" s="184">
        <f>+Metas!J346</f>
        <v>10</v>
      </c>
      <c r="H116" s="1">
        <f>SUM(I116:L116)</f>
        <v>10</v>
      </c>
      <c r="I116" s="185"/>
      <c r="J116" s="185">
        <v>6</v>
      </c>
      <c r="K116" s="185">
        <v>3</v>
      </c>
      <c r="L116" s="185">
        <v>1</v>
      </c>
      <c r="M116" s="186">
        <f t="shared" si="182"/>
        <v>260</v>
      </c>
      <c r="N116" s="186">
        <f t="shared" si="182"/>
        <v>260</v>
      </c>
      <c r="O116" s="186">
        <f t="shared" si="182"/>
        <v>0</v>
      </c>
      <c r="P116" s="186">
        <f t="shared" si="182"/>
        <v>0</v>
      </c>
      <c r="Q116" s="186">
        <f t="shared" si="182"/>
        <v>0</v>
      </c>
      <c r="R116" s="186">
        <f t="shared" si="182"/>
        <v>0</v>
      </c>
      <c r="S116" s="186">
        <f t="shared" si="182"/>
        <v>0</v>
      </c>
      <c r="T116" s="227">
        <f>+I116</f>
        <v>0</v>
      </c>
      <c r="U116" s="186">
        <f>SUM(V116:AA116)</f>
        <v>0</v>
      </c>
      <c r="V116" s="188"/>
      <c r="W116" s="188"/>
      <c r="X116" s="188"/>
      <c r="Y116" s="188"/>
      <c r="Z116" s="188"/>
      <c r="AA116" s="188"/>
      <c r="AB116" s="227">
        <f>+J116</f>
        <v>6</v>
      </c>
      <c r="AC116" s="186">
        <f>SUM(AD116:AI116)</f>
        <v>120</v>
      </c>
      <c r="AD116" s="188">
        <v>120</v>
      </c>
      <c r="AE116" s="188"/>
      <c r="AF116" s="188"/>
      <c r="AG116" s="188"/>
      <c r="AH116" s="188"/>
      <c r="AI116" s="188"/>
      <c r="AJ116" s="227">
        <f>+K116</f>
        <v>3</v>
      </c>
      <c r="AK116" s="186">
        <f>SUM(AL116:AQ116)</f>
        <v>100</v>
      </c>
      <c r="AL116" s="188">
        <v>100</v>
      </c>
      <c r="AM116" s="188"/>
      <c r="AN116" s="188"/>
      <c r="AO116" s="188"/>
      <c r="AP116" s="188"/>
      <c r="AQ116" s="188"/>
      <c r="AR116" s="227">
        <f>+L116</f>
        <v>1</v>
      </c>
      <c r="AS116" s="186">
        <f>SUM(AT116:AY116)</f>
        <v>40</v>
      </c>
      <c r="AT116" s="188">
        <v>40</v>
      </c>
      <c r="AU116" s="188"/>
      <c r="AV116" s="188"/>
      <c r="AW116" s="188"/>
      <c r="AX116" s="188"/>
      <c r="AY116" s="188"/>
    </row>
    <row r="117" spans="4:51" ht="31.9" customHeight="1" x14ac:dyDescent="0.25">
      <c r="D117" s="175"/>
      <c r="E117" s="182">
        <f>+Metas!H347</f>
        <v>302</v>
      </c>
      <c r="F117" s="191" t="str">
        <f>+Metas!K347</f>
        <v>Centros Vida/día que prestan servicios a los adultos mayores con seguimiento y vigilancia</v>
      </c>
      <c r="G117" s="184">
        <f>+Metas!J347</f>
        <v>50</v>
      </c>
      <c r="H117" s="1">
        <f>SUM(I117:L117)</f>
        <v>50</v>
      </c>
      <c r="I117" s="185">
        <v>5</v>
      </c>
      <c r="J117" s="185">
        <v>15</v>
      </c>
      <c r="K117" s="185">
        <v>20</v>
      </c>
      <c r="L117" s="185">
        <v>10</v>
      </c>
      <c r="M117" s="186">
        <f t="shared" si="182"/>
        <v>65</v>
      </c>
      <c r="N117" s="186">
        <f t="shared" si="182"/>
        <v>65</v>
      </c>
      <c r="O117" s="186">
        <f t="shared" si="182"/>
        <v>0</v>
      </c>
      <c r="P117" s="186">
        <f t="shared" si="182"/>
        <v>0</v>
      </c>
      <c r="Q117" s="186">
        <f t="shared" si="182"/>
        <v>0</v>
      </c>
      <c r="R117" s="186">
        <f t="shared" si="182"/>
        <v>0</v>
      </c>
      <c r="S117" s="186">
        <f t="shared" si="182"/>
        <v>0</v>
      </c>
      <c r="T117" s="227">
        <f>+I117</f>
        <v>5</v>
      </c>
      <c r="U117" s="186">
        <f>SUM(V117:AA117)</f>
        <v>12</v>
      </c>
      <c r="V117" s="188">
        <v>12</v>
      </c>
      <c r="W117" s="188"/>
      <c r="X117" s="188"/>
      <c r="Y117" s="188"/>
      <c r="Z117" s="188"/>
      <c r="AA117" s="188"/>
      <c r="AB117" s="227">
        <f>+J117</f>
        <v>15</v>
      </c>
      <c r="AC117" s="186">
        <f>SUM(AD117:AI117)</f>
        <v>18</v>
      </c>
      <c r="AD117" s="188">
        <v>18</v>
      </c>
      <c r="AE117" s="188"/>
      <c r="AF117" s="188"/>
      <c r="AG117" s="188"/>
      <c r="AH117" s="188"/>
      <c r="AI117" s="188"/>
      <c r="AJ117" s="227">
        <f>+K117</f>
        <v>20</v>
      </c>
      <c r="AK117" s="186">
        <f>SUM(AL117:AQ117)</f>
        <v>20</v>
      </c>
      <c r="AL117" s="188">
        <v>20</v>
      </c>
      <c r="AM117" s="188"/>
      <c r="AN117" s="188"/>
      <c r="AO117" s="188"/>
      <c r="AP117" s="188"/>
      <c r="AQ117" s="188"/>
      <c r="AR117" s="227">
        <f>+L117</f>
        <v>10</v>
      </c>
      <c r="AS117" s="186">
        <f>SUM(AT117:AY117)</f>
        <v>15</v>
      </c>
      <c r="AT117" s="188">
        <v>15</v>
      </c>
      <c r="AU117" s="188"/>
      <c r="AV117" s="188"/>
      <c r="AW117" s="188"/>
      <c r="AX117" s="188"/>
      <c r="AY117" s="188"/>
    </row>
    <row r="118" spans="4:51" ht="31.9" customHeight="1" x14ac:dyDescent="0.25">
      <c r="D118" s="175"/>
      <c r="E118" s="182">
        <f>+Metas!H348</f>
        <v>303</v>
      </c>
      <c r="F118" s="191" t="str">
        <f>+Metas!K348</f>
        <v xml:space="preserve">Adultos mayores beneficiados con auxilio exequial. </v>
      </c>
      <c r="G118" s="184">
        <f>+Metas!J348</f>
        <v>80</v>
      </c>
      <c r="H118" s="1">
        <f>SUM(I118:L118)</f>
        <v>80</v>
      </c>
      <c r="I118" s="185"/>
      <c r="J118" s="185">
        <v>30</v>
      </c>
      <c r="K118" s="185">
        <v>30</v>
      </c>
      <c r="L118" s="185">
        <v>20</v>
      </c>
      <c r="M118" s="186">
        <f t="shared" si="182"/>
        <v>150</v>
      </c>
      <c r="N118" s="186">
        <f t="shared" si="182"/>
        <v>150</v>
      </c>
      <c r="O118" s="186">
        <f t="shared" si="182"/>
        <v>0</v>
      </c>
      <c r="P118" s="186">
        <f t="shared" si="182"/>
        <v>0</v>
      </c>
      <c r="Q118" s="186">
        <f t="shared" si="182"/>
        <v>0</v>
      </c>
      <c r="R118" s="186">
        <f t="shared" si="182"/>
        <v>0</v>
      </c>
      <c r="S118" s="186">
        <f t="shared" si="182"/>
        <v>0</v>
      </c>
      <c r="T118" s="227">
        <f>+I118</f>
        <v>0</v>
      </c>
      <c r="U118" s="186">
        <f>SUM(V118:AA118)</f>
        <v>0</v>
      </c>
      <c r="V118" s="188"/>
      <c r="W118" s="188"/>
      <c r="X118" s="188"/>
      <c r="Y118" s="188"/>
      <c r="Z118" s="188"/>
      <c r="AA118" s="188"/>
      <c r="AB118" s="227">
        <f>+J118</f>
        <v>30</v>
      </c>
      <c r="AC118" s="186">
        <f>SUM(AD118:AI118)</f>
        <v>40</v>
      </c>
      <c r="AD118" s="188">
        <v>40</v>
      </c>
      <c r="AE118" s="188"/>
      <c r="AF118" s="188"/>
      <c r="AG118" s="188"/>
      <c r="AH118" s="188"/>
      <c r="AI118" s="188"/>
      <c r="AJ118" s="227">
        <f>+K118</f>
        <v>30</v>
      </c>
      <c r="AK118" s="186">
        <f>SUM(AL118:AQ118)</f>
        <v>50</v>
      </c>
      <c r="AL118" s="188">
        <v>50</v>
      </c>
      <c r="AM118" s="188"/>
      <c r="AN118" s="188"/>
      <c r="AO118" s="188"/>
      <c r="AP118" s="188"/>
      <c r="AQ118" s="188"/>
      <c r="AR118" s="227">
        <f>+L118</f>
        <v>20</v>
      </c>
      <c r="AS118" s="186">
        <f>SUM(AT118:AY118)</f>
        <v>60</v>
      </c>
      <c r="AT118" s="188">
        <v>60</v>
      </c>
      <c r="AU118" s="188"/>
      <c r="AV118" s="188"/>
      <c r="AW118" s="188"/>
      <c r="AX118" s="188"/>
      <c r="AY118" s="188"/>
    </row>
    <row r="119" spans="4:51" ht="32.1" customHeight="1" x14ac:dyDescent="0.25">
      <c r="D119" s="175" t="s">
        <v>3140</v>
      </c>
      <c r="E119" s="551" t="s">
        <v>3139</v>
      </c>
      <c r="F119" s="552"/>
      <c r="G119" s="189"/>
      <c r="H119" s="177"/>
      <c r="I119" s="178"/>
      <c r="J119" s="178"/>
      <c r="K119" s="178"/>
      <c r="L119" s="178"/>
      <c r="M119" s="190">
        <f t="shared" si="182"/>
        <v>1060</v>
      </c>
      <c r="N119" s="190">
        <f t="shared" si="182"/>
        <v>1060</v>
      </c>
      <c r="O119" s="190">
        <f t="shared" si="182"/>
        <v>0</v>
      </c>
      <c r="P119" s="190">
        <f t="shared" si="182"/>
        <v>0</v>
      </c>
      <c r="Q119" s="190">
        <f t="shared" si="182"/>
        <v>0</v>
      </c>
      <c r="R119" s="190">
        <f t="shared" si="182"/>
        <v>0</v>
      </c>
      <c r="S119" s="190">
        <f t="shared" si="182"/>
        <v>0</v>
      </c>
      <c r="T119" s="180"/>
      <c r="U119" s="181">
        <f>SUM(U120:U122)</f>
        <v>20</v>
      </c>
      <c r="V119" s="181">
        <f t="shared" ref="V119:AA119" si="191">SUM(V120:V122)</f>
        <v>20</v>
      </c>
      <c r="W119" s="181">
        <f t="shared" si="191"/>
        <v>0</v>
      </c>
      <c r="X119" s="181">
        <f t="shared" si="191"/>
        <v>0</v>
      </c>
      <c r="Y119" s="181">
        <f t="shared" si="191"/>
        <v>0</v>
      </c>
      <c r="Z119" s="181">
        <f t="shared" si="191"/>
        <v>0</v>
      </c>
      <c r="AA119" s="181">
        <f t="shared" si="191"/>
        <v>0</v>
      </c>
      <c r="AB119" s="180"/>
      <c r="AC119" s="181">
        <f>SUM(AC120:AC122)</f>
        <v>370</v>
      </c>
      <c r="AD119" s="181">
        <f t="shared" ref="AD119:AI119" si="192">SUM(AD120:AD122)</f>
        <v>370</v>
      </c>
      <c r="AE119" s="181">
        <f t="shared" si="192"/>
        <v>0</v>
      </c>
      <c r="AF119" s="181">
        <f t="shared" si="192"/>
        <v>0</v>
      </c>
      <c r="AG119" s="181">
        <f t="shared" si="192"/>
        <v>0</v>
      </c>
      <c r="AH119" s="181">
        <f t="shared" si="192"/>
        <v>0</v>
      </c>
      <c r="AI119" s="181">
        <f t="shared" si="192"/>
        <v>0</v>
      </c>
      <c r="AJ119" s="180"/>
      <c r="AK119" s="181">
        <f>SUM(AK120:AK122)</f>
        <v>370</v>
      </c>
      <c r="AL119" s="181">
        <f t="shared" ref="AL119:AQ119" si="193">SUM(AL120:AL122)</f>
        <v>370</v>
      </c>
      <c r="AM119" s="181">
        <f t="shared" si="193"/>
        <v>0</v>
      </c>
      <c r="AN119" s="181">
        <f t="shared" si="193"/>
        <v>0</v>
      </c>
      <c r="AO119" s="181">
        <f t="shared" si="193"/>
        <v>0</v>
      </c>
      <c r="AP119" s="181">
        <f t="shared" si="193"/>
        <v>0</v>
      </c>
      <c r="AQ119" s="181">
        <f t="shared" si="193"/>
        <v>0</v>
      </c>
      <c r="AR119" s="180"/>
      <c r="AS119" s="181">
        <f>SUM(AS120:AS122)</f>
        <v>300</v>
      </c>
      <c r="AT119" s="181">
        <f t="shared" ref="AT119:AY119" si="194">SUM(AT120:AT122)</f>
        <v>300</v>
      </c>
      <c r="AU119" s="181">
        <f t="shared" si="194"/>
        <v>0</v>
      </c>
      <c r="AV119" s="181">
        <f t="shared" si="194"/>
        <v>0</v>
      </c>
      <c r="AW119" s="181">
        <f t="shared" si="194"/>
        <v>0</v>
      </c>
      <c r="AX119" s="181">
        <f t="shared" si="194"/>
        <v>0</v>
      </c>
      <c r="AY119" s="181">
        <f t="shared" si="194"/>
        <v>0</v>
      </c>
    </row>
    <row r="120" spans="4:51" ht="31.9" customHeight="1" x14ac:dyDescent="0.25">
      <c r="D120" s="175"/>
      <c r="E120" s="182">
        <f>+Metas!H349</f>
        <v>304</v>
      </c>
      <c r="F120" s="191" t="str">
        <f>+Metas!K349</f>
        <v>Adultos mayores con orientación psicosocial para reducir o mitigar enfermedades mentales post Covid-19 y propias de la vejez.</v>
      </c>
      <c r="G120" s="184">
        <f>+Metas!J349</f>
        <v>10000</v>
      </c>
      <c r="H120" s="1">
        <f>SUM(I120:L120)</f>
        <v>10000</v>
      </c>
      <c r="I120" s="185"/>
      <c r="J120" s="185">
        <v>4000</v>
      </c>
      <c r="K120" s="185">
        <v>3500</v>
      </c>
      <c r="L120" s="185">
        <v>2500</v>
      </c>
      <c r="M120" s="186">
        <f t="shared" si="182"/>
        <v>750</v>
      </c>
      <c r="N120" s="186">
        <f t="shared" si="182"/>
        <v>750</v>
      </c>
      <c r="O120" s="186">
        <f t="shared" si="182"/>
        <v>0</v>
      </c>
      <c r="P120" s="186">
        <f t="shared" si="182"/>
        <v>0</v>
      </c>
      <c r="Q120" s="186">
        <f t="shared" si="182"/>
        <v>0</v>
      </c>
      <c r="R120" s="186">
        <f t="shared" si="182"/>
        <v>0</v>
      </c>
      <c r="S120" s="186">
        <f t="shared" si="182"/>
        <v>0</v>
      </c>
      <c r="T120" s="227">
        <f>+I120</f>
        <v>0</v>
      </c>
      <c r="U120" s="186">
        <f>SUM(V120:AA120)</f>
        <v>0</v>
      </c>
      <c r="V120" s="188"/>
      <c r="W120" s="188"/>
      <c r="X120" s="188"/>
      <c r="Y120" s="188"/>
      <c r="Z120" s="188"/>
      <c r="AA120" s="188"/>
      <c r="AB120" s="227">
        <f>+J120</f>
        <v>4000</v>
      </c>
      <c r="AC120" s="186">
        <f>SUM(AD120:AI120)</f>
        <v>280</v>
      </c>
      <c r="AD120" s="188">
        <v>280</v>
      </c>
      <c r="AE120" s="188"/>
      <c r="AF120" s="188"/>
      <c r="AG120" s="188"/>
      <c r="AH120" s="188"/>
      <c r="AI120" s="188"/>
      <c r="AJ120" s="227">
        <f>+K120</f>
        <v>3500</v>
      </c>
      <c r="AK120" s="186">
        <f>SUM(AL120:AQ120)</f>
        <v>270</v>
      </c>
      <c r="AL120" s="188">
        <v>270</v>
      </c>
      <c r="AM120" s="188"/>
      <c r="AN120" s="188"/>
      <c r="AO120" s="188"/>
      <c r="AP120" s="188"/>
      <c r="AQ120" s="188"/>
      <c r="AR120" s="227">
        <f>+L120</f>
        <v>2500</v>
      </c>
      <c r="AS120" s="186">
        <f>SUM(AT120:AY120)</f>
        <v>200</v>
      </c>
      <c r="AT120" s="188">
        <v>200</v>
      </c>
      <c r="AU120" s="188"/>
      <c r="AV120" s="188"/>
      <c r="AW120" s="188"/>
      <c r="AX120" s="188"/>
      <c r="AY120" s="188"/>
    </row>
    <row r="121" spans="4:51" ht="31.9" customHeight="1" x14ac:dyDescent="0.25">
      <c r="D121" s="175"/>
      <c r="E121" s="182">
        <f>+Metas!H350</f>
        <v>305</v>
      </c>
      <c r="F121" s="191" t="str">
        <f>+Metas!K350</f>
        <v xml:space="preserve">Adultos mayores con asistencia jurídica para proteger sus derechos. </v>
      </c>
      <c r="G121" s="184">
        <f>+Metas!J350</f>
        <v>600</v>
      </c>
      <c r="H121" s="1">
        <f>SUM(I121:L121)</f>
        <v>600</v>
      </c>
      <c r="I121" s="185">
        <v>50</v>
      </c>
      <c r="J121" s="185">
        <v>200</v>
      </c>
      <c r="K121" s="185">
        <v>200</v>
      </c>
      <c r="L121" s="185">
        <v>150</v>
      </c>
      <c r="M121" s="186">
        <f t="shared" si="182"/>
        <v>160</v>
      </c>
      <c r="N121" s="186">
        <f t="shared" si="182"/>
        <v>160</v>
      </c>
      <c r="O121" s="186">
        <f t="shared" si="182"/>
        <v>0</v>
      </c>
      <c r="P121" s="186">
        <f t="shared" si="182"/>
        <v>0</v>
      </c>
      <c r="Q121" s="186">
        <f t="shared" si="182"/>
        <v>0</v>
      </c>
      <c r="R121" s="186">
        <f t="shared" si="182"/>
        <v>0</v>
      </c>
      <c r="S121" s="186">
        <f t="shared" si="182"/>
        <v>0</v>
      </c>
      <c r="T121" s="227">
        <f>+I121</f>
        <v>50</v>
      </c>
      <c r="U121" s="186">
        <f>SUM(V121:AA121)</f>
        <v>20</v>
      </c>
      <c r="V121" s="188">
        <v>20</v>
      </c>
      <c r="W121" s="188"/>
      <c r="X121" s="188"/>
      <c r="Y121" s="188"/>
      <c r="Z121" s="188"/>
      <c r="AA121" s="188"/>
      <c r="AB121" s="227">
        <f>+J121</f>
        <v>200</v>
      </c>
      <c r="AC121" s="186">
        <f>SUM(AD121:AI121)</f>
        <v>40</v>
      </c>
      <c r="AD121" s="188">
        <v>40</v>
      </c>
      <c r="AE121" s="188"/>
      <c r="AF121" s="188"/>
      <c r="AG121" s="188"/>
      <c r="AH121" s="188"/>
      <c r="AI121" s="188"/>
      <c r="AJ121" s="227">
        <f>+K121</f>
        <v>200</v>
      </c>
      <c r="AK121" s="186">
        <f>SUM(AL121:AQ121)</f>
        <v>50</v>
      </c>
      <c r="AL121" s="188">
        <v>50</v>
      </c>
      <c r="AM121" s="188"/>
      <c r="AN121" s="188"/>
      <c r="AO121" s="188"/>
      <c r="AP121" s="188"/>
      <c r="AQ121" s="188"/>
      <c r="AR121" s="227">
        <f>+L121</f>
        <v>150</v>
      </c>
      <c r="AS121" s="186">
        <f>SUM(AT121:AY121)</f>
        <v>50</v>
      </c>
      <c r="AT121" s="188">
        <v>50</v>
      </c>
      <c r="AU121" s="188"/>
      <c r="AV121" s="188"/>
      <c r="AW121" s="188"/>
      <c r="AX121" s="188"/>
      <c r="AY121" s="188"/>
    </row>
    <row r="122" spans="4:51" ht="31.9" customHeight="1" x14ac:dyDescent="0.25">
      <c r="D122" s="175"/>
      <c r="E122" s="182">
        <f>+Metas!H351</f>
        <v>306</v>
      </c>
      <c r="F122" s="191" t="str">
        <f>+Metas!K351</f>
        <v>Encuentros intergeneracionales realizados con actividades lúdicas recreativas y culturales en cada municipio</v>
      </c>
      <c r="G122" s="184">
        <f>+Metas!J351</f>
        <v>3</v>
      </c>
      <c r="H122" s="1">
        <f>SUM(I122:L122)</f>
        <v>3</v>
      </c>
      <c r="I122" s="185"/>
      <c r="J122" s="185">
        <v>1</v>
      </c>
      <c r="K122" s="185">
        <v>1</v>
      </c>
      <c r="L122" s="185">
        <v>1</v>
      </c>
      <c r="M122" s="186">
        <f t="shared" si="182"/>
        <v>150</v>
      </c>
      <c r="N122" s="186">
        <f t="shared" si="182"/>
        <v>150</v>
      </c>
      <c r="O122" s="186">
        <f t="shared" si="182"/>
        <v>0</v>
      </c>
      <c r="P122" s="186">
        <f t="shared" si="182"/>
        <v>0</v>
      </c>
      <c r="Q122" s="186">
        <f t="shared" si="182"/>
        <v>0</v>
      </c>
      <c r="R122" s="186">
        <f t="shared" si="182"/>
        <v>0</v>
      </c>
      <c r="S122" s="186">
        <f t="shared" si="182"/>
        <v>0</v>
      </c>
      <c r="T122" s="227">
        <f>+I122</f>
        <v>0</v>
      </c>
      <c r="U122" s="186">
        <f>SUM(V122:AA122)</f>
        <v>0</v>
      </c>
      <c r="V122" s="188"/>
      <c r="W122" s="188"/>
      <c r="X122" s="188"/>
      <c r="Y122" s="188"/>
      <c r="Z122" s="188"/>
      <c r="AA122" s="188"/>
      <c r="AB122" s="227">
        <f>+J122</f>
        <v>1</v>
      </c>
      <c r="AC122" s="186">
        <f>SUM(AD122:AI122)</f>
        <v>50</v>
      </c>
      <c r="AD122" s="188">
        <v>50</v>
      </c>
      <c r="AE122" s="188"/>
      <c r="AF122" s="188"/>
      <c r="AG122" s="188"/>
      <c r="AH122" s="188"/>
      <c r="AI122" s="188"/>
      <c r="AJ122" s="227">
        <f>+K122</f>
        <v>1</v>
      </c>
      <c r="AK122" s="186">
        <f>SUM(AL122:AQ122)</f>
        <v>50</v>
      </c>
      <c r="AL122" s="188">
        <v>50</v>
      </c>
      <c r="AM122" s="188"/>
      <c r="AN122" s="188"/>
      <c r="AO122" s="188"/>
      <c r="AP122" s="188"/>
      <c r="AQ122" s="188"/>
      <c r="AR122" s="227">
        <f>+L122</f>
        <v>1</v>
      </c>
      <c r="AS122" s="186">
        <f>SUM(AT122:AY122)</f>
        <v>50</v>
      </c>
      <c r="AT122" s="188">
        <v>50</v>
      </c>
      <c r="AU122" s="188"/>
      <c r="AV122" s="188"/>
      <c r="AW122" s="188"/>
      <c r="AX122" s="188"/>
      <c r="AY122" s="188"/>
    </row>
    <row r="123" spans="4:51" ht="32.1" customHeight="1" x14ac:dyDescent="0.25">
      <c r="D123" s="175" t="s">
        <v>3142</v>
      </c>
      <c r="E123" s="551" t="s">
        <v>3141</v>
      </c>
      <c r="F123" s="552"/>
      <c r="G123" s="189"/>
      <c r="H123" s="177"/>
      <c r="I123" s="178"/>
      <c r="J123" s="178"/>
      <c r="K123" s="178"/>
      <c r="L123" s="178"/>
      <c r="M123" s="190">
        <f t="shared" si="182"/>
        <v>23025</v>
      </c>
      <c r="N123" s="190">
        <f t="shared" si="182"/>
        <v>23025</v>
      </c>
      <c r="O123" s="190">
        <f t="shared" si="182"/>
        <v>0</v>
      </c>
      <c r="P123" s="190">
        <f t="shared" si="182"/>
        <v>0</v>
      </c>
      <c r="Q123" s="190">
        <f t="shared" si="182"/>
        <v>0</v>
      </c>
      <c r="R123" s="190">
        <f t="shared" si="182"/>
        <v>0</v>
      </c>
      <c r="S123" s="190">
        <f t="shared" si="182"/>
        <v>0</v>
      </c>
      <c r="T123" s="180"/>
      <c r="U123" s="181">
        <f>SUM(U124:U128)</f>
        <v>5852</v>
      </c>
      <c r="V123" s="181">
        <f t="shared" ref="V123:AA123" si="195">SUM(V124:V128)</f>
        <v>5852</v>
      </c>
      <c r="W123" s="181">
        <f t="shared" si="195"/>
        <v>0</v>
      </c>
      <c r="X123" s="181">
        <f t="shared" si="195"/>
        <v>0</v>
      </c>
      <c r="Y123" s="181">
        <f t="shared" si="195"/>
        <v>0</v>
      </c>
      <c r="Z123" s="181">
        <f t="shared" si="195"/>
        <v>0</v>
      </c>
      <c r="AA123" s="181">
        <f t="shared" si="195"/>
        <v>0</v>
      </c>
      <c r="AB123" s="180"/>
      <c r="AC123" s="181">
        <f>SUM(AC124:AC128)</f>
        <v>5825</v>
      </c>
      <c r="AD123" s="181">
        <f t="shared" ref="AD123:AI123" si="196">SUM(AD124:AD128)</f>
        <v>5825</v>
      </c>
      <c r="AE123" s="181">
        <f t="shared" si="196"/>
        <v>0</v>
      </c>
      <c r="AF123" s="181">
        <f t="shared" si="196"/>
        <v>0</v>
      </c>
      <c r="AG123" s="181">
        <f t="shared" si="196"/>
        <v>0</v>
      </c>
      <c r="AH123" s="181">
        <f t="shared" si="196"/>
        <v>0</v>
      </c>
      <c r="AI123" s="181">
        <f t="shared" si="196"/>
        <v>0</v>
      </c>
      <c r="AJ123" s="180"/>
      <c r="AK123" s="181">
        <f>SUM(AK124:AK128)</f>
        <v>5688</v>
      </c>
      <c r="AL123" s="181">
        <f t="shared" ref="AL123:AQ123" si="197">SUM(AL124:AL128)</f>
        <v>5688</v>
      </c>
      <c r="AM123" s="181">
        <f t="shared" si="197"/>
        <v>0</v>
      </c>
      <c r="AN123" s="181">
        <f t="shared" si="197"/>
        <v>0</v>
      </c>
      <c r="AO123" s="181">
        <f t="shared" si="197"/>
        <v>0</v>
      </c>
      <c r="AP123" s="181">
        <f t="shared" si="197"/>
        <v>0</v>
      </c>
      <c r="AQ123" s="181">
        <f t="shared" si="197"/>
        <v>0</v>
      </c>
      <c r="AR123" s="180"/>
      <c r="AS123" s="181">
        <f>SUM(AS124:AS128)</f>
        <v>5660</v>
      </c>
      <c r="AT123" s="181">
        <f t="shared" ref="AT123:AY123" si="198">SUM(AT124:AT128)</f>
        <v>5660</v>
      </c>
      <c r="AU123" s="181">
        <f t="shared" si="198"/>
        <v>0</v>
      </c>
      <c r="AV123" s="181">
        <f t="shared" si="198"/>
        <v>0</v>
      </c>
      <c r="AW123" s="181">
        <f t="shared" si="198"/>
        <v>0</v>
      </c>
      <c r="AX123" s="181">
        <f t="shared" si="198"/>
        <v>0</v>
      </c>
      <c r="AY123" s="181">
        <f t="shared" si="198"/>
        <v>0</v>
      </c>
    </row>
    <row r="124" spans="4:51" ht="31.9" customHeight="1" x14ac:dyDescent="0.25">
      <c r="D124" s="175"/>
      <c r="E124" s="182">
        <f>+Metas!H352</f>
        <v>307</v>
      </c>
      <c r="F124" s="191" t="str">
        <f>+Metas!K352</f>
        <v>Municipios con promoción de hábitos y estilo de vida saludable para adultos mayores que permitan la actividad física para la prevención de enfermedades.</v>
      </c>
      <c r="G124" s="184">
        <f>+Metas!J352</f>
        <v>40</v>
      </c>
      <c r="H124" s="5">
        <f>SUM(I124:L124)/2</f>
        <v>20</v>
      </c>
      <c r="I124" s="185">
        <v>10</v>
      </c>
      <c r="J124" s="185">
        <v>10</v>
      </c>
      <c r="K124" s="185">
        <v>10</v>
      </c>
      <c r="L124" s="185">
        <v>10</v>
      </c>
      <c r="M124" s="186">
        <f t="shared" si="182"/>
        <v>105</v>
      </c>
      <c r="N124" s="186">
        <f t="shared" si="182"/>
        <v>105</v>
      </c>
      <c r="O124" s="186">
        <f t="shared" si="182"/>
        <v>0</v>
      </c>
      <c r="P124" s="186">
        <f t="shared" si="182"/>
        <v>0</v>
      </c>
      <c r="Q124" s="186">
        <f t="shared" si="182"/>
        <v>0</v>
      </c>
      <c r="R124" s="186">
        <f t="shared" si="182"/>
        <v>0</v>
      </c>
      <c r="S124" s="186">
        <f t="shared" si="182"/>
        <v>0</v>
      </c>
      <c r="T124" s="227">
        <f>+I124</f>
        <v>10</v>
      </c>
      <c r="U124" s="186">
        <f>SUM(V124:AA124)</f>
        <v>25</v>
      </c>
      <c r="V124" s="188">
        <v>25</v>
      </c>
      <c r="W124" s="188"/>
      <c r="X124" s="188"/>
      <c r="Y124" s="188"/>
      <c r="Z124" s="188"/>
      <c r="AA124" s="188"/>
      <c r="AB124" s="227">
        <f>+J124</f>
        <v>10</v>
      </c>
      <c r="AC124" s="186">
        <f>SUM(AD124:AI124)</f>
        <v>25</v>
      </c>
      <c r="AD124" s="188">
        <v>25</v>
      </c>
      <c r="AE124" s="188"/>
      <c r="AF124" s="188"/>
      <c r="AG124" s="188"/>
      <c r="AH124" s="188"/>
      <c r="AI124" s="188"/>
      <c r="AJ124" s="227">
        <f>+K124</f>
        <v>10</v>
      </c>
      <c r="AK124" s="186">
        <f>SUM(AL124:AQ124)</f>
        <v>25</v>
      </c>
      <c r="AL124" s="188">
        <v>25</v>
      </c>
      <c r="AM124" s="188"/>
      <c r="AN124" s="188"/>
      <c r="AO124" s="188"/>
      <c r="AP124" s="188"/>
      <c r="AQ124" s="188"/>
      <c r="AR124" s="227">
        <f>+L124</f>
        <v>10</v>
      </c>
      <c r="AS124" s="186">
        <f>SUM(AT124:AY124)</f>
        <v>30</v>
      </c>
      <c r="AT124" s="188">
        <v>30</v>
      </c>
      <c r="AU124" s="188"/>
      <c r="AV124" s="188"/>
      <c r="AW124" s="188"/>
      <c r="AX124" s="188"/>
      <c r="AY124" s="188"/>
    </row>
    <row r="125" spans="4:51" ht="31.9" customHeight="1" x14ac:dyDescent="0.25">
      <c r="D125" s="175"/>
      <c r="E125" s="182">
        <f>+Metas!H353</f>
        <v>308</v>
      </c>
      <c r="F125" s="191" t="str">
        <f>+Metas!K353</f>
        <v xml:space="preserve">Adultos mayores beneficiados con el programa de KIT nutricionales. </v>
      </c>
      <c r="G125" s="184">
        <f>+Metas!J353</f>
        <v>40000</v>
      </c>
      <c r="H125" s="1">
        <f>SUM(I125:L125)</f>
        <v>40000</v>
      </c>
      <c r="I125" s="185">
        <v>10000</v>
      </c>
      <c r="J125" s="185">
        <v>10000</v>
      </c>
      <c r="K125" s="185">
        <v>10000</v>
      </c>
      <c r="L125" s="185">
        <v>10000</v>
      </c>
      <c r="M125" s="186">
        <f>+U125+AC125+AK125+AS125</f>
        <v>20700</v>
      </c>
      <c r="N125" s="186">
        <f t="shared" si="182"/>
        <v>20700</v>
      </c>
      <c r="O125" s="186">
        <f t="shared" si="182"/>
        <v>0</v>
      </c>
      <c r="P125" s="186">
        <f t="shared" si="182"/>
        <v>0</v>
      </c>
      <c r="Q125" s="186">
        <f t="shared" si="182"/>
        <v>0</v>
      </c>
      <c r="R125" s="186">
        <f t="shared" si="182"/>
        <v>0</v>
      </c>
      <c r="S125" s="186">
        <f t="shared" si="182"/>
        <v>0</v>
      </c>
      <c r="T125" s="227">
        <f>+I125</f>
        <v>10000</v>
      </c>
      <c r="U125" s="186">
        <v>5700</v>
      </c>
      <c r="V125" s="188">
        <v>5700</v>
      </c>
      <c r="W125" s="188"/>
      <c r="X125" s="188"/>
      <c r="Y125" s="188"/>
      <c r="Z125" s="188"/>
      <c r="AA125" s="188"/>
      <c r="AB125" s="227">
        <f>+J125</f>
        <v>10000</v>
      </c>
      <c r="AC125" s="186">
        <f>SUM(AD125:AI125)</f>
        <v>5000</v>
      </c>
      <c r="AD125" s="188">
        <v>5000</v>
      </c>
      <c r="AE125" s="188"/>
      <c r="AF125" s="188"/>
      <c r="AG125" s="188"/>
      <c r="AH125" s="188"/>
      <c r="AI125" s="188"/>
      <c r="AJ125" s="227">
        <f>+K125</f>
        <v>10000</v>
      </c>
      <c r="AK125" s="186">
        <f>SUM(AL125:AQ125)</f>
        <v>5000</v>
      </c>
      <c r="AL125" s="188">
        <v>5000</v>
      </c>
      <c r="AM125" s="188"/>
      <c r="AN125" s="188"/>
      <c r="AO125" s="188"/>
      <c r="AP125" s="188"/>
      <c r="AQ125" s="188"/>
      <c r="AR125" s="227">
        <f>+L125</f>
        <v>10000</v>
      </c>
      <c r="AS125" s="186">
        <f>SUM(AT125:AY125)</f>
        <v>5000</v>
      </c>
      <c r="AT125" s="188">
        <v>5000</v>
      </c>
      <c r="AU125" s="188"/>
      <c r="AV125" s="188"/>
      <c r="AW125" s="188"/>
      <c r="AX125" s="188"/>
      <c r="AY125" s="188"/>
    </row>
    <row r="126" spans="4:51" ht="31.9" customHeight="1" x14ac:dyDescent="0.25">
      <c r="D126" s="175"/>
      <c r="E126" s="182">
        <f>+Metas!H354</f>
        <v>309</v>
      </c>
      <c r="F126" s="191" t="str">
        <f>+Metas!K354</f>
        <v>Adultos mayores beneficiarios de apoyo integral con ayudas técnicas (bastones, sillas de ruedas, caminadores, muletas, etc.)</v>
      </c>
      <c r="G126" s="184">
        <f>+Metas!J354</f>
        <v>2000</v>
      </c>
      <c r="H126" s="1">
        <f>SUM(I126:L126)</f>
        <v>2000</v>
      </c>
      <c r="I126" s="185">
        <v>200</v>
      </c>
      <c r="J126" s="185">
        <v>800</v>
      </c>
      <c r="K126" s="185">
        <v>600</v>
      </c>
      <c r="L126" s="185">
        <v>400</v>
      </c>
      <c r="M126" s="186">
        <f>+U126+AC126+AK126+AS126</f>
        <v>500</v>
      </c>
      <c r="N126" s="186">
        <f t="shared" si="182"/>
        <v>500</v>
      </c>
      <c r="O126" s="186">
        <f t="shared" si="182"/>
        <v>0</v>
      </c>
      <c r="P126" s="186">
        <f t="shared" si="182"/>
        <v>0</v>
      </c>
      <c r="Q126" s="186">
        <f t="shared" si="182"/>
        <v>0</v>
      </c>
      <c r="R126" s="186">
        <f t="shared" si="182"/>
        <v>0</v>
      </c>
      <c r="S126" s="186">
        <f t="shared" si="182"/>
        <v>0</v>
      </c>
      <c r="T126" s="227">
        <f>+I126</f>
        <v>200</v>
      </c>
      <c r="U126" s="186">
        <f>SUM(V126:AA126)</f>
        <v>50</v>
      </c>
      <c r="V126" s="188">
        <v>50</v>
      </c>
      <c r="W126" s="188"/>
      <c r="X126" s="188"/>
      <c r="Y126" s="188"/>
      <c r="Z126" s="188"/>
      <c r="AA126" s="188"/>
      <c r="AB126" s="227">
        <f>+J126</f>
        <v>800</v>
      </c>
      <c r="AC126" s="186">
        <f>SUM(AD126:AI126)</f>
        <v>200</v>
      </c>
      <c r="AD126" s="188">
        <v>200</v>
      </c>
      <c r="AE126" s="188"/>
      <c r="AF126" s="188"/>
      <c r="AG126" s="188"/>
      <c r="AH126" s="188"/>
      <c r="AI126" s="188"/>
      <c r="AJ126" s="227">
        <f>+K126</f>
        <v>600</v>
      </c>
      <c r="AK126" s="186">
        <f>SUM(AL126:AQ126)</f>
        <v>150</v>
      </c>
      <c r="AL126" s="188">
        <v>150</v>
      </c>
      <c r="AM126" s="188"/>
      <c r="AN126" s="188"/>
      <c r="AO126" s="188"/>
      <c r="AP126" s="188"/>
      <c r="AQ126" s="188"/>
      <c r="AR126" s="227">
        <f>+L126</f>
        <v>400</v>
      </c>
      <c r="AS126" s="186">
        <f>SUM(AT126:AY126)</f>
        <v>100</v>
      </c>
      <c r="AT126" s="188">
        <v>100</v>
      </c>
      <c r="AU126" s="188"/>
      <c r="AV126" s="188"/>
      <c r="AW126" s="188"/>
      <c r="AX126" s="188"/>
      <c r="AY126" s="188"/>
    </row>
    <row r="127" spans="4:51" ht="31.9" customHeight="1" x14ac:dyDescent="0.25">
      <c r="D127" s="175"/>
      <c r="E127" s="182">
        <f>+Metas!H355</f>
        <v>310</v>
      </c>
      <c r="F127" s="191" t="str">
        <f>+Metas!K355</f>
        <v xml:space="preserve">Elementos de rehabilitación visual suministrados a los adultos mayores priorizados </v>
      </c>
      <c r="G127" s="184">
        <f>+Metas!J355</f>
        <v>5000</v>
      </c>
      <c r="H127" s="1">
        <f>SUM(I127:L127)</f>
        <v>5000</v>
      </c>
      <c r="I127" s="185">
        <v>200</v>
      </c>
      <c r="J127" s="185">
        <v>1600</v>
      </c>
      <c r="K127" s="185">
        <v>1700</v>
      </c>
      <c r="L127" s="185">
        <v>1500</v>
      </c>
      <c r="M127" s="186">
        <f>+U127+AC127+AK127+AS127</f>
        <v>750</v>
      </c>
      <c r="N127" s="186">
        <f t="shared" si="182"/>
        <v>750</v>
      </c>
      <c r="O127" s="186">
        <f t="shared" si="182"/>
        <v>0</v>
      </c>
      <c r="P127" s="186">
        <f t="shared" si="182"/>
        <v>0</v>
      </c>
      <c r="Q127" s="186">
        <f t="shared" si="182"/>
        <v>0</v>
      </c>
      <c r="R127" s="186">
        <f t="shared" si="182"/>
        <v>0</v>
      </c>
      <c r="S127" s="186">
        <f t="shared" si="182"/>
        <v>0</v>
      </c>
      <c r="T127" s="227">
        <f>+I127</f>
        <v>200</v>
      </c>
      <c r="U127" s="186">
        <f>SUM(V127:AA127)</f>
        <v>20</v>
      </c>
      <c r="V127" s="188">
        <v>20</v>
      </c>
      <c r="W127" s="188"/>
      <c r="X127" s="188"/>
      <c r="Y127" s="188"/>
      <c r="Z127" s="188"/>
      <c r="AA127" s="188"/>
      <c r="AB127" s="227">
        <f>+J127</f>
        <v>1600</v>
      </c>
      <c r="AC127" s="186">
        <f>SUM(AD127:AI127)</f>
        <v>250</v>
      </c>
      <c r="AD127" s="188">
        <v>250</v>
      </c>
      <c r="AE127" s="188"/>
      <c r="AF127" s="188"/>
      <c r="AG127" s="188"/>
      <c r="AH127" s="188"/>
      <c r="AI127" s="188"/>
      <c r="AJ127" s="227">
        <f>+K127</f>
        <v>1700</v>
      </c>
      <c r="AK127" s="186">
        <f>SUM(AL127:AQ127)</f>
        <v>240</v>
      </c>
      <c r="AL127" s="188">
        <v>240</v>
      </c>
      <c r="AM127" s="188"/>
      <c r="AN127" s="188"/>
      <c r="AO127" s="188"/>
      <c r="AP127" s="188"/>
      <c r="AQ127" s="188"/>
      <c r="AR127" s="227">
        <f>+L127</f>
        <v>1500</v>
      </c>
      <c r="AS127" s="186">
        <f>SUM(AT127:AY127)</f>
        <v>240</v>
      </c>
      <c r="AT127" s="188">
        <v>240</v>
      </c>
      <c r="AU127" s="188"/>
      <c r="AV127" s="188"/>
      <c r="AW127" s="188"/>
      <c r="AX127" s="188"/>
      <c r="AY127" s="188"/>
    </row>
    <row r="128" spans="4:51" ht="31.9" customHeight="1" x14ac:dyDescent="0.25">
      <c r="D128" s="175"/>
      <c r="E128" s="182">
        <f>+Metas!H356</f>
        <v>311</v>
      </c>
      <c r="F128" s="191" t="str">
        <f>+Metas!K356</f>
        <v xml:space="preserve">Elementos de rehabilitación oral suministrados a los adultos mayores priorizados </v>
      </c>
      <c r="G128" s="184">
        <f>+Metas!J356</f>
        <v>5000</v>
      </c>
      <c r="H128" s="1">
        <f>SUM(I128:L128)</f>
        <v>5000</v>
      </c>
      <c r="I128" s="185">
        <v>200</v>
      </c>
      <c r="J128" s="185">
        <v>2000</v>
      </c>
      <c r="K128" s="185">
        <v>1500</v>
      </c>
      <c r="L128" s="185">
        <v>1300</v>
      </c>
      <c r="M128" s="186">
        <f>+U128+AC128+AK128+AS128</f>
        <v>970</v>
      </c>
      <c r="N128" s="186">
        <f t="shared" ref="N128:S130" si="199">+V128+AD128+AL128+AT128</f>
        <v>970</v>
      </c>
      <c r="O128" s="186">
        <f t="shared" si="199"/>
        <v>0</v>
      </c>
      <c r="P128" s="186">
        <f t="shared" si="199"/>
        <v>0</v>
      </c>
      <c r="Q128" s="186">
        <f t="shared" si="199"/>
        <v>0</v>
      </c>
      <c r="R128" s="186">
        <f t="shared" si="199"/>
        <v>0</v>
      </c>
      <c r="S128" s="186">
        <f t="shared" si="199"/>
        <v>0</v>
      </c>
      <c r="T128" s="227">
        <f>+I128</f>
        <v>200</v>
      </c>
      <c r="U128" s="186">
        <f>SUM(V128:AA128)</f>
        <v>57</v>
      </c>
      <c r="V128" s="188">
        <v>57</v>
      </c>
      <c r="W128" s="188"/>
      <c r="X128" s="188"/>
      <c r="Y128" s="188"/>
      <c r="Z128" s="188"/>
      <c r="AA128" s="188"/>
      <c r="AB128" s="227">
        <f>+J128</f>
        <v>2000</v>
      </c>
      <c r="AC128" s="186">
        <f>SUM(AD128:AI128)</f>
        <v>350</v>
      </c>
      <c r="AD128" s="188">
        <v>350</v>
      </c>
      <c r="AE128" s="188"/>
      <c r="AF128" s="188"/>
      <c r="AG128" s="188"/>
      <c r="AH128" s="188"/>
      <c r="AI128" s="188"/>
      <c r="AJ128" s="227">
        <f>+K128</f>
        <v>1500</v>
      </c>
      <c r="AK128" s="186">
        <f>SUM(AL128:AQ128)</f>
        <v>273</v>
      </c>
      <c r="AL128" s="188">
        <v>273</v>
      </c>
      <c r="AM128" s="188"/>
      <c r="AN128" s="188"/>
      <c r="AO128" s="188"/>
      <c r="AP128" s="188"/>
      <c r="AQ128" s="188"/>
      <c r="AR128" s="227">
        <f>+L128</f>
        <v>1300</v>
      </c>
      <c r="AS128" s="186">
        <f>SUM(AT128:AY128)</f>
        <v>290</v>
      </c>
      <c r="AT128" s="188">
        <v>290</v>
      </c>
      <c r="AU128" s="188"/>
      <c r="AV128" s="188"/>
      <c r="AW128" s="188"/>
      <c r="AX128" s="188"/>
      <c r="AY128" s="188"/>
    </row>
    <row r="129" spans="1:51" ht="32.1" customHeight="1" x14ac:dyDescent="0.25">
      <c r="D129" s="175" t="s">
        <v>3144</v>
      </c>
      <c r="E129" s="540" t="s">
        <v>3143</v>
      </c>
      <c r="F129" s="541"/>
      <c r="G129" s="189"/>
      <c r="H129" s="177"/>
      <c r="I129" s="178"/>
      <c r="J129" s="178"/>
      <c r="K129" s="178"/>
      <c r="L129" s="178"/>
      <c r="M129" s="190">
        <f t="shared" ref="M129:M130" si="200">+U129+AC129+AK129+AS129</f>
        <v>370</v>
      </c>
      <c r="N129" s="190">
        <f t="shared" si="199"/>
        <v>370</v>
      </c>
      <c r="O129" s="190">
        <f t="shared" si="199"/>
        <v>0</v>
      </c>
      <c r="P129" s="190">
        <f t="shared" si="199"/>
        <v>0</v>
      </c>
      <c r="Q129" s="190">
        <f t="shared" si="199"/>
        <v>0</v>
      </c>
      <c r="R129" s="190">
        <f t="shared" si="199"/>
        <v>0</v>
      </c>
      <c r="S129" s="190">
        <f t="shared" si="199"/>
        <v>0</v>
      </c>
      <c r="T129" s="192"/>
      <c r="U129" s="181">
        <f t="shared" ref="U129:AA129" si="201">SUM(U130:U130)</f>
        <v>20</v>
      </c>
      <c r="V129" s="181">
        <f t="shared" si="201"/>
        <v>20</v>
      </c>
      <c r="W129" s="181">
        <f t="shared" si="201"/>
        <v>0</v>
      </c>
      <c r="X129" s="181">
        <f t="shared" si="201"/>
        <v>0</v>
      </c>
      <c r="Y129" s="181">
        <f t="shared" si="201"/>
        <v>0</v>
      </c>
      <c r="Z129" s="181">
        <f t="shared" si="201"/>
        <v>0</v>
      </c>
      <c r="AA129" s="181">
        <f t="shared" si="201"/>
        <v>0</v>
      </c>
      <c r="AB129" s="192"/>
      <c r="AC129" s="181">
        <f t="shared" ref="AC129:AI129" si="202">SUM(AC130:AC130)</f>
        <v>120</v>
      </c>
      <c r="AD129" s="181">
        <f t="shared" si="202"/>
        <v>120</v>
      </c>
      <c r="AE129" s="181">
        <f t="shared" si="202"/>
        <v>0</v>
      </c>
      <c r="AF129" s="181">
        <f t="shared" si="202"/>
        <v>0</v>
      </c>
      <c r="AG129" s="181">
        <f t="shared" si="202"/>
        <v>0</v>
      </c>
      <c r="AH129" s="181">
        <f t="shared" si="202"/>
        <v>0</v>
      </c>
      <c r="AI129" s="181">
        <f t="shared" si="202"/>
        <v>0</v>
      </c>
      <c r="AJ129" s="192"/>
      <c r="AK129" s="181">
        <f t="shared" ref="AK129:AQ129" si="203">SUM(AK130:AK130)</f>
        <v>130</v>
      </c>
      <c r="AL129" s="181">
        <f t="shared" si="203"/>
        <v>130</v>
      </c>
      <c r="AM129" s="181">
        <f t="shared" si="203"/>
        <v>0</v>
      </c>
      <c r="AN129" s="181">
        <f t="shared" si="203"/>
        <v>0</v>
      </c>
      <c r="AO129" s="181">
        <f t="shared" si="203"/>
        <v>0</v>
      </c>
      <c r="AP129" s="181">
        <f t="shared" si="203"/>
        <v>0</v>
      </c>
      <c r="AQ129" s="181">
        <f t="shared" si="203"/>
        <v>0</v>
      </c>
      <c r="AR129" s="192"/>
      <c r="AS129" s="181">
        <f t="shared" ref="AS129:AY129" si="204">SUM(AS130:AS130)</f>
        <v>100</v>
      </c>
      <c r="AT129" s="181">
        <f t="shared" si="204"/>
        <v>100</v>
      </c>
      <c r="AU129" s="181">
        <f t="shared" si="204"/>
        <v>0</v>
      </c>
      <c r="AV129" s="181">
        <f t="shared" si="204"/>
        <v>0</v>
      </c>
      <c r="AW129" s="181">
        <f t="shared" si="204"/>
        <v>0</v>
      </c>
      <c r="AX129" s="181">
        <f t="shared" si="204"/>
        <v>0</v>
      </c>
      <c r="AY129" s="181">
        <f t="shared" si="204"/>
        <v>0</v>
      </c>
    </row>
    <row r="130" spans="1:51" ht="32.1" customHeight="1" x14ac:dyDescent="0.25">
      <c r="D130" s="175"/>
      <c r="E130" s="182">
        <f>+Metas!H357</f>
        <v>312</v>
      </c>
      <c r="F130" s="183" t="str">
        <f>+Metas!K357</f>
        <v>Municipios con acompañamiento en la celebración del día del adulto mayor en el marco de la elección del COLOMBIANO DE ORO DEPARTAMENTAL</v>
      </c>
      <c r="G130" s="226">
        <f>+Metas!J357</f>
        <v>40</v>
      </c>
      <c r="H130" s="1">
        <f>SUM(I130:L130)</f>
        <v>40</v>
      </c>
      <c r="I130" s="185">
        <v>5</v>
      </c>
      <c r="J130" s="185">
        <v>15</v>
      </c>
      <c r="K130" s="185">
        <v>15</v>
      </c>
      <c r="L130" s="185">
        <v>5</v>
      </c>
      <c r="M130" s="186">
        <f t="shared" si="200"/>
        <v>370</v>
      </c>
      <c r="N130" s="186">
        <f t="shared" si="199"/>
        <v>370</v>
      </c>
      <c r="O130" s="186">
        <f t="shared" si="199"/>
        <v>0</v>
      </c>
      <c r="P130" s="186">
        <f t="shared" si="199"/>
        <v>0</v>
      </c>
      <c r="Q130" s="186">
        <f t="shared" si="199"/>
        <v>0</v>
      </c>
      <c r="R130" s="186">
        <f t="shared" si="199"/>
        <v>0</v>
      </c>
      <c r="S130" s="186">
        <f t="shared" si="199"/>
        <v>0</v>
      </c>
      <c r="T130" s="227">
        <f>+I130</f>
        <v>5</v>
      </c>
      <c r="U130" s="186">
        <f>SUM(V130:AA130)</f>
        <v>20</v>
      </c>
      <c r="V130" s="188">
        <v>20</v>
      </c>
      <c r="W130" s="188"/>
      <c r="X130" s="188"/>
      <c r="Y130" s="188"/>
      <c r="Z130" s="188"/>
      <c r="AA130" s="188"/>
      <c r="AB130" s="227">
        <f>+J130</f>
        <v>15</v>
      </c>
      <c r="AC130" s="186">
        <f>SUM(AD130:AI130)</f>
        <v>120</v>
      </c>
      <c r="AD130" s="188">
        <v>120</v>
      </c>
      <c r="AE130" s="188"/>
      <c r="AF130" s="188"/>
      <c r="AG130" s="188"/>
      <c r="AH130" s="188"/>
      <c r="AI130" s="188"/>
      <c r="AJ130" s="227">
        <f>+K130</f>
        <v>15</v>
      </c>
      <c r="AK130" s="186">
        <f>SUM(AL130:AQ130)</f>
        <v>130</v>
      </c>
      <c r="AL130" s="188">
        <v>130</v>
      </c>
      <c r="AM130" s="188"/>
      <c r="AN130" s="188"/>
      <c r="AO130" s="188"/>
      <c r="AP130" s="188"/>
      <c r="AQ130" s="188"/>
      <c r="AR130" s="227">
        <f>+L130</f>
        <v>5</v>
      </c>
      <c r="AS130" s="186">
        <f>SUM(AT130:AY130)</f>
        <v>100</v>
      </c>
      <c r="AT130" s="188">
        <v>100</v>
      </c>
      <c r="AU130" s="188"/>
      <c r="AV130" s="188"/>
      <c r="AW130" s="188"/>
      <c r="AX130" s="188"/>
      <c r="AY130" s="188"/>
    </row>
    <row r="131" spans="1:51" ht="32.1" customHeight="1" x14ac:dyDescent="0.25">
      <c r="C131" s="165" t="s">
        <v>3145</v>
      </c>
      <c r="D131" s="166" t="s">
        <v>403</v>
      </c>
      <c r="E131" s="228"/>
      <c r="F131" s="168"/>
      <c r="G131" s="194"/>
      <c r="H131" s="170"/>
      <c r="I131" s="171"/>
      <c r="J131" s="171"/>
      <c r="K131" s="171"/>
      <c r="L131" s="171"/>
      <c r="M131" s="172">
        <f t="shared" ref="M131:S131" si="205">SUM(M132:M135)/2</f>
        <v>10600</v>
      </c>
      <c r="N131" s="172">
        <f t="shared" si="205"/>
        <v>10600</v>
      </c>
      <c r="O131" s="172">
        <f t="shared" si="205"/>
        <v>0</v>
      </c>
      <c r="P131" s="172">
        <f t="shared" si="205"/>
        <v>0</v>
      </c>
      <c r="Q131" s="172">
        <f t="shared" si="205"/>
        <v>0</v>
      </c>
      <c r="R131" s="172">
        <f t="shared" si="205"/>
        <v>0</v>
      </c>
      <c r="S131" s="172">
        <f t="shared" si="205"/>
        <v>0</v>
      </c>
      <c r="T131" s="229"/>
      <c r="U131" s="174">
        <f t="shared" ref="U131:AA131" si="206">SUM(U132:U135)/2</f>
        <v>2500</v>
      </c>
      <c r="V131" s="197">
        <f t="shared" si="206"/>
        <v>2500</v>
      </c>
      <c r="W131" s="197">
        <f t="shared" si="206"/>
        <v>0</v>
      </c>
      <c r="X131" s="197">
        <f t="shared" si="206"/>
        <v>0</v>
      </c>
      <c r="Y131" s="197">
        <f t="shared" si="206"/>
        <v>0</v>
      </c>
      <c r="Z131" s="197">
        <f t="shared" si="206"/>
        <v>0</v>
      </c>
      <c r="AA131" s="197">
        <f t="shared" si="206"/>
        <v>0</v>
      </c>
      <c r="AB131" s="229"/>
      <c r="AC131" s="174">
        <f t="shared" ref="AC131:AI131" si="207">SUM(AC132:AC135)/2</f>
        <v>2873</v>
      </c>
      <c r="AD131" s="197">
        <f t="shared" si="207"/>
        <v>2873</v>
      </c>
      <c r="AE131" s="197">
        <f t="shared" si="207"/>
        <v>0</v>
      </c>
      <c r="AF131" s="197">
        <f t="shared" si="207"/>
        <v>0</v>
      </c>
      <c r="AG131" s="197">
        <f t="shared" si="207"/>
        <v>0</v>
      </c>
      <c r="AH131" s="197">
        <f t="shared" si="207"/>
        <v>0</v>
      </c>
      <c r="AI131" s="197">
        <f t="shared" si="207"/>
        <v>0</v>
      </c>
      <c r="AJ131" s="229"/>
      <c r="AK131" s="174">
        <f t="shared" ref="AK131:AQ131" si="208">SUM(AK132:AK135)/2</f>
        <v>2616</v>
      </c>
      <c r="AL131" s="197">
        <f t="shared" si="208"/>
        <v>2616</v>
      </c>
      <c r="AM131" s="197">
        <f t="shared" si="208"/>
        <v>0</v>
      </c>
      <c r="AN131" s="197">
        <f t="shared" si="208"/>
        <v>0</v>
      </c>
      <c r="AO131" s="197">
        <f t="shared" si="208"/>
        <v>0</v>
      </c>
      <c r="AP131" s="197">
        <f t="shared" si="208"/>
        <v>0</v>
      </c>
      <c r="AQ131" s="197">
        <f t="shared" si="208"/>
        <v>0</v>
      </c>
      <c r="AR131" s="229"/>
      <c r="AS131" s="174">
        <f t="shared" ref="AS131:AY131" si="209">SUM(AS132:AS135)/2</f>
        <v>2611</v>
      </c>
      <c r="AT131" s="197">
        <f t="shared" si="209"/>
        <v>2611</v>
      </c>
      <c r="AU131" s="197">
        <f t="shared" si="209"/>
        <v>0</v>
      </c>
      <c r="AV131" s="197">
        <f t="shared" si="209"/>
        <v>0</v>
      </c>
      <c r="AW131" s="197">
        <f t="shared" si="209"/>
        <v>0</v>
      </c>
      <c r="AX131" s="197">
        <f t="shared" si="209"/>
        <v>0</v>
      </c>
      <c r="AY131" s="197">
        <f t="shared" si="209"/>
        <v>0</v>
      </c>
    </row>
    <row r="132" spans="1:51" ht="32.1" customHeight="1" x14ac:dyDescent="0.25">
      <c r="D132" s="175" t="s">
        <v>3147</v>
      </c>
      <c r="E132" s="540" t="s">
        <v>3146</v>
      </c>
      <c r="F132" s="541"/>
      <c r="G132" s="189"/>
      <c r="H132" s="177"/>
      <c r="I132" s="178"/>
      <c r="J132" s="178"/>
      <c r="K132" s="178"/>
      <c r="L132" s="178"/>
      <c r="M132" s="190">
        <v>10600</v>
      </c>
      <c r="N132" s="190">
        <f t="shared" ref="M132:S135" si="210">+V132+AD132+AL132+AT132</f>
        <v>10600</v>
      </c>
      <c r="O132" s="190">
        <f t="shared" si="210"/>
        <v>0</v>
      </c>
      <c r="P132" s="190">
        <f t="shared" si="210"/>
        <v>0</v>
      </c>
      <c r="Q132" s="190">
        <f t="shared" si="210"/>
        <v>0</v>
      </c>
      <c r="R132" s="190">
        <f t="shared" si="210"/>
        <v>0</v>
      </c>
      <c r="S132" s="190">
        <f t="shared" si="210"/>
        <v>0</v>
      </c>
      <c r="T132" s="192"/>
      <c r="U132" s="181">
        <f t="shared" ref="U132:AA132" si="211">SUM(U133:U135)</f>
        <v>2500</v>
      </c>
      <c r="V132" s="181">
        <f t="shared" si="211"/>
        <v>2500</v>
      </c>
      <c r="W132" s="181">
        <f t="shared" si="211"/>
        <v>0</v>
      </c>
      <c r="X132" s="181">
        <f t="shared" si="211"/>
        <v>0</v>
      </c>
      <c r="Y132" s="181">
        <f t="shared" si="211"/>
        <v>0</v>
      </c>
      <c r="Z132" s="181">
        <f t="shared" si="211"/>
        <v>0</v>
      </c>
      <c r="AA132" s="181">
        <f t="shared" si="211"/>
        <v>0</v>
      </c>
      <c r="AB132" s="192"/>
      <c r="AC132" s="181">
        <f t="shared" ref="AC132:AI132" si="212">SUM(AC133:AC135)</f>
        <v>2873</v>
      </c>
      <c r="AD132" s="181">
        <f t="shared" si="212"/>
        <v>2873</v>
      </c>
      <c r="AE132" s="181">
        <f t="shared" si="212"/>
        <v>0</v>
      </c>
      <c r="AF132" s="181">
        <f t="shared" si="212"/>
        <v>0</v>
      </c>
      <c r="AG132" s="181">
        <f t="shared" si="212"/>
        <v>0</v>
      </c>
      <c r="AH132" s="181">
        <f t="shared" si="212"/>
        <v>0</v>
      </c>
      <c r="AI132" s="181">
        <f t="shared" si="212"/>
        <v>0</v>
      </c>
      <c r="AJ132" s="192"/>
      <c r="AK132" s="181">
        <f t="shared" ref="AK132:AQ132" si="213">SUM(AK133:AK135)</f>
        <v>2616</v>
      </c>
      <c r="AL132" s="181">
        <f t="shared" si="213"/>
        <v>2616</v>
      </c>
      <c r="AM132" s="181">
        <f t="shared" si="213"/>
        <v>0</v>
      </c>
      <c r="AN132" s="181">
        <f t="shared" si="213"/>
        <v>0</v>
      </c>
      <c r="AO132" s="181">
        <f t="shared" si="213"/>
        <v>0</v>
      </c>
      <c r="AP132" s="181">
        <f t="shared" si="213"/>
        <v>0</v>
      </c>
      <c r="AQ132" s="181">
        <f t="shared" si="213"/>
        <v>0</v>
      </c>
      <c r="AR132" s="192"/>
      <c r="AS132" s="181">
        <f t="shared" ref="AS132:AY132" si="214">SUM(AS133:AS135)</f>
        <v>2611</v>
      </c>
      <c r="AT132" s="181">
        <f t="shared" si="214"/>
        <v>2611</v>
      </c>
      <c r="AU132" s="181">
        <f t="shared" si="214"/>
        <v>0</v>
      </c>
      <c r="AV132" s="181">
        <f t="shared" si="214"/>
        <v>0</v>
      </c>
      <c r="AW132" s="181">
        <f t="shared" si="214"/>
        <v>0</v>
      </c>
      <c r="AX132" s="181">
        <f t="shared" si="214"/>
        <v>0</v>
      </c>
      <c r="AY132" s="181">
        <f t="shared" si="214"/>
        <v>0</v>
      </c>
    </row>
    <row r="133" spans="1:51" ht="32.1" customHeight="1" x14ac:dyDescent="0.25">
      <c r="D133" s="175"/>
      <c r="E133" s="182">
        <f>+Metas!H359</f>
        <v>313</v>
      </c>
      <c r="F133" s="191" t="str">
        <f>+Metas!K359</f>
        <v xml:space="preserve">Adultos Mayores capacitados en promoción del trabajo asociativo, aprovechamiento del tiempo libre y desarrollo de la vocación productiva. </v>
      </c>
      <c r="G133" s="226">
        <f>+Metas!J359</f>
        <v>2000</v>
      </c>
      <c r="H133" s="1">
        <f>SUM(I133:L133)</f>
        <v>2000</v>
      </c>
      <c r="I133" s="198">
        <v>200</v>
      </c>
      <c r="J133" s="198">
        <v>800</v>
      </c>
      <c r="K133" s="198">
        <v>500</v>
      </c>
      <c r="L133" s="198">
        <v>500</v>
      </c>
      <c r="M133" s="186">
        <v>4350</v>
      </c>
      <c r="N133" s="186">
        <f t="shared" si="210"/>
        <v>4350</v>
      </c>
      <c r="O133" s="186">
        <f t="shared" si="210"/>
        <v>0</v>
      </c>
      <c r="P133" s="186">
        <f t="shared" si="210"/>
        <v>0</v>
      </c>
      <c r="Q133" s="186">
        <f t="shared" si="210"/>
        <v>0</v>
      </c>
      <c r="R133" s="186">
        <f t="shared" si="210"/>
        <v>0</v>
      </c>
      <c r="S133" s="186">
        <f t="shared" si="210"/>
        <v>0</v>
      </c>
      <c r="T133" s="227">
        <f>+I133</f>
        <v>200</v>
      </c>
      <c r="U133" s="186">
        <f>SUM(V133:AA133)</f>
        <v>2000</v>
      </c>
      <c r="V133" s="199">
        <v>2000</v>
      </c>
      <c r="W133" s="199"/>
      <c r="X133" s="199"/>
      <c r="Y133" s="199"/>
      <c r="Z133" s="199"/>
      <c r="AA133" s="199"/>
      <c r="AB133" s="227">
        <f>+J133</f>
        <v>800</v>
      </c>
      <c r="AC133" s="186">
        <v>1050</v>
      </c>
      <c r="AD133" s="199">
        <v>1050</v>
      </c>
      <c r="AE133" s="199"/>
      <c r="AF133" s="199"/>
      <c r="AG133" s="199"/>
      <c r="AH133" s="199"/>
      <c r="AI133" s="199"/>
      <c r="AJ133" s="227">
        <f>+K133</f>
        <v>500</v>
      </c>
      <c r="AK133" s="186">
        <v>600</v>
      </c>
      <c r="AL133" s="199">
        <v>600</v>
      </c>
      <c r="AM133" s="199"/>
      <c r="AN133" s="199"/>
      <c r="AO133" s="199"/>
      <c r="AP133" s="199"/>
      <c r="AQ133" s="199"/>
      <c r="AR133" s="227">
        <f>+L133</f>
        <v>500</v>
      </c>
      <c r="AS133" s="186">
        <v>700</v>
      </c>
      <c r="AT133" s="199">
        <v>700</v>
      </c>
      <c r="AU133" s="199"/>
      <c r="AV133" s="199"/>
      <c r="AW133" s="199"/>
      <c r="AX133" s="199"/>
      <c r="AY133" s="199"/>
    </row>
    <row r="134" spans="1:51" ht="32.1" customHeight="1" x14ac:dyDescent="0.25">
      <c r="D134" s="175"/>
      <c r="E134" s="182">
        <f>+Metas!H360</f>
        <v>314</v>
      </c>
      <c r="F134" s="191" t="str">
        <f>+Metas!K360</f>
        <v>Municipios acompañados en la promoción de asociaciones con formación en emprendimiento productivo a adultos mayores.</v>
      </c>
      <c r="G134" s="226">
        <f>+Metas!J360</f>
        <v>40</v>
      </c>
      <c r="H134" s="1">
        <f>SUM(I134:L134)</f>
        <v>40</v>
      </c>
      <c r="I134" s="198">
        <v>5</v>
      </c>
      <c r="J134" s="198">
        <v>12</v>
      </c>
      <c r="K134" s="198">
        <v>15</v>
      </c>
      <c r="L134" s="198">
        <v>8</v>
      </c>
      <c r="M134" s="186">
        <f t="shared" si="210"/>
        <v>2016</v>
      </c>
      <c r="N134" s="186">
        <f t="shared" si="210"/>
        <v>2016</v>
      </c>
      <c r="O134" s="186">
        <f t="shared" si="210"/>
        <v>0</v>
      </c>
      <c r="P134" s="186">
        <f t="shared" si="210"/>
        <v>0</v>
      </c>
      <c r="Q134" s="186">
        <f t="shared" si="210"/>
        <v>0</v>
      </c>
      <c r="R134" s="186">
        <f t="shared" si="210"/>
        <v>0</v>
      </c>
      <c r="S134" s="186">
        <f t="shared" si="210"/>
        <v>0</v>
      </c>
      <c r="T134" s="227">
        <f>+I134</f>
        <v>5</v>
      </c>
      <c r="U134" s="186">
        <f>SUM(V134:AA134)</f>
        <v>500</v>
      </c>
      <c r="V134" s="199">
        <v>500</v>
      </c>
      <c r="W134" s="199"/>
      <c r="X134" s="199"/>
      <c r="Y134" s="199"/>
      <c r="Z134" s="199"/>
      <c r="AA134" s="199"/>
      <c r="AB134" s="227">
        <f>+J134</f>
        <v>12</v>
      </c>
      <c r="AC134" s="186">
        <f>SUM(AD134:AI134)</f>
        <v>450</v>
      </c>
      <c r="AD134" s="199">
        <v>450</v>
      </c>
      <c r="AE134" s="199"/>
      <c r="AF134" s="199"/>
      <c r="AG134" s="199"/>
      <c r="AH134" s="199"/>
      <c r="AI134" s="199"/>
      <c r="AJ134" s="227">
        <f>+K134</f>
        <v>15</v>
      </c>
      <c r="AK134" s="186">
        <f>SUM(AL134:AQ134)</f>
        <v>616</v>
      </c>
      <c r="AL134" s="199">
        <v>616</v>
      </c>
      <c r="AM134" s="199"/>
      <c r="AN134" s="199"/>
      <c r="AO134" s="199"/>
      <c r="AP134" s="199"/>
      <c r="AQ134" s="199"/>
      <c r="AR134" s="227">
        <f>+L134</f>
        <v>8</v>
      </c>
      <c r="AS134" s="186">
        <f>SUM(AT134:AY134)</f>
        <v>450</v>
      </c>
      <c r="AT134" s="199">
        <v>450</v>
      </c>
      <c r="AU134" s="199"/>
      <c r="AV134" s="199"/>
      <c r="AW134" s="199"/>
      <c r="AX134" s="199"/>
      <c r="AY134" s="199"/>
    </row>
    <row r="135" spans="1:51" ht="32.1" customHeight="1" x14ac:dyDescent="0.25">
      <c r="D135" s="175"/>
      <c r="E135" s="182">
        <f>+Metas!H361</f>
        <v>315</v>
      </c>
      <c r="F135" s="191" t="str">
        <f>+Metas!K361</f>
        <v>Feria con exposición de productos elaborados por adultos mayores</v>
      </c>
      <c r="G135" s="226">
        <f>+Metas!J361</f>
        <v>3</v>
      </c>
      <c r="H135" s="1">
        <f>SUM(I135:L135)</f>
        <v>3</v>
      </c>
      <c r="I135" s="198"/>
      <c r="J135" s="198">
        <v>1</v>
      </c>
      <c r="K135" s="198">
        <v>1</v>
      </c>
      <c r="L135" s="198">
        <v>1</v>
      </c>
      <c r="M135" s="186">
        <f t="shared" si="210"/>
        <v>4234</v>
      </c>
      <c r="N135" s="186">
        <f t="shared" si="210"/>
        <v>4234</v>
      </c>
      <c r="O135" s="186">
        <f t="shared" si="210"/>
        <v>0</v>
      </c>
      <c r="P135" s="186">
        <f t="shared" si="210"/>
        <v>0</v>
      </c>
      <c r="Q135" s="186">
        <f t="shared" si="210"/>
        <v>0</v>
      </c>
      <c r="R135" s="186">
        <f t="shared" si="210"/>
        <v>0</v>
      </c>
      <c r="S135" s="186">
        <f t="shared" si="210"/>
        <v>0</v>
      </c>
      <c r="T135" s="227">
        <f>+I135</f>
        <v>0</v>
      </c>
      <c r="U135" s="186">
        <f>SUM(V135:AA135)</f>
        <v>0</v>
      </c>
      <c r="V135" s="199"/>
      <c r="W135" s="199"/>
      <c r="X135" s="199"/>
      <c r="Y135" s="199"/>
      <c r="Z135" s="199"/>
      <c r="AA135" s="199"/>
      <c r="AB135" s="227">
        <f>+J135</f>
        <v>1</v>
      </c>
      <c r="AC135" s="186">
        <f>SUM(AD135:AI135)</f>
        <v>1373</v>
      </c>
      <c r="AD135" s="199">
        <v>1373</v>
      </c>
      <c r="AE135" s="199"/>
      <c r="AF135" s="199"/>
      <c r="AG135" s="199"/>
      <c r="AH135" s="199"/>
      <c r="AI135" s="199"/>
      <c r="AJ135" s="227">
        <f>+K135</f>
        <v>1</v>
      </c>
      <c r="AK135" s="186">
        <f>SUM(AL135:AQ135)</f>
        <v>1400</v>
      </c>
      <c r="AL135" s="199">
        <v>1400</v>
      </c>
      <c r="AM135" s="199"/>
      <c r="AN135" s="199"/>
      <c r="AO135" s="199"/>
      <c r="AP135" s="199"/>
      <c r="AQ135" s="199"/>
      <c r="AR135" s="227">
        <f>+L135</f>
        <v>1</v>
      </c>
      <c r="AS135" s="186">
        <f>SUM(AT135:AY135)</f>
        <v>1461</v>
      </c>
      <c r="AT135" s="199">
        <v>1461</v>
      </c>
      <c r="AU135" s="199"/>
      <c r="AV135" s="199"/>
      <c r="AW135" s="199"/>
      <c r="AX135" s="199"/>
      <c r="AY135" s="199"/>
    </row>
    <row r="136" spans="1:51" ht="31.9" customHeight="1" x14ac:dyDescent="0.25">
      <c r="AF136" s="214"/>
    </row>
    <row r="137" spans="1:51" ht="31.9" customHeight="1" x14ac:dyDescent="0.25">
      <c r="AF137" s="214"/>
    </row>
    <row r="138" spans="1:51" ht="30" customHeight="1" thickBot="1" x14ac:dyDescent="0.3">
      <c r="A138" s="142"/>
      <c r="B138" s="142"/>
      <c r="C138" s="142"/>
      <c r="D138" s="142"/>
      <c r="E138" s="242"/>
      <c r="F138" s="243"/>
      <c r="G138" s="244"/>
      <c r="H138" s="244"/>
      <c r="I138" s="245"/>
      <c r="J138" s="245"/>
      <c r="K138" s="245"/>
      <c r="L138" s="245"/>
      <c r="M138" s="246"/>
      <c r="AF138" s="214"/>
    </row>
    <row r="139" spans="1:51" ht="32.25" customHeight="1" thickBot="1" x14ac:dyDescent="0.3">
      <c r="A139" s="141"/>
      <c r="B139" s="142"/>
      <c r="C139" s="142"/>
      <c r="D139" s="142"/>
      <c r="E139" s="143"/>
      <c r="F139" s="144"/>
      <c r="G139" s="145"/>
      <c r="H139" s="145"/>
      <c r="I139" s="146"/>
      <c r="J139" s="146"/>
      <c r="K139" s="146"/>
      <c r="L139" s="146"/>
      <c r="M139" s="527" t="s">
        <v>271</v>
      </c>
      <c r="N139" s="528"/>
      <c r="O139" s="528"/>
      <c r="P139" s="528"/>
      <c r="Q139" s="528"/>
      <c r="R139" s="528"/>
      <c r="S139" s="529"/>
      <c r="T139" s="530" t="s">
        <v>264</v>
      </c>
      <c r="U139" s="531"/>
      <c r="V139" s="531"/>
      <c r="W139" s="531"/>
      <c r="X139" s="531"/>
      <c r="Y139" s="531"/>
      <c r="Z139" s="531"/>
      <c r="AA139" s="531"/>
      <c r="AB139" s="532" t="s">
        <v>265</v>
      </c>
      <c r="AC139" s="533"/>
      <c r="AD139" s="533"/>
      <c r="AE139" s="533"/>
      <c r="AF139" s="533"/>
      <c r="AG139" s="533"/>
      <c r="AH139" s="533"/>
      <c r="AI139" s="533"/>
      <c r="AJ139" s="534" t="s">
        <v>266</v>
      </c>
      <c r="AK139" s="535"/>
      <c r="AL139" s="535"/>
      <c r="AM139" s="535"/>
      <c r="AN139" s="535"/>
      <c r="AO139" s="535"/>
      <c r="AP139" s="535"/>
      <c r="AQ139" s="535"/>
      <c r="AR139" s="536" t="s">
        <v>267</v>
      </c>
      <c r="AS139" s="537"/>
      <c r="AT139" s="537"/>
      <c r="AU139" s="537"/>
      <c r="AV139" s="537"/>
      <c r="AW139" s="537"/>
      <c r="AX139" s="537"/>
      <c r="AY139" s="537"/>
    </row>
    <row r="140" spans="1:51" ht="31.9" customHeight="1" x14ac:dyDescent="0.25">
      <c r="A140" s="542" t="s">
        <v>140</v>
      </c>
      <c r="B140" s="543"/>
      <c r="C140" s="543"/>
      <c r="D140" s="543"/>
      <c r="E140" s="543"/>
      <c r="F140" s="544"/>
      <c r="G140" s="567" t="s">
        <v>270</v>
      </c>
      <c r="H140" s="569" t="s">
        <v>269</v>
      </c>
      <c r="I140" s="555" t="s">
        <v>141</v>
      </c>
      <c r="J140" s="557" t="s">
        <v>142</v>
      </c>
      <c r="K140" s="559" t="s">
        <v>143</v>
      </c>
      <c r="L140" s="566" t="s">
        <v>144</v>
      </c>
      <c r="M140" s="571" t="s">
        <v>1</v>
      </c>
      <c r="N140" s="563" t="s">
        <v>0</v>
      </c>
      <c r="O140" s="563"/>
      <c r="P140" s="563"/>
      <c r="Q140" s="563"/>
      <c r="R140" s="564" t="s">
        <v>268</v>
      </c>
      <c r="S140" s="553" t="s">
        <v>5</v>
      </c>
      <c r="T140" s="561" t="s">
        <v>141</v>
      </c>
      <c r="U140" s="571" t="s">
        <v>8</v>
      </c>
      <c r="V140" s="563" t="s">
        <v>0</v>
      </c>
      <c r="W140" s="563"/>
      <c r="X140" s="563"/>
      <c r="Y140" s="563"/>
      <c r="Z140" s="564" t="s">
        <v>268</v>
      </c>
      <c r="AA140" s="553" t="s">
        <v>5</v>
      </c>
      <c r="AB140" s="561" t="s">
        <v>142</v>
      </c>
      <c r="AC140" s="571" t="s">
        <v>8</v>
      </c>
      <c r="AD140" s="563" t="s">
        <v>0</v>
      </c>
      <c r="AE140" s="563"/>
      <c r="AF140" s="563"/>
      <c r="AG140" s="563"/>
      <c r="AH140" s="564" t="s">
        <v>268</v>
      </c>
      <c r="AI140" s="553" t="s">
        <v>5</v>
      </c>
      <c r="AJ140" s="561" t="s">
        <v>143</v>
      </c>
      <c r="AK140" s="571" t="s">
        <v>8</v>
      </c>
      <c r="AL140" s="563" t="s">
        <v>0</v>
      </c>
      <c r="AM140" s="563"/>
      <c r="AN140" s="563"/>
      <c r="AO140" s="563"/>
      <c r="AP140" s="564" t="s">
        <v>268</v>
      </c>
      <c r="AQ140" s="553" t="s">
        <v>5</v>
      </c>
      <c r="AR140" s="561" t="s">
        <v>144</v>
      </c>
      <c r="AS140" s="571" t="s">
        <v>8</v>
      </c>
      <c r="AT140" s="563" t="s">
        <v>0</v>
      </c>
      <c r="AU140" s="563"/>
      <c r="AV140" s="563"/>
      <c r="AW140" s="563"/>
      <c r="AX140" s="564" t="s">
        <v>268</v>
      </c>
      <c r="AY140" s="553" t="s">
        <v>5</v>
      </c>
    </row>
    <row r="141" spans="1:51" ht="31.9" customHeight="1" x14ac:dyDescent="0.25">
      <c r="A141" s="545"/>
      <c r="B141" s="546"/>
      <c r="C141" s="546"/>
      <c r="D141" s="546"/>
      <c r="E141" s="546"/>
      <c r="F141" s="547"/>
      <c r="G141" s="568"/>
      <c r="H141" s="570"/>
      <c r="I141" s="556"/>
      <c r="J141" s="558"/>
      <c r="K141" s="560"/>
      <c r="L141" s="562"/>
      <c r="M141" s="572"/>
      <c r="N141" s="148" t="s">
        <v>2</v>
      </c>
      <c r="O141" s="148" t="s">
        <v>4</v>
      </c>
      <c r="P141" s="148" t="s">
        <v>3</v>
      </c>
      <c r="Q141" s="148" t="s">
        <v>6</v>
      </c>
      <c r="R141" s="565"/>
      <c r="S141" s="554"/>
      <c r="T141" s="562"/>
      <c r="U141" s="572"/>
      <c r="V141" s="148" t="s">
        <v>2</v>
      </c>
      <c r="W141" s="148" t="s">
        <v>4</v>
      </c>
      <c r="X141" s="148" t="s">
        <v>3</v>
      </c>
      <c r="Y141" s="148" t="s">
        <v>6</v>
      </c>
      <c r="Z141" s="565"/>
      <c r="AA141" s="554"/>
      <c r="AB141" s="562"/>
      <c r="AC141" s="572"/>
      <c r="AD141" s="148" t="s">
        <v>2</v>
      </c>
      <c r="AE141" s="148" t="s">
        <v>4</v>
      </c>
      <c r="AF141" s="148" t="s">
        <v>3</v>
      </c>
      <c r="AG141" s="148" t="s">
        <v>6</v>
      </c>
      <c r="AH141" s="565"/>
      <c r="AI141" s="554"/>
      <c r="AJ141" s="562"/>
      <c r="AK141" s="572"/>
      <c r="AL141" s="148" t="s">
        <v>2</v>
      </c>
      <c r="AM141" s="148" t="s">
        <v>4</v>
      </c>
      <c r="AN141" s="148" t="s">
        <v>3</v>
      </c>
      <c r="AO141" s="148" t="s">
        <v>6</v>
      </c>
      <c r="AP141" s="565"/>
      <c r="AQ141" s="554"/>
      <c r="AR141" s="562"/>
      <c r="AS141" s="572"/>
      <c r="AT141" s="148" t="s">
        <v>2</v>
      </c>
      <c r="AU141" s="148" t="s">
        <v>4</v>
      </c>
      <c r="AV141" s="148" t="s">
        <v>3</v>
      </c>
      <c r="AW141" s="148" t="s">
        <v>6</v>
      </c>
      <c r="AX141" s="565"/>
      <c r="AY141" s="554"/>
    </row>
    <row r="142" spans="1:51" ht="18" customHeight="1" x14ac:dyDescent="0.25">
      <c r="A142" s="548" t="s">
        <v>7</v>
      </c>
      <c r="B142" s="549"/>
      <c r="C142" s="549"/>
      <c r="D142" s="549"/>
      <c r="E142" s="549"/>
      <c r="F142" s="550"/>
      <c r="G142" s="149"/>
      <c r="H142" s="149"/>
      <c r="I142" s="150"/>
      <c r="J142" s="150"/>
      <c r="K142" s="150"/>
      <c r="L142" s="150"/>
      <c r="M142" s="215">
        <v>2100</v>
      </c>
      <c r="N142" s="215">
        <v>2100</v>
      </c>
      <c r="O142" s="215">
        <v>0</v>
      </c>
      <c r="P142" s="215">
        <v>0</v>
      </c>
      <c r="Q142" s="215">
        <v>0</v>
      </c>
      <c r="R142" s="215">
        <v>0</v>
      </c>
      <c r="S142" s="215">
        <v>0</v>
      </c>
      <c r="T142" s="152"/>
      <c r="U142" s="151"/>
      <c r="V142" s="151"/>
      <c r="W142" s="151"/>
      <c r="X142" s="151"/>
      <c r="Y142" s="151"/>
      <c r="Z142" s="151"/>
      <c r="AA142" s="151"/>
      <c r="AB142" s="152"/>
      <c r="AC142" s="151"/>
      <c r="AD142" s="151"/>
      <c r="AE142" s="151"/>
      <c r="AF142" s="151"/>
      <c r="AG142" s="151"/>
      <c r="AH142" s="151"/>
      <c r="AI142" s="151"/>
      <c r="AJ142" s="152"/>
      <c r="AK142" s="151"/>
      <c r="AL142" s="151"/>
      <c r="AM142" s="151"/>
      <c r="AN142" s="151"/>
      <c r="AO142" s="151"/>
      <c r="AP142" s="151"/>
      <c r="AQ142" s="151"/>
      <c r="AR142" s="152"/>
      <c r="AS142" s="151"/>
      <c r="AT142" s="151"/>
      <c r="AU142" s="151"/>
      <c r="AV142" s="151"/>
      <c r="AW142" s="151"/>
      <c r="AX142" s="151"/>
      <c r="AY142" s="151"/>
    </row>
    <row r="143" spans="1:51" ht="32.1" customHeight="1" x14ac:dyDescent="0.25">
      <c r="B143" s="216" t="s">
        <v>2620</v>
      </c>
      <c r="C143" s="217" t="s">
        <v>2619</v>
      </c>
      <c r="D143" s="218"/>
      <c r="E143" s="219"/>
      <c r="F143" s="219"/>
      <c r="G143" s="220"/>
      <c r="H143" s="221"/>
      <c r="I143" s="222"/>
      <c r="J143" s="222"/>
      <c r="K143" s="222"/>
      <c r="L143" s="222"/>
      <c r="M143" s="223">
        <f>SUM(M144:M162)/2</f>
        <v>2100</v>
      </c>
      <c r="N143" s="223">
        <f t="shared" ref="N143:S143" si="215">SUM(N144:N162)/2</f>
        <v>2100</v>
      </c>
      <c r="O143" s="223">
        <f t="shared" si="215"/>
        <v>0</v>
      </c>
      <c r="P143" s="223">
        <f t="shared" si="215"/>
        <v>0</v>
      </c>
      <c r="Q143" s="223">
        <f t="shared" si="215"/>
        <v>0</v>
      </c>
      <c r="R143" s="223">
        <f t="shared" si="215"/>
        <v>0</v>
      </c>
      <c r="S143" s="223">
        <f t="shared" si="215"/>
        <v>0</v>
      </c>
      <c r="T143" s="224"/>
      <c r="U143" s="237"/>
      <c r="V143" s="237"/>
      <c r="W143" s="237"/>
      <c r="X143" s="237"/>
      <c r="Y143" s="237"/>
      <c r="Z143" s="237"/>
      <c r="AA143" s="237"/>
      <c r="AB143" s="224"/>
      <c r="AC143" s="237"/>
      <c r="AD143" s="237"/>
      <c r="AE143" s="237"/>
      <c r="AF143" s="237"/>
      <c r="AG143" s="237"/>
      <c r="AH143" s="237"/>
      <c r="AI143" s="237"/>
      <c r="AJ143" s="224"/>
      <c r="AK143" s="237"/>
      <c r="AL143" s="237"/>
      <c r="AM143" s="237"/>
      <c r="AN143" s="237"/>
      <c r="AO143" s="237"/>
      <c r="AP143" s="237"/>
      <c r="AQ143" s="237"/>
      <c r="AR143" s="224"/>
      <c r="AS143" s="237"/>
      <c r="AT143" s="237"/>
      <c r="AU143" s="237"/>
      <c r="AV143" s="237"/>
      <c r="AW143" s="237"/>
      <c r="AX143" s="237"/>
      <c r="AY143" s="237"/>
    </row>
    <row r="144" spans="1:51" ht="32.1" customHeight="1" x14ac:dyDescent="0.25">
      <c r="C144" s="165" t="s">
        <v>3148</v>
      </c>
      <c r="D144" s="166" t="s">
        <v>477</v>
      </c>
      <c r="E144" s="167"/>
      <c r="F144" s="168"/>
      <c r="G144" s="169"/>
      <c r="H144" s="170"/>
      <c r="I144" s="171"/>
      <c r="J144" s="171"/>
      <c r="K144" s="171"/>
      <c r="L144" s="171"/>
      <c r="M144" s="172">
        <f t="shared" ref="M144:S144" si="216">SUM(M145:M162)/2</f>
        <v>1400</v>
      </c>
      <c r="N144" s="172">
        <f t="shared" si="216"/>
        <v>1400</v>
      </c>
      <c r="O144" s="172">
        <f t="shared" si="216"/>
        <v>0</v>
      </c>
      <c r="P144" s="172">
        <f t="shared" si="216"/>
        <v>0</v>
      </c>
      <c r="Q144" s="172">
        <f t="shared" si="216"/>
        <v>0</v>
      </c>
      <c r="R144" s="172">
        <f t="shared" si="216"/>
        <v>0</v>
      </c>
      <c r="S144" s="172">
        <f t="shared" si="216"/>
        <v>0</v>
      </c>
      <c r="T144" s="173"/>
      <c r="U144" s="174">
        <f t="shared" ref="U144:AA144" si="217">SUM(U145:U162)/2</f>
        <v>41</v>
      </c>
      <c r="V144" s="174">
        <f t="shared" si="217"/>
        <v>41</v>
      </c>
      <c r="W144" s="174">
        <f t="shared" si="217"/>
        <v>0</v>
      </c>
      <c r="X144" s="174">
        <f t="shared" si="217"/>
        <v>0</v>
      </c>
      <c r="Y144" s="174">
        <f t="shared" si="217"/>
        <v>0</v>
      </c>
      <c r="Z144" s="174">
        <f t="shared" si="217"/>
        <v>0</v>
      </c>
      <c r="AA144" s="174">
        <f t="shared" si="217"/>
        <v>0</v>
      </c>
      <c r="AB144" s="173"/>
      <c r="AC144" s="174">
        <f t="shared" ref="AC144:AI144" si="218">SUM(AC145:AC162)/2</f>
        <v>517</v>
      </c>
      <c r="AD144" s="174">
        <f t="shared" si="218"/>
        <v>517</v>
      </c>
      <c r="AE144" s="174">
        <f t="shared" si="218"/>
        <v>0</v>
      </c>
      <c r="AF144" s="174">
        <f t="shared" si="218"/>
        <v>0</v>
      </c>
      <c r="AG144" s="174">
        <f t="shared" si="218"/>
        <v>0</v>
      </c>
      <c r="AH144" s="174">
        <f t="shared" si="218"/>
        <v>0</v>
      </c>
      <c r="AI144" s="174">
        <f t="shared" si="218"/>
        <v>0</v>
      </c>
      <c r="AJ144" s="173"/>
      <c r="AK144" s="174">
        <f t="shared" ref="AK144:AQ144" si="219">SUM(AK145:AK162)/2</f>
        <v>445</v>
      </c>
      <c r="AL144" s="174">
        <f t="shared" si="219"/>
        <v>445</v>
      </c>
      <c r="AM144" s="174">
        <f t="shared" si="219"/>
        <v>0</v>
      </c>
      <c r="AN144" s="174">
        <f t="shared" si="219"/>
        <v>0</v>
      </c>
      <c r="AO144" s="174">
        <f t="shared" si="219"/>
        <v>0</v>
      </c>
      <c r="AP144" s="174">
        <f t="shared" si="219"/>
        <v>0</v>
      </c>
      <c r="AQ144" s="174">
        <f t="shared" si="219"/>
        <v>0</v>
      </c>
      <c r="AR144" s="173"/>
      <c r="AS144" s="174">
        <f t="shared" ref="AS144:AY144" si="220">SUM(AS145:AS162)/2</f>
        <v>397</v>
      </c>
      <c r="AT144" s="174">
        <f t="shared" si="220"/>
        <v>397</v>
      </c>
      <c r="AU144" s="174">
        <f t="shared" si="220"/>
        <v>0</v>
      </c>
      <c r="AV144" s="174">
        <f t="shared" si="220"/>
        <v>0</v>
      </c>
      <c r="AW144" s="174">
        <f t="shared" si="220"/>
        <v>0</v>
      </c>
      <c r="AX144" s="174">
        <f t="shared" si="220"/>
        <v>0</v>
      </c>
      <c r="AY144" s="174">
        <f t="shared" si="220"/>
        <v>0</v>
      </c>
    </row>
    <row r="145" spans="4:51" ht="32.1" customHeight="1" x14ac:dyDescent="0.25">
      <c r="D145" s="175" t="s">
        <v>3150</v>
      </c>
      <c r="E145" s="551" t="s">
        <v>3149</v>
      </c>
      <c r="F145" s="552"/>
      <c r="G145" s="176"/>
      <c r="H145" s="177"/>
      <c r="I145" s="178"/>
      <c r="J145" s="178"/>
      <c r="K145" s="178"/>
      <c r="L145" s="178"/>
      <c r="M145" s="179">
        <f t="shared" ref="M145:S160" si="221">+U145+AC145+AK145+AS145</f>
        <v>710</v>
      </c>
      <c r="N145" s="179">
        <f t="shared" si="221"/>
        <v>710</v>
      </c>
      <c r="O145" s="179">
        <f t="shared" si="221"/>
        <v>0</v>
      </c>
      <c r="P145" s="179">
        <f t="shared" si="221"/>
        <v>0</v>
      </c>
      <c r="Q145" s="179">
        <f t="shared" si="221"/>
        <v>0</v>
      </c>
      <c r="R145" s="179">
        <f t="shared" si="221"/>
        <v>0</v>
      </c>
      <c r="S145" s="179">
        <f t="shared" si="221"/>
        <v>0</v>
      </c>
      <c r="T145" s="180"/>
      <c r="U145" s="181">
        <f t="shared" ref="U145:AA145" si="222">SUM(U146:U153)</f>
        <v>18</v>
      </c>
      <c r="V145" s="181">
        <f t="shared" si="222"/>
        <v>18</v>
      </c>
      <c r="W145" s="181">
        <f t="shared" si="222"/>
        <v>0</v>
      </c>
      <c r="X145" s="181">
        <f t="shared" si="222"/>
        <v>0</v>
      </c>
      <c r="Y145" s="181">
        <f t="shared" si="222"/>
        <v>0</v>
      </c>
      <c r="Z145" s="181">
        <f t="shared" si="222"/>
        <v>0</v>
      </c>
      <c r="AA145" s="181">
        <f t="shared" si="222"/>
        <v>0</v>
      </c>
      <c r="AB145" s="180"/>
      <c r="AC145" s="181">
        <f t="shared" ref="AC145:AI145" si="223">SUM(AC146:AC153)</f>
        <v>316</v>
      </c>
      <c r="AD145" s="181">
        <f t="shared" si="223"/>
        <v>316</v>
      </c>
      <c r="AE145" s="181">
        <f t="shared" si="223"/>
        <v>0</v>
      </c>
      <c r="AF145" s="181">
        <f t="shared" si="223"/>
        <v>0</v>
      </c>
      <c r="AG145" s="181">
        <f t="shared" si="223"/>
        <v>0</v>
      </c>
      <c r="AH145" s="181">
        <f t="shared" si="223"/>
        <v>0</v>
      </c>
      <c r="AI145" s="181">
        <f t="shared" si="223"/>
        <v>0</v>
      </c>
      <c r="AJ145" s="180"/>
      <c r="AK145" s="181">
        <f t="shared" ref="AK145:AQ145" si="224">SUM(AK146:AK153)</f>
        <v>183</v>
      </c>
      <c r="AL145" s="181">
        <f t="shared" si="224"/>
        <v>183</v>
      </c>
      <c r="AM145" s="181">
        <f t="shared" si="224"/>
        <v>0</v>
      </c>
      <c r="AN145" s="181">
        <f t="shared" si="224"/>
        <v>0</v>
      </c>
      <c r="AO145" s="181">
        <f t="shared" si="224"/>
        <v>0</v>
      </c>
      <c r="AP145" s="181">
        <f t="shared" si="224"/>
        <v>0</v>
      </c>
      <c r="AQ145" s="181">
        <f t="shared" si="224"/>
        <v>0</v>
      </c>
      <c r="AR145" s="180"/>
      <c r="AS145" s="181">
        <f t="shared" ref="AS145:AY145" si="225">SUM(AS146:AS153)</f>
        <v>193</v>
      </c>
      <c r="AT145" s="181">
        <f t="shared" si="225"/>
        <v>193</v>
      </c>
      <c r="AU145" s="181">
        <f t="shared" si="225"/>
        <v>0</v>
      </c>
      <c r="AV145" s="181">
        <f t="shared" si="225"/>
        <v>0</v>
      </c>
      <c r="AW145" s="181">
        <f t="shared" si="225"/>
        <v>0</v>
      </c>
      <c r="AX145" s="181">
        <f t="shared" si="225"/>
        <v>0</v>
      </c>
      <c r="AY145" s="181">
        <f t="shared" si="225"/>
        <v>0</v>
      </c>
    </row>
    <row r="146" spans="4:51" ht="32.1" customHeight="1" x14ac:dyDescent="0.25">
      <c r="D146" s="175"/>
      <c r="E146" s="182">
        <f>+Metas!H731</f>
        <v>639</v>
      </c>
      <c r="F146" s="183" t="str">
        <f>+Metas!K731</f>
        <v>Municipios con asistencia técnica para promover la participación y organización de dignatarios de primero y segundo grado de acción comunal.</v>
      </c>
      <c r="G146" s="226">
        <f>+Metas!J731</f>
        <v>39</v>
      </c>
      <c r="H146" s="1">
        <f>SUM(I146:L146)</f>
        <v>39</v>
      </c>
      <c r="I146" s="185"/>
      <c r="J146" s="185">
        <v>39</v>
      </c>
      <c r="K146" s="185"/>
      <c r="L146" s="185"/>
      <c r="M146" s="186">
        <f t="shared" si="221"/>
        <v>160</v>
      </c>
      <c r="N146" s="186">
        <f t="shared" si="221"/>
        <v>160</v>
      </c>
      <c r="O146" s="186">
        <f t="shared" si="221"/>
        <v>0</v>
      </c>
      <c r="P146" s="186">
        <f t="shared" si="221"/>
        <v>0</v>
      </c>
      <c r="Q146" s="186">
        <f t="shared" si="221"/>
        <v>0</v>
      </c>
      <c r="R146" s="186">
        <f t="shared" si="221"/>
        <v>0</v>
      </c>
      <c r="S146" s="186">
        <f t="shared" si="221"/>
        <v>0</v>
      </c>
      <c r="T146" s="227">
        <f>+I146</f>
        <v>0</v>
      </c>
      <c r="U146" s="186">
        <f>SUM(V146:AA146)</f>
        <v>0</v>
      </c>
      <c r="V146" s="188"/>
      <c r="W146" s="188"/>
      <c r="X146" s="188"/>
      <c r="Y146" s="188"/>
      <c r="Z146" s="188"/>
      <c r="AA146" s="188"/>
      <c r="AB146" s="227">
        <f>+J146</f>
        <v>39</v>
      </c>
      <c r="AC146" s="186">
        <f>SUM(AD146:AI146)</f>
        <v>160</v>
      </c>
      <c r="AD146" s="188">
        <v>160</v>
      </c>
      <c r="AE146" s="188"/>
      <c r="AF146" s="188"/>
      <c r="AG146" s="188"/>
      <c r="AH146" s="188"/>
      <c r="AI146" s="188"/>
      <c r="AJ146" s="227">
        <f>+K146</f>
        <v>0</v>
      </c>
      <c r="AK146" s="186">
        <f>SUM(AL146:AQ146)</f>
        <v>0</v>
      </c>
      <c r="AL146" s="188"/>
      <c r="AM146" s="188"/>
      <c r="AN146" s="188"/>
      <c r="AO146" s="188"/>
      <c r="AP146" s="188"/>
      <c r="AQ146" s="188"/>
      <c r="AR146" s="227">
        <f>+L146</f>
        <v>0</v>
      </c>
      <c r="AS146" s="186">
        <f>SUM(AT146:AY146)</f>
        <v>0</v>
      </c>
      <c r="AT146" s="188"/>
      <c r="AU146" s="188"/>
      <c r="AV146" s="188"/>
      <c r="AW146" s="188"/>
      <c r="AX146" s="188"/>
      <c r="AY146" s="188"/>
    </row>
    <row r="147" spans="4:51" ht="32.1" customHeight="1" x14ac:dyDescent="0.25">
      <c r="D147" s="175"/>
      <c r="E147" s="182">
        <f>+Metas!H732</f>
        <v>640</v>
      </c>
      <c r="F147" s="183" t="str">
        <f>+Metas!K732</f>
        <v xml:space="preserve">Municipios con socialización de la política pública comunal aprobada por Ordenanza No. 0013 del 10 de octubre de 2019. </v>
      </c>
      <c r="G147" s="226">
        <f>+Metas!J732</f>
        <v>39</v>
      </c>
      <c r="H147" s="1">
        <f t="shared" ref="H147:H153" si="226">SUM(I147:L147)</f>
        <v>39</v>
      </c>
      <c r="I147" s="185"/>
      <c r="J147" s="185"/>
      <c r="K147" s="185">
        <v>25</v>
      </c>
      <c r="L147" s="185">
        <v>14</v>
      </c>
      <c r="M147" s="186">
        <f t="shared" si="221"/>
        <v>84</v>
      </c>
      <c r="N147" s="186">
        <f t="shared" si="221"/>
        <v>84</v>
      </c>
      <c r="O147" s="186">
        <f t="shared" si="221"/>
        <v>0</v>
      </c>
      <c r="P147" s="186">
        <f t="shared" si="221"/>
        <v>0</v>
      </c>
      <c r="Q147" s="186">
        <f t="shared" si="221"/>
        <v>0</v>
      </c>
      <c r="R147" s="186">
        <f t="shared" si="221"/>
        <v>0</v>
      </c>
      <c r="S147" s="186">
        <f t="shared" si="221"/>
        <v>0</v>
      </c>
      <c r="T147" s="227">
        <f t="shared" ref="T147:T153" si="227">+I147</f>
        <v>0</v>
      </c>
      <c r="U147" s="186">
        <f t="shared" ref="U147:U153" si="228">SUM(V147:AA147)</f>
        <v>0</v>
      </c>
      <c r="V147" s="188"/>
      <c r="W147" s="188"/>
      <c r="X147" s="188"/>
      <c r="Y147" s="188"/>
      <c r="Z147" s="188"/>
      <c r="AA147" s="188"/>
      <c r="AB147" s="227">
        <f t="shared" ref="AB147:AB153" si="229">+J147</f>
        <v>0</v>
      </c>
      <c r="AC147" s="186">
        <f t="shared" ref="AC147:AC153" si="230">SUM(AD147:AI147)</f>
        <v>0</v>
      </c>
      <c r="AD147" s="188"/>
      <c r="AE147" s="188"/>
      <c r="AF147" s="188"/>
      <c r="AG147" s="188"/>
      <c r="AH147" s="188"/>
      <c r="AI147" s="188"/>
      <c r="AJ147" s="227">
        <f t="shared" ref="AJ147:AJ153" si="231">+K147</f>
        <v>25</v>
      </c>
      <c r="AK147" s="186">
        <f t="shared" ref="AK147:AK153" si="232">SUM(AL147:AQ147)</f>
        <v>36</v>
      </c>
      <c r="AL147" s="188">
        <v>36</v>
      </c>
      <c r="AM147" s="188"/>
      <c r="AN147" s="188"/>
      <c r="AO147" s="188"/>
      <c r="AP147" s="188"/>
      <c r="AQ147" s="188"/>
      <c r="AR147" s="227">
        <f t="shared" ref="AR147:AR153" si="233">+L147</f>
        <v>14</v>
      </c>
      <c r="AS147" s="186">
        <f t="shared" ref="AS147:AS153" si="234">SUM(AT147:AY147)</f>
        <v>48</v>
      </c>
      <c r="AT147" s="188">
        <v>48</v>
      </c>
      <c r="AU147" s="188"/>
      <c r="AV147" s="188"/>
      <c r="AW147" s="188"/>
      <c r="AX147" s="188"/>
      <c r="AY147" s="188"/>
    </row>
    <row r="148" spans="4:51" ht="32.1" customHeight="1" x14ac:dyDescent="0.25">
      <c r="D148" s="175"/>
      <c r="E148" s="182">
        <f>+Metas!H733</f>
        <v>641</v>
      </c>
      <c r="F148" s="183" t="str">
        <f>+Metas!K733</f>
        <v>Juntas de acción comunal (JAC) con actualización de estatutos</v>
      </c>
      <c r="G148" s="226">
        <f>+Metas!J733</f>
        <v>50</v>
      </c>
      <c r="H148" s="1">
        <f t="shared" si="226"/>
        <v>50</v>
      </c>
      <c r="I148" s="185"/>
      <c r="J148" s="185">
        <v>25</v>
      </c>
      <c r="K148" s="185">
        <v>15</v>
      </c>
      <c r="L148" s="185">
        <v>10</v>
      </c>
      <c r="M148" s="186">
        <f t="shared" si="221"/>
        <v>60</v>
      </c>
      <c r="N148" s="186">
        <f t="shared" si="221"/>
        <v>60</v>
      </c>
      <c r="O148" s="186">
        <f t="shared" si="221"/>
        <v>0</v>
      </c>
      <c r="P148" s="186">
        <f t="shared" si="221"/>
        <v>0</v>
      </c>
      <c r="Q148" s="186">
        <f t="shared" si="221"/>
        <v>0</v>
      </c>
      <c r="R148" s="186">
        <f t="shared" si="221"/>
        <v>0</v>
      </c>
      <c r="S148" s="186">
        <f t="shared" si="221"/>
        <v>0</v>
      </c>
      <c r="T148" s="227">
        <f t="shared" si="227"/>
        <v>0</v>
      </c>
      <c r="U148" s="186">
        <f t="shared" si="228"/>
        <v>0</v>
      </c>
      <c r="V148" s="188"/>
      <c r="W148" s="188"/>
      <c r="X148" s="188"/>
      <c r="Y148" s="188"/>
      <c r="Z148" s="188"/>
      <c r="AA148" s="188"/>
      <c r="AB148" s="227">
        <f t="shared" si="229"/>
        <v>25</v>
      </c>
      <c r="AC148" s="186">
        <f t="shared" si="230"/>
        <v>20</v>
      </c>
      <c r="AD148" s="188">
        <v>20</v>
      </c>
      <c r="AE148" s="188"/>
      <c r="AF148" s="188"/>
      <c r="AG148" s="188"/>
      <c r="AH148" s="188"/>
      <c r="AI148" s="188"/>
      <c r="AJ148" s="227">
        <f t="shared" si="231"/>
        <v>15</v>
      </c>
      <c r="AK148" s="186">
        <f t="shared" si="232"/>
        <v>20</v>
      </c>
      <c r="AL148" s="188">
        <v>20</v>
      </c>
      <c r="AM148" s="188"/>
      <c r="AN148" s="188"/>
      <c r="AO148" s="188"/>
      <c r="AP148" s="188"/>
      <c r="AQ148" s="188"/>
      <c r="AR148" s="227">
        <f t="shared" si="233"/>
        <v>10</v>
      </c>
      <c r="AS148" s="186">
        <f t="shared" si="234"/>
        <v>20</v>
      </c>
      <c r="AT148" s="188">
        <v>20</v>
      </c>
      <c r="AU148" s="188"/>
      <c r="AV148" s="188"/>
      <c r="AW148" s="188"/>
      <c r="AX148" s="188"/>
      <c r="AY148" s="188"/>
    </row>
    <row r="149" spans="4:51" ht="32.1" customHeight="1" x14ac:dyDescent="0.25">
      <c r="D149" s="175"/>
      <c r="E149" s="182">
        <f>+Metas!H734</f>
        <v>642</v>
      </c>
      <c r="F149" s="183" t="str">
        <f>+Metas!K734</f>
        <v>Dignatarios capacitados (100 por cada subregión), sobre el desarrollo de la comunidad, control social y participación ciudadana mediante la socialización de la Ley 743.</v>
      </c>
      <c r="G149" s="226">
        <f>+Metas!J734</f>
        <v>600</v>
      </c>
      <c r="H149" s="1">
        <f t="shared" si="226"/>
        <v>600</v>
      </c>
      <c r="I149" s="185">
        <v>50</v>
      </c>
      <c r="J149" s="185">
        <v>300</v>
      </c>
      <c r="K149" s="185">
        <v>150</v>
      </c>
      <c r="L149" s="185">
        <v>100</v>
      </c>
      <c r="M149" s="186">
        <f t="shared" si="221"/>
        <v>106</v>
      </c>
      <c r="N149" s="186">
        <f t="shared" si="221"/>
        <v>106</v>
      </c>
      <c r="O149" s="186">
        <f t="shared" si="221"/>
        <v>0</v>
      </c>
      <c r="P149" s="186">
        <f t="shared" si="221"/>
        <v>0</v>
      </c>
      <c r="Q149" s="186">
        <f t="shared" si="221"/>
        <v>0</v>
      </c>
      <c r="R149" s="186">
        <f t="shared" si="221"/>
        <v>0</v>
      </c>
      <c r="S149" s="186">
        <f t="shared" si="221"/>
        <v>0</v>
      </c>
      <c r="T149" s="227">
        <f t="shared" si="227"/>
        <v>50</v>
      </c>
      <c r="U149" s="186">
        <f t="shared" si="228"/>
        <v>18</v>
      </c>
      <c r="V149" s="188">
        <v>18</v>
      </c>
      <c r="W149" s="188"/>
      <c r="X149" s="188"/>
      <c r="Y149" s="188"/>
      <c r="Z149" s="188"/>
      <c r="AA149" s="188"/>
      <c r="AB149" s="227">
        <f t="shared" si="229"/>
        <v>300</v>
      </c>
      <c r="AC149" s="186">
        <f t="shared" si="230"/>
        <v>36</v>
      </c>
      <c r="AD149" s="188">
        <v>36</v>
      </c>
      <c r="AE149" s="188"/>
      <c r="AF149" s="188"/>
      <c r="AG149" s="188"/>
      <c r="AH149" s="188"/>
      <c r="AI149" s="188"/>
      <c r="AJ149" s="227">
        <f t="shared" si="231"/>
        <v>150</v>
      </c>
      <c r="AK149" s="186">
        <f t="shared" si="232"/>
        <v>27</v>
      </c>
      <c r="AL149" s="188">
        <v>27</v>
      </c>
      <c r="AM149" s="188"/>
      <c r="AN149" s="188"/>
      <c r="AO149" s="188"/>
      <c r="AP149" s="188"/>
      <c r="AQ149" s="188"/>
      <c r="AR149" s="227">
        <f t="shared" si="233"/>
        <v>100</v>
      </c>
      <c r="AS149" s="186">
        <f t="shared" si="234"/>
        <v>25</v>
      </c>
      <c r="AT149" s="188">
        <v>25</v>
      </c>
      <c r="AU149" s="188"/>
      <c r="AV149" s="188"/>
      <c r="AW149" s="188"/>
      <c r="AX149" s="188"/>
      <c r="AY149" s="188"/>
    </row>
    <row r="150" spans="4:51" ht="32.1" customHeight="1" x14ac:dyDescent="0.25">
      <c r="D150" s="175"/>
      <c r="E150" s="182">
        <f>+Metas!H735</f>
        <v>643</v>
      </c>
      <c r="F150" s="183" t="str">
        <f>+Metas!K735</f>
        <v xml:space="preserve">Asambleas Generales y/o extraordinarias de la federación comunal apoyadas </v>
      </c>
      <c r="G150" s="226">
        <f>+Metas!J735</f>
        <v>3</v>
      </c>
      <c r="H150" s="1">
        <f t="shared" si="226"/>
        <v>3</v>
      </c>
      <c r="I150" s="185"/>
      <c r="J150" s="185">
        <v>1</v>
      </c>
      <c r="K150" s="185">
        <v>1</v>
      </c>
      <c r="L150" s="185">
        <v>1</v>
      </c>
      <c r="M150" s="186">
        <f t="shared" si="221"/>
        <v>90</v>
      </c>
      <c r="N150" s="186">
        <f t="shared" si="221"/>
        <v>90</v>
      </c>
      <c r="O150" s="186">
        <f t="shared" si="221"/>
        <v>0</v>
      </c>
      <c r="P150" s="186">
        <f t="shared" si="221"/>
        <v>0</v>
      </c>
      <c r="Q150" s="186">
        <f t="shared" si="221"/>
        <v>0</v>
      </c>
      <c r="R150" s="186">
        <f t="shared" si="221"/>
        <v>0</v>
      </c>
      <c r="S150" s="186">
        <f t="shared" si="221"/>
        <v>0</v>
      </c>
      <c r="T150" s="227">
        <f t="shared" si="227"/>
        <v>0</v>
      </c>
      <c r="U150" s="186">
        <f t="shared" si="228"/>
        <v>0</v>
      </c>
      <c r="V150" s="188"/>
      <c r="W150" s="188"/>
      <c r="X150" s="188"/>
      <c r="Y150" s="188"/>
      <c r="Z150" s="188"/>
      <c r="AA150" s="188"/>
      <c r="AB150" s="227">
        <f t="shared" si="229"/>
        <v>1</v>
      </c>
      <c r="AC150" s="186">
        <f t="shared" si="230"/>
        <v>30</v>
      </c>
      <c r="AD150" s="188">
        <v>30</v>
      </c>
      <c r="AE150" s="188"/>
      <c r="AF150" s="188"/>
      <c r="AG150" s="188"/>
      <c r="AH150" s="188"/>
      <c r="AI150" s="188"/>
      <c r="AJ150" s="227">
        <f t="shared" si="231"/>
        <v>1</v>
      </c>
      <c r="AK150" s="186">
        <f t="shared" si="232"/>
        <v>30</v>
      </c>
      <c r="AL150" s="188">
        <v>30</v>
      </c>
      <c r="AM150" s="188"/>
      <c r="AN150" s="188"/>
      <c r="AO150" s="188"/>
      <c r="AP150" s="188"/>
      <c r="AQ150" s="188"/>
      <c r="AR150" s="227">
        <f t="shared" si="233"/>
        <v>1</v>
      </c>
      <c r="AS150" s="186">
        <f t="shared" si="234"/>
        <v>30</v>
      </c>
      <c r="AT150" s="188">
        <v>30</v>
      </c>
      <c r="AU150" s="188"/>
      <c r="AV150" s="188"/>
      <c r="AW150" s="188"/>
      <c r="AX150" s="188"/>
      <c r="AY150" s="188"/>
    </row>
    <row r="151" spans="4:51" ht="32.1" customHeight="1" x14ac:dyDescent="0.25">
      <c r="D151" s="175"/>
      <c r="E151" s="182">
        <f>+Metas!H736</f>
        <v>644</v>
      </c>
      <c r="F151" s="183" t="str">
        <f>+Metas!K736</f>
        <v>Municipios con participación de lideres sociales en congresos Nacionales de: (ideologías, mujer comunal, derechos humanos y de paz).</v>
      </c>
      <c r="G151" s="226">
        <f>+Metas!J736</f>
        <v>9</v>
      </c>
      <c r="H151" s="1">
        <f t="shared" si="226"/>
        <v>9</v>
      </c>
      <c r="I151" s="185"/>
      <c r="J151" s="185">
        <v>3</v>
      </c>
      <c r="K151" s="185">
        <v>3</v>
      </c>
      <c r="L151" s="185">
        <v>3</v>
      </c>
      <c r="M151" s="186">
        <f t="shared" si="221"/>
        <v>45</v>
      </c>
      <c r="N151" s="186">
        <f t="shared" si="221"/>
        <v>45</v>
      </c>
      <c r="O151" s="186">
        <f t="shared" si="221"/>
        <v>0</v>
      </c>
      <c r="P151" s="186">
        <f t="shared" si="221"/>
        <v>0</v>
      </c>
      <c r="Q151" s="186">
        <f t="shared" si="221"/>
        <v>0</v>
      </c>
      <c r="R151" s="186">
        <f t="shared" si="221"/>
        <v>0</v>
      </c>
      <c r="S151" s="186">
        <f t="shared" si="221"/>
        <v>0</v>
      </c>
      <c r="T151" s="227">
        <f t="shared" si="227"/>
        <v>0</v>
      </c>
      <c r="U151" s="186">
        <f t="shared" si="228"/>
        <v>0</v>
      </c>
      <c r="V151" s="188"/>
      <c r="W151" s="188"/>
      <c r="X151" s="188"/>
      <c r="Y151" s="188"/>
      <c r="Z151" s="188"/>
      <c r="AA151" s="188"/>
      <c r="AB151" s="227">
        <f t="shared" si="229"/>
        <v>3</v>
      </c>
      <c r="AC151" s="186">
        <f t="shared" si="230"/>
        <v>15</v>
      </c>
      <c r="AD151" s="188">
        <v>15</v>
      </c>
      <c r="AE151" s="188"/>
      <c r="AF151" s="188"/>
      <c r="AG151" s="188"/>
      <c r="AH151" s="188"/>
      <c r="AI151" s="188"/>
      <c r="AJ151" s="227">
        <f t="shared" si="231"/>
        <v>3</v>
      </c>
      <c r="AK151" s="186">
        <f t="shared" si="232"/>
        <v>15</v>
      </c>
      <c r="AL151" s="188">
        <v>15</v>
      </c>
      <c r="AM151" s="188"/>
      <c r="AN151" s="188"/>
      <c r="AO151" s="188"/>
      <c r="AP151" s="188"/>
      <c r="AQ151" s="188"/>
      <c r="AR151" s="227">
        <f t="shared" si="233"/>
        <v>3</v>
      </c>
      <c r="AS151" s="186">
        <f t="shared" si="234"/>
        <v>15</v>
      </c>
      <c r="AT151" s="188">
        <v>15</v>
      </c>
      <c r="AU151" s="188"/>
      <c r="AV151" s="188"/>
      <c r="AW151" s="188"/>
      <c r="AX151" s="188"/>
      <c r="AY151" s="188"/>
    </row>
    <row r="152" spans="4:51" ht="32.1" customHeight="1" x14ac:dyDescent="0.25">
      <c r="D152" s="175"/>
      <c r="E152" s="182">
        <f>+Metas!H737</f>
        <v>645</v>
      </c>
      <c r="F152" s="183" t="str">
        <f>+Metas!K737</f>
        <v>Dignatarios de Juntas de Acción Comunal JAC capacitados en formulación y evaluación de proyectos comunitarios.</v>
      </c>
      <c r="G152" s="226">
        <f>+Metas!J737</f>
        <v>100</v>
      </c>
      <c r="H152" s="1">
        <f t="shared" si="226"/>
        <v>100</v>
      </c>
      <c r="I152" s="185"/>
      <c r="J152" s="185">
        <v>30</v>
      </c>
      <c r="K152" s="185">
        <v>30</v>
      </c>
      <c r="L152" s="185">
        <v>40</v>
      </c>
      <c r="M152" s="186">
        <f t="shared" si="221"/>
        <v>90</v>
      </c>
      <c r="N152" s="186">
        <f t="shared" si="221"/>
        <v>90</v>
      </c>
      <c r="O152" s="186">
        <f t="shared" si="221"/>
        <v>0</v>
      </c>
      <c r="P152" s="186">
        <f t="shared" si="221"/>
        <v>0</v>
      </c>
      <c r="Q152" s="186">
        <f t="shared" si="221"/>
        <v>0</v>
      </c>
      <c r="R152" s="186">
        <f t="shared" si="221"/>
        <v>0</v>
      </c>
      <c r="S152" s="186">
        <f t="shared" si="221"/>
        <v>0</v>
      </c>
      <c r="T152" s="227">
        <f t="shared" si="227"/>
        <v>0</v>
      </c>
      <c r="U152" s="186">
        <f t="shared" si="228"/>
        <v>0</v>
      </c>
      <c r="V152" s="188"/>
      <c r="W152" s="188"/>
      <c r="X152" s="188"/>
      <c r="Y152" s="188"/>
      <c r="Z152" s="188"/>
      <c r="AA152" s="188"/>
      <c r="AB152" s="227">
        <f t="shared" si="229"/>
        <v>30</v>
      </c>
      <c r="AC152" s="186">
        <f t="shared" si="230"/>
        <v>30</v>
      </c>
      <c r="AD152" s="188">
        <v>30</v>
      </c>
      <c r="AE152" s="188"/>
      <c r="AF152" s="188"/>
      <c r="AG152" s="188"/>
      <c r="AH152" s="188"/>
      <c r="AI152" s="188"/>
      <c r="AJ152" s="227">
        <f t="shared" si="231"/>
        <v>30</v>
      </c>
      <c r="AK152" s="186">
        <f t="shared" si="232"/>
        <v>30</v>
      </c>
      <c r="AL152" s="188">
        <v>30</v>
      </c>
      <c r="AM152" s="188"/>
      <c r="AN152" s="188"/>
      <c r="AO152" s="188"/>
      <c r="AP152" s="188"/>
      <c r="AQ152" s="188"/>
      <c r="AR152" s="227">
        <f t="shared" si="233"/>
        <v>40</v>
      </c>
      <c r="AS152" s="186">
        <f t="shared" si="234"/>
        <v>30</v>
      </c>
      <c r="AT152" s="188">
        <v>30</v>
      </c>
      <c r="AU152" s="188"/>
      <c r="AV152" s="188"/>
      <c r="AW152" s="188"/>
      <c r="AX152" s="188"/>
      <c r="AY152" s="188"/>
    </row>
    <row r="153" spans="4:51" ht="32.1" customHeight="1" x14ac:dyDescent="0.25">
      <c r="D153" s="175"/>
      <c r="E153" s="182">
        <f>+Metas!H738</f>
        <v>646</v>
      </c>
      <c r="F153" s="183" t="str">
        <f>+Metas!K738</f>
        <v>Líderes de la acción comunal en el programa “Formador de Formadores”</v>
      </c>
      <c r="G153" s="226">
        <f>+Metas!J738</f>
        <v>180</v>
      </c>
      <c r="H153" s="1">
        <f t="shared" si="226"/>
        <v>180</v>
      </c>
      <c r="I153" s="185"/>
      <c r="J153" s="185">
        <v>60</v>
      </c>
      <c r="K153" s="185">
        <v>70</v>
      </c>
      <c r="L153" s="185">
        <v>50</v>
      </c>
      <c r="M153" s="186">
        <f t="shared" si="221"/>
        <v>75</v>
      </c>
      <c r="N153" s="186">
        <f t="shared" si="221"/>
        <v>75</v>
      </c>
      <c r="O153" s="186">
        <f t="shared" si="221"/>
        <v>0</v>
      </c>
      <c r="P153" s="186">
        <f t="shared" si="221"/>
        <v>0</v>
      </c>
      <c r="Q153" s="186">
        <f t="shared" si="221"/>
        <v>0</v>
      </c>
      <c r="R153" s="186">
        <f t="shared" si="221"/>
        <v>0</v>
      </c>
      <c r="S153" s="186">
        <f t="shared" si="221"/>
        <v>0</v>
      </c>
      <c r="T153" s="227">
        <f t="shared" si="227"/>
        <v>0</v>
      </c>
      <c r="U153" s="186">
        <f t="shared" si="228"/>
        <v>0</v>
      </c>
      <c r="V153" s="188"/>
      <c r="W153" s="188"/>
      <c r="X153" s="188"/>
      <c r="Y153" s="188"/>
      <c r="Z153" s="188"/>
      <c r="AA153" s="188"/>
      <c r="AB153" s="227">
        <f t="shared" si="229"/>
        <v>60</v>
      </c>
      <c r="AC153" s="186">
        <f t="shared" si="230"/>
        <v>25</v>
      </c>
      <c r="AD153" s="188">
        <v>25</v>
      </c>
      <c r="AE153" s="188"/>
      <c r="AF153" s="188"/>
      <c r="AG153" s="188"/>
      <c r="AH153" s="188"/>
      <c r="AI153" s="188"/>
      <c r="AJ153" s="227">
        <f t="shared" si="231"/>
        <v>70</v>
      </c>
      <c r="AK153" s="186">
        <f t="shared" si="232"/>
        <v>25</v>
      </c>
      <c r="AL153" s="188">
        <v>25</v>
      </c>
      <c r="AM153" s="188"/>
      <c r="AN153" s="188"/>
      <c r="AO153" s="188"/>
      <c r="AP153" s="188"/>
      <c r="AQ153" s="188"/>
      <c r="AR153" s="227">
        <f t="shared" si="233"/>
        <v>50</v>
      </c>
      <c r="AS153" s="186">
        <f t="shared" si="234"/>
        <v>25</v>
      </c>
      <c r="AT153" s="188">
        <v>25</v>
      </c>
      <c r="AU153" s="188"/>
      <c r="AV153" s="188"/>
      <c r="AW153" s="188"/>
      <c r="AX153" s="188"/>
      <c r="AY153" s="188"/>
    </row>
    <row r="154" spans="4:51" ht="32.1" customHeight="1" x14ac:dyDescent="0.25">
      <c r="D154" s="175" t="s">
        <v>3152</v>
      </c>
      <c r="E154" s="551" t="s">
        <v>3151</v>
      </c>
      <c r="F154" s="552"/>
      <c r="G154" s="189"/>
      <c r="H154" s="177"/>
      <c r="I154" s="178"/>
      <c r="J154" s="178"/>
      <c r="K154" s="178"/>
      <c r="L154" s="178"/>
      <c r="M154" s="190">
        <f t="shared" si="221"/>
        <v>617</v>
      </c>
      <c r="N154" s="190">
        <f t="shared" si="221"/>
        <v>617</v>
      </c>
      <c r="O154" s="190">
        <f t="shared" si="221"/>
        <v>0</v>
      </c>
      <c r="P154" s="190">
        <f t="shared" si="221"/>
        <v>0</v>
      </c>
      <c r="Q154" s="190">
        <f t="shared" si="221"/>
        <v>0</v>
      </c>
      <c r="R154" s="190">
        <f t="shared" si="221"/>
        <v>0</v>
      </c>
      <c r="S154" s="190">
        <f t="shared" si="221"/>
        <v>0</v>
      </c>
      <c r="T154" s="180"/>
      <c r="U154" s="181">
        <f>SUM(U155:U159)</f>
        <v>15</v>
      </c>
      <c r="V154" s="181">
        <f t="shared" ref="V154:AA154" si="235">SUM(V155:V159)</f>
        <v>15</v>
      </c>
      <c r="W154" s="181">
        <f t="shared" si="235"/>
        <v>0</v>
      </c>
      <c r="X154" s="181">
        <f t="shared" si="235"/>
        <v>0</v>
      </c>
      <c r="Y154" s="181">
        <f t="shared" si="235"/>
        <v>0</v>
      </c>
      <c r="Z154" s="181">
        <f t="shared" si="235"/>
        <v>0</v>
      </c>
      <c r="AA154" s="181">
        <f t="shared" si="235"/>
        <v>0</v>
      </c>
      <c r="AB154" s="180"/>
      <c r="AC154" s="181">
        <f>SUM(AC155:AC159)</f>
        <v>180</v>
      </c>
      <c r="AD154" s="181">
        <f t="shared" ref="AD154:AI154" si="236">SUM(AD155:AD159)</f>
        <v>180</v>
      </c>
      <c r="AE154" s="181">
        <f t="shared" si="236"/>
        <v>0</v>
      </c>
      <c r="AF154" s="181">
        <f t="shared" si="236"/>
        <v>0</v>
      </c>
      <c r="AG154" s="181">
        <f t="shared" si="236"/>
        <v>0</v>
      </c>
      <c r="AH154" s="181">
        <f t="shared" si="236"/>
        <v>0</v>
      </c>
      <c r="AI154" s="181">
        <f t="shared" si="236"/>
        <v>0</v>
      </c>
      <c r="AJ154" s="180"/>
      <c r="AK154" s="181">
        <f>SUM(AK155:AK159)</f>
        <v>240</v>
      </c>
      <c r="AL154" s="181">
        <f t="shared" ref="AL154:AQ154" si="237">SUM(AL155:AL159)</f>
        <v>240</v>
      </c>
      <c r="AM154" s="181">
        <f t="shared" si="237"/>
        <v>0</v>
      </c>
      <c r="AN154" s="181">
        <f t="shared" si="237"/>
        <v>0</v>
      </c>
      <c r="AO154" s="181">
        <f t="shared" si="237"/>
        <v>0</v>
      </c>
      <c r="AP154" s="181">
        <f t="shared" si="237"/>
        <v>0</v>
      </c>
      <c r="AQ154" s="181">
        <f t="shared" si="237"/>
        <v>0</v>
      </c>
      <c r="AR154" s="180"/>
      <c r="AS154" s="181">
        <f>SUM(AS155:AS159)</f>
        <v>182</v>
      </c>
      <c r="AT154" s="181">
        <f t="shared" ref="AT154:AY154" si="238">SUM(AT155:AT159)</f>
        <v>182</v>
      </c>
      <c r="AU154" s="181">
        <f t="shared" si="238"/>
        <v>0</v>
      </c>
      <c r="AV154" s="181">
        <f t="shared" si="238"/>
        <v>0</v>
      </c>
      <c r="AW154" s="181">
        <f t="shared" si="238"/>
        <v>0</v>
      </c>
      <c r="AX154" s="181">
        <f t="shared" si="238"/>
        <v>0</v>
      </c>
      <c r="AY154" s="181">
        <f t="shared" si="238"/>
        <v>0</v>
      </c>
    </row>
    <row r="155" spans="4:51" ht="31.9" customHeight="1" x14ac:dyDescent="0.25">
      <c r="D155" s="175"/>
      <c r="E155" s="182">
        <f>+Metas!H739</f>
        <v>647</v>
      </c>
      <c r="F155" s="191" t="str">
        <f>+Metas!K739</f>
        <v>Encuentros lúdicos recreativos y culturales realizados.</v>
      </c>
      <c r="G155" s="184">
        <f>+Metas!J739</f>
        <v>60</v>
      </c>
      <c r="H155" s="1">
        <f>SUM(I155:L155)</f>
        <v>60</v>
      </c>
      <c r="I155" s="185"/>
      <c r="J155" s="185">
        <v>20</v>
      </c>
      <c r="K155" s="185">
        <v>20</v>
      </c>
      <c r="L155" s="185">
        <v>20</v>
      </c>
      <c r="M155" s="186">
        <f t="shared" si="221"/>
        <v>150</v>
      </c>
      <c r="N155" s="186">
        <f t="shared" si="221"/>
        <v>150</v>
      </c>
      <c r="O155" s="186">
        <f t="shared" si="221"/>
        <v>0</v>
      </c>
      <c r="P155" s="186">
        <f t="shared" si="221"/>
        <v>0</v>
      </c>
      <c r="Q155" s="186">
        <f t="shared" si="221"/>
        <v>0</v>
      </c>
      <c r="R155" s="186">
        <f t="shared" si="221"/>
        <v>0</v>
      </c>
      <c r="S155" s="186">
        <f t="shared" si="221"/>
        <v>0</v>
      </c>
      <c r="T155" s="227">
        <f>+I155</f>
        <v>0</v>
      </c>
      <c r="U155" s="186">
        <f>SUM(V155:AA155)</f>
        <v>0</v>
      </c>
      <c r="V155" s="188"/>
      <c r="W155" s="188"/>
      <c r="X155" s="188"/>
      <c r="Y155" s="188"/>
      <c r="Z155" s="188"/>
      <c r="AA155" s="188"/>
      <c r="AB155" s="227">
        <f>+J155</f>
        <v>20</v>
      </c>
      <c r="AC155" s="186">
        <f>SUM(AD155:AI155)</f>
        <v>50</v>
      </c>
      <c r="AD155" s="188">
        <v>50</v>
      </c>
      <c r="AE155" s="188"/>
      <c r="AF155" s="188"/>
      <c r="AG155" s="188"/>
      <c r="AH155" s="188"/>
      <c r="AI155" s="188"/>
      <c r="AJ155" s="227">
        <f>+K155</f>
        <v>20</v>
      </c>
      <c r="AK155" s="186">
        <f>SUM(AL155:AQ155)</f>
        <v>50</v>
      </c>
      <c r="AL155" s="188">
        <v>50</v>
      </c>
      <c r="AM155" s="188"/>
      <c r="AN155" s="188"/>
      <c r="AO155" s="188"/>
      <c r="AP155" s="188"/>
      <c r="AQ155" s="188"/>
      <c r="AR155" s="227">
        <f>+L155</f>
        <v>20</v>
      </c>
      <c r="AS155" s="186">
        <f>SUM(AT155:AY155)</f>
        <v>50</v>
      </c>
      <c r="AT155" s="188">
        <v>50</v>
      </c>
      <c r="AU155" s="188"/>
      <c r="AV155" s="188"/>
      <c r="AW155" s="188"/>
      <c r="AX155" s="188"/>
      <c r="AY155" s="188"/>
    </row>
    <row r="156" spans="4:51" ht="31.9" customHeight="1" x14ac:dyDescent="0.25">
      <c r="D156" s="175"/>
      <c r="E156" s="182">
        <f>+Metas!H740</f>
        <v>648</v>
      </c>
      <c r="F156" s="191" t="str">
        <f>+Metas!K740</f>
        <v>Evento de Juegos Comunales Departamentales realizado.</v>
      </c>
      <c r="G156" s="184">
        <f>+Metas!J740</f>
        <v>1</v>
      </c>
      <c r="H156" s="1">
        <f>SUM(I156:L156)</f>
        <v>1</v>
      </c>
      <c r="I156" s="185"/>
      <c r="J156" s="185"/>
      <c r="K156" s="185">
        <v>1</v>
      </c>
      <c r="L156" s="185"/>
      <c r="M156" s="186">
        <f>+U156+AC156+AK156+AS156</f>
        <v>60</v>
      </c>
      <c r="N156" s="186">
        <f t="shared" si="221"/>
        <v>60</v>
      </c>
      <c r="O156" s="186">
        <f t="shared" si="221"/>
        <v>0</v>
      </c>
      <c r="P156" s="186">
        <f t="shared" si="221"/>
        <v>0</v>
      </c>
      <c r="Q156" s="186">
        <f t="shared" si="221"/>
        <v>0</v>
      </c>
      <c r="R156" s="186">
        <f t="shared" si="221"/>
        <v>0</v>
      </c>
      <c r="S156" s="186">
        <f t="shared" si="221"/>
        <v>0</v>
      </c>
      <c r="T156" s="227">
        <f>+I156</f>
        <v>0</v>
      </c>
      <c r="U156" s="186">
        <f>SUM(V156:AA156)</f>
        <v>0</v>
      </c>
      <c r="V156" s="188"/>
      <c r="W156" s="188"/>
      <c r="X156" s="188"/>
      <c r="Y156" s="188"/>
      <c r="Z156" s="188"/>
      <c r="AA156" s="188"/>
      <c r="AB156" s="227">
        <f>+J156</f>
        <v>0</v>
      </c>
      <c r="AC156" s="186">
        <f>SUM(AD156:AI156)</f>
        <v>0</v>
      </c>
      <c r="AD156" s="188"/>
      <c r="AE156" s="188"/>
      <c r="AF156" s="188"/>
      <c r="AG156" s="188"/>
      <c r="AH156" s="188"/>
      <c r="AI156" s="188"/>
      <c r="AJ156" s="227">
        <f>+K156</f>
        <v>1</v>
      </c>
      <c r="AK156" s="186">
        <f>SUM(AL156:AQ156)</f>
        <v>60</v>
      </c>
      <c r="AL156" s="188">
        <v>60</v>
      </c>
      <c r="AM156" s="188"/>
      <c r="AN156" s="188"/>
      <c r="AO156" s="188"/>
      <c r="AP156" s="188"/>
      <c r="AQ156" s="188"/>
      <c r="AR156" s="227">
        <f>+L156</f>
        <v>0</v>
      </c>
      <c r="AS156" s="186">
        <f>SUM(AT156:AY156)</f>
        <v>0</v>
      </c>
      <c r="AT156" s="188"/>
      <c r="AU156" s="188"/>
      <c r="AV156" s="188"/>
      <c r="AW156" s="188"/>
      <c r="AX156" s="188"/>
      <c r="AY156" s="188"/>
    </row>
    <row r="157" spans="4:51" ht="31.9" customHeight="1" x14ac:dyDescent="0.25">
      <c r="D157" s="175"/>
      <c r="E157" s="182">
        <f>+Metas!H741</f>
        <v>649</v>
      </c>
      <c r="F157" s="191" t="str">
        <f>+Metas!K741</f>
        <v xml:space="preserve">Planes de desarrollo comunales y comunitarios con acompañamiento técnico </v>
      </c>
      <c r="G157" s="184">
        <f>+Metas!J741</f>
        <v>20</v>
      </c>
      <c r="H157" s="1">
        <f>SUM(I157:L157)</f>
        <v>20</v>
      </c>
      <c r="I157" s="185"/>
      <c r="J157" s="185">
        <v>5</v>
      </c>
      <c r="K157" s="185">
        <v>5</v>
      </c>
      <c r="L157" s="185">
        <v>10</v>
      </c>
      <c r="M157" s="186">
        <f>+U157+AC157+AK157+AS157</f>
        <v>75</v>
      </c>
      <c r="N157" s="186">
        <f t="shared" si="221"/>
        <v>75</v>
      </c>
      <c r="O157" s="186">
        <f t="shared" si="221"/>
        <v>0</v>
      </c>
      <c r="P157" s="186">
        <f t="shared" si="221"/>
        <v>0</v>
      </c>
      <c r="Q157" s="186">
        <f t="shared" si="221"/>
        <v>0</v>
      </c>
      <c r="R157" s="186">
        <f t="shared" si="221"/>
        <v>0</v>
      </c>
      <c r="S157" s="186">
        <f t="shared" si="221"/>
        <v>0</v>
      </c>
      <c r="T157" s="227">
        <f>+I157</f>
        <v>0</v>
      </c>
      <c r="U157" s="186">
        <f>SUM(V157:AA157)</f>
        <v>0</v>
      </c>
      <c r="V157" s="188"/>
      <c r="W157" s="188"/>
      <c r="X157" s="188"/>
      <c r="Y157" s="188"/>
      <c r="Z157" s="188"/>
      <c r="AA157" s="188"/>
      <c r="AB157" s="227">
        <f>+J157</f>
        <v>5</v>
      </c>
      <c r="AC157" s="186">
        <f>SUM(AD157:AI157)</f>
        <v>25</v>
      </c>
      <c r="AD157" s="188">
        <v>25</v>
      </c>
      <c r="AE157" s="188"/>
      <c r="AF157" s="188"/>
      <c r="AG157" s="188"/>
      <c r="AH157" s="188"/>
      <c r="AI157" s="188"/>
      <c r="AJ157" s="227">
        <f>+K157</f>
        <v>5</v>
      </c>
      <c r="AK157" s="186">
        <f>SUM(AL157:AQ157)</f>
        <v>25</v>
      </c>
      <c r="AL157" s="188">
        <v>25</v>
      </c>
      <c r="AM157" s="188"/>
      <c r="AN157" s="188"/>
      <c r="AO157" s="188"/>
      <c r="AP157" s="188"/>
      <c r="AQ157" s="188"/>
      <c r="AR157" s="227">
        <f>+L157</f>
        <v>10</v>
      </c>
      <c r="AS157" s="186">
        <f>SUM(AT157:AY157)</f>
        <v>25</v>
      </c>
      <c r="AT157" s="188">
        <v>25</v>
      </c>
      <c r="AU157" s="188"/>
      <c r="AV157" s="188"/>
      <c r="AW157" s="188"/>
      <c r="AX157" s="188"/>
      <c r="AY157" s="188"/>
    </row>
    <row r="158" spans="4:51" ht="31.9" customHeight="1" x14ac:dyDescent="0.25">
      <c r="D158" s="175"/>
      <c r="E158" s="182">
        <f>+Metas!H742</f>
        <v>650</v>
      </c>
      <c r="F158" s="191" t="str">
        <f>+Metas!K742</f>
        <v>Líderes comunales capacitados en temas de organización comunal y liderazgo.</v>
      </c>
      <c r="G158" s="184">
        <f>+Metas!J742</f>
        <v>1000</v>
      </c>
      <c r="H158" s="1">
        <f>SUM(I158:L158)</f>
        <v>1000</v>
      </c>
      <c r="I158" s="185">
        <v>50</v>
      </c>
      <c r="J158" s="185">
        <v>400</v>
      </c>
      <c r="K158" s="185">
        <v>350</v>
      </c>
      <c r="L158" s="185">
        <v>200</v>
      </c>
      <c r="M158" s="186">
        <f>+U158+AC158+AK158+AS158</f>
        <v>135</v>
      </c>
      <c r="N158" s="186">
        <f t="shared" si="221"/>
        <v>135</v>
      </c>
      <c r="O158" s="186">
        <f t="shared" si="221"/>
        <v>0</v>
      </c>
      <c r="P158" s="186">
        <f t="shared" si="221"/>
        <v>0</v>
      </c>
      <c r="Q158" s="186">
        <f t="shared" si="221"/>
        <v>0</v>
      </c>
      <c r="R158" s="186">
        <f t="shared" si="221"/>
        <v>0</v>
      </c>
      <c r="S158" s="186">
        <f t="shared" si="221"/>
        <v>0</v>
      </c>
      <c r="T158" s="227">
        <f>+I158</f>
        <v>50</v>
      </c>
      <c r="U158" s="186">
        <f>SUM(V158:AA158)</f>
        <v>15</v>
      </c>
      <c r="V158" s="188">
        <v>15</v>
      </c>
      <c r="W158" s="188"/>
      <c r="X158" s="188"/>
      <c r="Y158" s="188"/>
      <c r="Z158" s="188"/>
      <c r="AA158" s="188"/>
      <c r="AB158" s="227">
        <f>+J158</f>
        <v>400</v>
      </c>
      <c r="AC158" s="186">
        <f>SUM(AD158:AI158)</f>
        <v>40</v>
      </c>
      <c r="AD158" s="188">
        <v>40</v>
      </c>
      <c r="AE158" s="188"/>
      <c r="AF158" s="188"/>
      <c r="AG158" s="188"/>
      <c r="AH158" s="188"/>
      <c r="AI158" s="188"/>
      <c r="AJ158" s="227">
        <f>+K158</f>
        <v>350</v>
      </c>
      <c r="AK158" s="186">
        <f>SUM(AL158:AQ158)</f>
        <v>40</v>
      </c>
      <c r="AL158" s="188">
        <v>40</v>
      </c>
      <c r="AM158" s="188"/>
      <c r="AN158" s="188"/>
      <c r="AO158" s="188"/>
      <c r="AP158" s="188"/>
      <c r="AQ158" s="188"/>
      <c r="AR158" s="227">
        <f>+L158</f>
        <v>200</v>
      </c>
      <c r="AS158" s="186">
        <f>SUM(AT158:AY158)</f>
        <v>40</v>
      </c>
      <c r="AT158" s="188">
        <v>40</v>
      </c>
      <c r="AU158" s="188"/>
      <c r="AV158" s="188"/>
      <c r="AW158" s="188"/>
      <c r="AX158" s="188"/>
      <c r="AY158" s="188"/>
    </row>
    <row r="159" spans="4:51" ht="31.9" customHeight="1" x14ac:dyDescent="0.25">
      <c r="D159" s="175"/>
      <c r="E159" s="182">
        <f>+Metas!H743</f>
        <v>651</v>
      </c>
      <c r="F159" s="191" t="str">
        <f>+Metas!K743</f>
        <v>Celebraciones del día de la acción comunal realizadas</v>
      </c>
      <c r="G159" s="184">
        <f>+Metas!J743</f>
        <v>3</v>
      </c>
      <c r="H159" s="1">
        <f>SUM(I159:L159)</f>
        <v>3</v>
      </c>
      <c r="I159" s="185"/>
      <c r="J159" s="185">
        <v>1</v>
      </c>
      <c r="K159" s="185">
        <v>1</v>
      </c>
      <c r="L159" s="185">
        <v>1</v>
      </c>
      <c r="M159" s="186">
        <f>+U159+AC159+AK159+AS159</f>
        <v>197</v>
      </c>
      <c r="N159" s="186">
        <f t="shared" si="221"/>
        <v>197</v>
      </c>
      <c r="O159" s="186">
        <f t="shared" si="221"/>
        <v>0</v>
      </c>
      <c r="P159" s="186">
        <f t="shared" si="221"/>
        <v>0</v>
      </c>
      <c r="Q159" s="186">
        <f t="shared" si="221"/>
        <v>0</v>
      </c>
      <c r="R159" s="186">
        <f t="shared" si="221"/>
        <v>0</v>
      </c>
      <c r="S159" s="186">
        <f t="shared" si="221"/>
        <v>0</v>
      </c>
      <c r="T159" s="227">
        <f>+I159</f>
        <v>0</v>
      </c>
      <c r="U159" s="186">
        <f>SUM(V159:AA159)</f>
        <v>0</v>
      </c>
      <c r="V159" s="188"/>
      <c r="W159" s="188"/>
      <c r="X159" s="188"/>
      <c r="Y159" s="188"/>
      <c r="Z159" s="188"/>
      <c r="AA159" s="188"/>
      <c r="AB159" s="227">
        <f>+J159</f>
        <v>1</v>
      </c>
      <c r="AC159" s="186">
        <f>SUM(AD159:AI159)</f>
        <v>65</v>
      </c>
      <c r="AD159" s="188">
        <v>65</v>
      </c>
      <c r="AE159" s="188"/>
      <c r="AF159" s="188"/>
      <c r="AG159" s="188"/>
      <c r="AH159" s="188"/>
      <c r="AI159" s="188"/>
      <c r="AJ159" s="227">
        <f>+K159</f>
        <v>1</v>
      </c>
      <c r="AK159" s="186">
        <f>SUM(AL159:AQ159)</f>
        <v>65</v>
      </c>
      <c r="AL159" s="188">
        <v>65</v>
      </c>
      <c r="AM159" s="188"/>
      <c r="AN159" s="188"/>
      <c r="AO159" s="188"/>
      <c r="AP159" s="188"/>
      <c r="AQ159" s="188"/>
      <c r="AR159" s="227">
        <f>+L159</f>
        <v>1</v>
      </c>
      <c r="AS159" s="186">
        <f>SUM(AT159:AY159)</f>
        <v>67</v>
      </c>
      <c r="AT159" s="188">
        <v>67</v>
      </c>
      <c r="AU159" s="188"/>
      <c r="AV159" s="188"/>
      <c r="AW159" s="188"/>
      <c r="AX159" s="188"/>
      <c r="AY159" s="188"/>
    </row>
    <row r="160" spans="4:51" ht="32.1" customHeight="1" x14ac:dyDescent="0.25">
      <c r="D160" s="175" t="s">
        <v>3154</v>
      </c>
      <c r="E160" s="540" t="s">
        <v>3153</v>
      </c>
      <c r="F160" s="541"/>
      <c r="G160" s="189"/>
      <c r="H160" s="177"/>
      <c r="I160" s="178"/>
      <c r="J160" s="178"/>
      <c r="K160" s="178"/>
      <c r="L160" s="178"/>
      <c r="M160" s="190">
        <f t="shared" si="221"/>
        <v>73</v>
      </c>
      <c r="N160" s="190">
        <f t="shared" si="221"/>
        <v>73</v>
      </c>
      <c r="O160" s="190">
        <f t="shared" si="221"/>
        <v>0</v>
      </c>
      <c r="P160" s="190">
        <f t="shared" si="221"/>
        <v>0</v>
      </c>
      <c r="Q160" s="190">
        <f t="shared" si="221"/>
        <v>0</v>
      </c>
      <c r="R160" s="190">
        <f t="shared" si="221"/>
        <v>0</v>
      </c>
      <c r="S160" s="190">
        <f t="shared" si="221"/>
        <v>0</v>
      </c>
      <c r="T160" s="192"/>
      <c r="U160" s="181">
        <f t="shared" ref="U160:AA160" si="239">SUM(U161:U162)</f>
        <v>8</v>
      </c>
      <c r="V160" s="181">
        <f t="shared" si="239"/>
        <v>8</v>
      </c>
      <c r="W160" s="181">
        <f t="shared" si="239"/>
        <v>0</v>
      </c>
      <c r="X160" s="181">
        <f t="shared" si="239"/>
        <v>0</v>
      </c>
      <c r="Y160" s="181">
        <f t="shared" si="239"/>
        <v>0</v>
      </c>
      <c r="Z160" s="181">
        <f t="shared" si="239"/>
        <v>0</v>
      </c>
      <c r="AA160" s="181">
        <f t="shared" si="239"/>
        <v>0</v>
      </c>
      <c r="AB160" s="192"/>
      <c r="AC160" s="181">
        <f t="shared" ref="AC160:AI160" si="240">SUM(AC161:AC162)</f>
        <v>21</v>
      </c>
      <c r="AD160" s="181">
        <f t="shared" si="240"/>
        <v>21</v>
      </c>
      <c r="AE160" s="181">
        <f t="shared" si="240"/>
        <v>0</v>
      </c>
      <c r="AF160" s="181">
        <f t="shared" si="240"/>
        <v>0</v>
      </c>
      <c r="AG160" s="181">
        <f t="shared" si="240"/>
        <v>0</v>
      </c>
      <c r="AH160" s="181">
        <f t="shared" si="240"/>
        <v>0</v>
      </c>
      <c r="AI160" s="181">
        <f t="shared" si="240"/>
        <v>0</v>
      </c>
      <c r="AJ160" s="192"/>
      <c r="AK160" s="181">
        <f t="shared" ref="AK160:AQ160" si="241">SUM(AK161:AK162)</f>
        <v>22</v>
      </c>
      <c r="AL160" s="181">
        <f t="shared" si="241"/>
        <v>22</v>
      </c>
      <c r="AM160" s="181">
        <f t="shared" si="241"/>
        <v>0</v>
      </c>
      <c r="AN160" s="181">
        <f t="shared" si="241"/>
        <v>0</v>
      </c>
      <c r="AO160" s="181">
        <f t="shared" si="241"/>
        <v>0</v>
      </c>
      <c r="AP160" s="181">
        <f t="shared" si="241"/>
        <v>0</v>
      </c>
      <c r="AQ160" s="181">
        <f t="shared" si="241"/>
        <v>0</v>
      </c>
      <c r="AR160" s="192"/>
      <c r="AS160" s="181">
        <f t="shared" ref="AS160:AY160" si="242">SUM(AS161:AS162)</f>
        <v>22</v>
      </c>
      <c r="AT160" s="181">
        <f t="shared" si="242"/>
        <v>22</v>
      </c>
      <c r="AU160" s="181">
        <f t="shared" si="242"/>
        <v>0</v>
      </c>
      <c r="AV160" s="181">
        <f t="shared" si="242"/>
        <v>0</v>
      </c>
      <c r="AW160" s="181">
        <f t="shared" si="242"/>
        <v>0</v>
      </c>
      <c r="AX160" s="181">
        <f t="shared" si="242"/>
        <v>0</v>
      </c>
      <c r="AY160" s="181">
        <f t="shared" si="242"/>
        <v>0</v>
      </c>
    </row>
    <row r="161" spans="4:51" ht="32.1" customHeight="1" x14ac:dyDescent="0.25">
      <c r="D161" s="175"/>
      <c r="E161" s="182">
        <f>+Metas!H744</f>
        <v>652</v>
      </c>
      <c r="F161" s="183" t="str">
        <f>+Metas!K744</f>
        <v>Capacitaciones en autocuidado y protección para líderes comunales</v>
      </c>
      <c r="G161" s="226">
        <f>+Metas!J744</f>
        <v>12</v>
      </c>
      <c r="H161" s="1">
        <f>SUM(I161:L161)</f>
        <v>12</v>
      </c>
      <c r="I161" s="185">
        <v>2</v>
      </c>
      <c r="J161" s="185">
        <v>4</v>
      </c>
      <c r="K161" s="185">
        <v>3</v>
      </c>
      <c r="L161" s="185">
        <v>3</v>
      </c>
      <c r="M161" s="186">
        <f t="shared" ref="M161:S162" si="243">+U161+AC161+AK161+AS161</f>
        <v>27</v>
      </c>
      <c r="N161" s="186">
        <f t="shared" si="243"/>
        <v>27</v>
      </c>
      <c r="O161" s="186">
        <f t="shared" si="243"/>
        <v>0</v>
      </c>
      <c r="P161" s="186">
        <f t="shared" si="243"/>
        <v>0</v>
      </c>
      <c r="Q161" s="186">
        <f t="shared" si="243"/>
        <v>0</v>
      </c>
      <c r="R161" s="186">
        <f t="shared" si="243"/>
        <v>0</v>
      </c>
      <c r="S161" s="186">
        <f t="shared" si="243"/>
        <v>0</v>
      </c>
      <c r="T161" s="227">
        <f>+I161</f>
        <v>2</v>
      </c>
      <c r="U161" s="186">
        <f>SUM(V161:AA161)</f>
        <v>3</v>
      </c>
      <c r="V161" s="188">
        <v>3</v>
      </c>
      <c r="W161" s="188"/>
      <c r="X161" s="188"/>
      <c r="Y161" s="188"/>
      <c r="Z161" s="188"/>
      <c r="AA161" s="188"/>
      <c r="AB161" s="227">
        <f>+J161</f>
        <v>4</v>
      </c>
      <c r="AC161" s="186">
        <f>SUM(AD161:AI161)</f>
        <v>8</v>
      </c>
      <c r="AD161" s="188">
        <v>8</v>
      </c>
      <c r="AE161" s="188"/>
      <c r="AF161" s="188"/>
      <c r="AG161" s="188"/>
      <c r="AH161" s="188"/>
      <c r="AI161" s="188"/>
      <c r="AJ161" s="227">
        <f>+K161</f>
        <v>3</v>
      </c>
      <c r="AK161" s="186">
        <f>SUM(AL161:AQ161)</f>
        <v>8</v>
      </c>
      <c r="AL161" s="188">
        <v>8</v>
      </c>
      <c r="AM161" s="188"/>
      <c r="AN161" s="188"/>
      <c r="AO161" s="188"/>
      <c r="AP161" s="188"/>
      <c r="AQ161" s="188"/>
      <c r="AR161" s="227">
        <f>+L161</f>
        <v>3</v>
      </c>
      <c r="AS161" s="186">
        <f>SUM(AT161:AY161)</f>
        <v>8</v>
      </c>
      <c r="AT161" s="188">
        <v>8</v>
      </c>
      <c r="AU161" s="188"/>
      <c r="AV161" s="188"/>
      <c r="AW161" s="188"/>
      <c r="AX161" s="188"/>
      <c r="AY161" s="188"/>
    </row>
    <row r="162" spans="4:51" ht="32.1" customHeight="1" x14ac:dyDescent="0.25">
      <c r="D162" s="175"/>
      <c r="E162" s="182">
        <f>+Metas!H745</f>
        <v>653</v>
      </c>
      <c r="F162" s="183" t="str">
        <f>+Metas!K745</f>
        <v>Apoyo a la implementación del plan integral de reparación colectiva a sobrevivientes del conflicto armado que hacen parte de Fedecomunal</v>
      </c>
      <c r="G162" s="230">
        <f>+Metas!J745</f>
        <v>1</v>
      </c>
      <c r="H162" s="240">
        <f>SUM(I162:L162)/4</f>
        <v>0.25</v>
      </c>
      <c r="I162" s="241">
        <v>0.25</v>
      </c>
      <c r="J162" s="241">
        <v>0.25</v>
      </c>
      <c r="K162" s="241">
        <v>0.25</v>
      </c>
      <c r="L162" s="241">
        <v>0.25</v>
      </c>
      <c r="M162" s="186">
        <f>+U162+AC162+AK162+AS162</f>
        <v>46</v>
      </c>
      <c r="N162" s="186">
        <f t="shared" si="243"/>
        <v>46</v>
      </c>
      <c r="O162" s="186">
        <f t="shared" si="243"/>
        <v>0</v>
      </c>
      <c r="P162" s="186">
        <f t="shared" si="243"/>
        <v>0</v>
      </c>
      <c r="Q162" s="186">
        <f t="shared" si="243"/>
        <v>0</v>
      </c>
      <c r="R162" s="186">
        <f t="shared" si="243"/>
        <v>0</v>
      </c>
      <c r="S162" s="186">
        <f t="shared" si="243"/>
        <v>0</v>
      </c>
      <c r="T162" s="252">
        <v>0.25</v>
      </c>
      <c r="U162" s="186">
        <f>SUM(V162:AA162)</f>
        <v>5</v>
      </c>
      <c r="V162" s="188">
        <v>5</v>
      </c>
      <c r="W162" s="188"/>
      <c r="X162" s="188"/>
      <c r="Y162" s="188"/>
      <c r="Z162" s="188"/>
      <c r="AA162" s="188"/>
      <c r="AB162" s="252">
        <f>+J162</f>
        <v>0.25</v>
      </c>
      <c r="AC162" s="186">
        <f>SUM(AD162:AI162)</f>
        <v>13</v>
      </c>
      <c r="AD162" s="188">
        <v>13</v>
      </c>
      <c r="AE162" s="188"/>
      <c r="AF162" s="188"/>
      <c r="AG162" s="188"/>
      <c r="AH162" s="188"/>
      <c r="AI162" s="188"/>
      <c r="AJ162" s="252">
        <f>+K162</f>
        <v>0.25</v>
      </c>
      <c r="AK162" s="186">
        <f>SUM(AL162:AQ162)</f>
        <v>14</v>
      </c>
      <c r="AL162" s="188">
        <v>14</v>
      </c>
      <c r="AM162" s="188"/>
      <c r="AN162" s="188"/>
      <c r="AO162" s="188"/>
      <c r="AP162" s="188"/>
      <c r="AQ162" s="188"/>
      <c r="AR162" s="252">
        <f>+L162</f>
        <v>0.25</v>
      </c>
      <c r="AS162" s="186">
        <f>SUM(AT162:AY162)</f>
        <v>14</v>
      </c>
      <c r="AT162" s="188">
        <v>14</v>
      </c>
      <c r="AU162" s="188"/>
      <c r="AV162" s="188"/>
      <c r="AW162" s="188"/>
      <c r="AX162" s="188"/>
      <c r="AY162" s="188"/>
    </row>
    <row r="163" spans="4:51" ht="24.6" customHeight="1" x14ac:dyDescent="0.25"/>
  </sheetData>
  <sheetProtection algorithmName="SHA-512" hashValue="sffWr9EYlHgCLqgyP87eUXmF8DU0ynoTwr1uvd5xR8Jlx/vHGZxdjx8VPiyPYg6FfRKheMUXfsVJMyvWBeB3tg==" saltValue="pmrhk1bzmcR9SLgDACSe0Q==" spinCount="100000" sheet="1" objects="1" scenarios="1"/>
  <mergeCells count="216">
    <mergeCell ref="E13:F13"/>
    <mergeCell ref="E115:F115"/>
    <mergeCell ref="E119:F119"/>
    <mergeCell ref="AX140:AX141"/>
    <mergeCell ref="AY140:AY141"/>
    <mergeCell ref="A142:F142"/>
    <mergeCell ref="E145:F145"/>
    <mergeCell ref="E154:F154"/>
    <mergeCell ref="E160:F160"/>
    <mergeCell ref="AL140:AO140"/>
    <mergeCell ref="AP140:AP141"/>
    <mergeCell ref="AQ140:AQ141"/>
    <mergeCell ref="AR140:AR141"/>
    <mergeCell ref="AS140:AS141"/>
    <mergeCell ref="AT140:AW140"/>
    <mergeCell ref="AC140:AC141"/>
    <mergeCell ref="AD140:AG140"/>
    <mergeCell ref="AH140:AH141"/>
    <mergeCell ref="AI140:AI141"/>
    <mergeCell ref="AJ140:AJ141"/>
    <mergeCell ref="AK140:AK141"/>
    <mergeCell ref="T140:T141"/>
    <mergeCell ref="U140:U141"/>
    <mergeCell ref="V140:Y140"/>
    <mergeCell ref="M139:S139"/>
    <mergeCell ref="T139:AA139"/>
    <mergeCell ref="AB139:AI139"/>
    <mergeCell ref="AJ139:AQ139"/>
    <mergeCell ref="AR139:AY139"/>
    <mergeCell ref="A140:F141"/>
    <mergeCell ref="G140:G141"/>
    <mergeCell ref="H140:H141"/>
    <mergeCell ref="I140:I141"/>
    <mergeCell ref="J140:J141"/>
    <mergeCell ref="Z140:Z141"/>
    <mergeCell ref="AA140:AA141"/>
    <mergeCell ref="AB140:AB141"/>
    <mergeCell ref="K140:K141"/>
    <mergeCell ref="L140:L141"/>
    <mergeCell ref="M140:M141"/>
    <mergeCell ref="N140:Q140"/>
    <mergeCell ref="R140:R141"/>
    <mergeCell ref="S140:S141"/>
    <mergeCell ref="A109:F109"/>
    <mergeCell ref="E112:F112"/>
    <mergeCell ref="E123:F123"/>
    <mergeCell ref="E129:F129"/>
    <mergeCell ref="E132:F132"/>
    <mergeCell ref="AQ107:AQ108"/>
    <mergeCell ref="AR107:AR108"/>
    <mergeCell ref="AS107:AS108"/>
    <mergeCell ref="AT107:AW107"/>
    <mergeCell ref="M107:M108"/>
    <mergeCell ref="N107:Q107"/>
    <mergeCell ref="R107:R108"/>
    <mergeCell ref="S107:S108"/>
    <mergeCell ref="T107:T108"/>
    <mergeCell ref="U107:U108"/>
    <mergeCell ref="A107:F108"/>
    <mergeCell ref="G107:G108"/>
    <mergeCell ref="H107:H108"/>
    <mergeCell ref="I107:I108"/>
    <mergeCell ref="J107:J108"/>
    <mergeCell ref="K107:K108"/>
    <mergeCell ref="L107:L108"/>
    <mergeCell ref="AX107:AX108"/>
    <mergeCell ref="AY107:AY108"/>
    <mergeCell ref="AH107:AH108"/>
    <mergeCell ref="AI107:AI108"/>
    <mergeCell ref="AJ107:AJ108"/>
    <mergeCell ref="AK107:AK108"/>
    <mergeCell ref="AL107:AO107"/>
    <mergeCell ref="AP107:AP108"/>
    <mergeCell ref="V107:Y107"/>
    <mergeCell ref="Z107:Z108"/>
    <mergeCell ref="AA107:AA108"/>
    <mergeCell ref="AB107:AB108"/>
    <mergeCell ref="AC107:AC108"/>
    <mergeCell ref="AD107:AG107"/>
    <mergeCell ref="E101:F101"/>
    <mergeCell ref="M106:S106"/>
    <mergeCell ref="T106:AA106"/>
    <mergeCell ref="E88:F88"/>
    <mergeCell ref="E91:F91"/>
    <mergeCell ref="E97:F97"/>
    <mergeCell ref="AS76:AS77"/>
    <mergeCell ref="AT76:AW76"/>
    <mergeCell ref="AX76:AX77"/>
    <mergeCell ref="AB106:AI106"/>
    <mergeCell ref="AJ106:AQ106"/>
    <mergeCell ref="AR106:AY106"/>
    <mergeCell ref="A78:F78"/>
    <mergeCell ref="E81:F81"/>
    <mergeCell ref="AJ76:AJ77"/>
    <mergeCell ref="AK76:AK77"/>
    <mergeCell ref="AL76:AO76"/>
    <mergeCell ref="AP76:AP77"/>
    <mergeCell ref="AQ76:AQ77"/>
    <mergeCell ref="AR76:AR77"/>
    <mergeCell ref="AA76:AA77"/>
    <mergeCell ref="AB76:AB77"/>
    <mergeCell ref="AC76:AC77"/>
    <mergeCell ref="AD76:AG76"/>
    <mergeCell ref="AH76:AH77"/>
    <mergeCell ref="AI76:AI77"/>
    <mergeCell ref="R76:R77"/>
    <mergeCell ref="S76:S77"/>
    <mergeCell ref="T76:T77"/>
    <mergeCell ref="U76:U77"/>
    <mergeCell ref="V76:Y76"/>
    <mergeCell ref="Z76:Z77"/>
    <mergeCell ref="AR75:AY75"/>
    <mergeCell ref="AY76:AY77"/>
    <mergeCell ref="A76:F77"/>
    <mergeCell ref="G76:G77"/>
    <mergeCell ref="H76:H77"/>
    <mergeCell ref="I76:I77"/>
    <mergeCell ref="J76:J77"/>
    <mergeCell ref="K76:K77"/>
    <mergeCell ref="L76:L77"/>
    <mergeCell ref="M76:M77"/>
    <mergeCell ref="N76:Q76"/>
    <mergeCell ref="E42:F42"/>
    <mergeCell ref="E45:F45"/>
    <mergeCell ref="E54:F54"/>
    <mergeCell ref="E62:F62"/>
    <mergeCell ref="E70:F70"/>
    <mergeCell ref="M75:S75"/>
    <mergeCell ref="T75:AA75"/>
    <mergeCell ref="AB75:AI75"/>
    <mergeCell ref="AJ75:AQ75"/>
    <mergeCell ref="E49:F49"/>
    <mergeCell ref="E51:F51"/>
    <mergeCell ref="E58:F58"/>
    <mergeCell ref="A37:F37"/>
    <mergeCell ref="E40:F40"/>
    <mergeCell ref="AJ35:AJ36"/>
    <mergeCell ref="AK35:AK36"/>
    <mergeCell ref="AL35:AO35"/>
    <mergeCell ref="AP35:AP36"/>
    <mergeCell ref="AQ35:AQ36"/>
    <mergeCell ref="AR35:AR36"/>
    <mergeCell ref="AA35:AA36"/>
    <mergeCell ref="AB35:AB36"/>
    <mergeCell ref="AC35:AC36"/>
    <mergeCell ref="AD35:AG35"/>
    <mergeCell ref="AH35:AH36"/>
    <mergeCell ref="AI35:AI36"/>
    <mergeCell ref="R35:R36"/>
    <mergeCell ref="S35:S36"/>
    <mergeCell ref="T35:T36"/>
    <mergeCell ref="U35:U36"/>
    <mergeCell ref="V35:Y35"/>
    <mergeCell ref="Z35:Z36"/>
    <mergeCell ref="AR34:AY34"/>
    <mergeCell ref="A35:F36"/>
    <mergeCell ref="G35:G36"/>
    <mergeCell ref="H35:H36"/>
    <mergeCell ref="I35:I36"/>
    <mergeCell ref="J35:J36"/>
    <mergeCell ref="K35:K36"/>
    <mergeCell ref="L35:L36"/>
    <mergeCell ref="M35:M36"/>
    <mergeCell ref="N35:Q35"/>
    <mergeCell ref="M34:S34"/>
    <mergeCell ref="T34:AA34"/>
    <mergeCell ref="AB34:AI34"/>
    <mergeCell ref="AJ34:AQ34"/>
    <mergeCell ref="AS35:AS36"/>
    <mergeCell ref="AT35:AW35"/>
    <mergeCell ref="AX35:AX36"/>
    <mergeCell ref="AY35:AY36"/>
    <mergeCell ref="E18:F18"/>
    <mergeCell ref="E22:F22"/>
    <mergeCell ref="E26:F26"/>
    <mergeCell ref="E28:F28"/>
    <mergeCell ref="AX2:AX3"/>
    <mergeCell ref="AY2:AY3"/>
    <mergeCell ref="A4:F4"/>
    <mergeCell ref="E7:F7"/>
    <mergeCell ref="E11:F11"/>
    <mergeCell ref="E15:F15"/>
    <mergeCell ref="AL2:AO2"/>
    <mergeCell ref="AP2:AP3"/>
    <mergeCell ref="AQ2:AQ3"/>
    <mergeCell ref="AR2:AR3"/>
    <mergeCell ref="AS2:AS3"/>
    <mergeCell ref="AT2:AW2"/>
    <mergeCell ref="AC2:AC3"/>
    <mergeCell ref="AD2:AG2"/>
    <mergeCell ref="AH2:AH3"/>
    <mergeCell ref="AI2:AI3"/>
    <mergeCell ref="AJ2:AJ3"/>
    <mergeCell ref="AK2:AK3"/>
    <mergeCell ref="T2:T3"/>
    <mergeCell ref="U2:U3"/>
    <mergeCell ref="M1:S1"/>
    <mergeCell ref="T1:AA1"/>
    <mergeCell ref="AB1:AI1"/>
    <mergeCell ref="AJ1:AQ1"/>
    <mergeCell ref="AR1:AY1"/>
    <mergeCell ref="A2:F3"/>
    <mergeCell ref="G2:G3"/>
    <mergeCell ref="H2:H3"/>
    <mergeCell ref="I2:I3"/>
    <mergeCell ref="J2:J3"/>
    <mergeCell ref="V2:Y2"/>
    <mergeCell ref="Z2:Z3"/>
    <mergeCell ref="AA2:AA3"/>
    <mergeCell ref="AB2:AB3"/>
    <mergeCell ref="K2:K3"/>
    <mergeCell ref="L2:L3"/>
    <mergeCell ref="M2:M3"/>
    <mergeCell ref="N2:Q2"/>
    <mergeCell ref="R2:R3"/>
    <mergeCell ref="S2:S3"/>
  </mergeCells>
  <conditionalFormatting sqref="G8 G19 G12 G14 G16 G41 G50 G71 G89 G102 G130">
    <cfRule type="expression" dxfId="473" priority="279">
      <formula>$G8=$H8</formula>
    </cfRule>
  </conditionalFormatting>
  <conditionalFormatting sqref="G29">
    <cfRule type="expression" dxfId="472" priority="274">
      <formula>$G29=$H29</formula>
    </cfRule>
  </conditionalFormatting>
  <conditionalFormatting sqref="G27">
    <cfRule type="expression" dxfId="471" priority="266">
      <formula>$G27=$H27</formula>
    </cfRule>
  </conditionalFormatting>
  <conditionalFormatting sqref="G46">
    <cfRule type="expression" dxfId="470" priority="236">
      <formula>$G46=$H46</formula>
    </cfRule>
  </conditionalFormatting>
  <conditionalFormatting sqref="G43">
    <cfRule type="expression" dxfId="469" priority="234">
      <formula>$G43=$H43</formula>
    </cfRule>
  </conditionalFormatting>
  <conditionalFormatting sqref="G55">
    <cfRule type="expression" dxfId="468" priority="232">
      <formula>$G55=$H55</formula>
    </cfRule>
  </conditionalFormatting>
  <conditionalFormatting sqref="G63">
    <cfRule type="expression" dxfId="467" priority="231">
      <formula>$G63=$H63</formula>
    </cfRule>
  </conditionalFormatting>
  <conditionalFormatting sqref="G59">
    <cfRule type="expression" dxfId="466" priority="223">
      <formula>$G59=$H59</formula>
    </cfRule>
  </conditionalFormatting>
  <conditionalFormatting sqref="G82 G92">
    <cfRule type="expression" dxfId="465" priority="219">
      <formula>$G82=$H82</formula>
    </cfRule>
  </conditionalFormatting>
  <conditionalFormatting sqref="G98">
    <cfRule type="expression" dxfId="464" priority="206">
      <formula>$G98=$H98</formula>
    </cfRule>
  </conditionalFormatting>
  <conditionalFormatting sqref="G113 G133">
    <cfRule type="expression" dxfId="463" priority="202">
      <formula>$G113=$H113</formula>
    </cfRule>
  </conditionalFormatting>
  <conditionalFormatting sqref="G124">
    <cfRule type="expression" dxfId="462" priority="200">
      <formula>$G124=$H124</formula>
    </cfRule>
  </conditionalFormatting>
  <conditionalFormatting sqref="G146 G161">
    <cfRule type="expression" dxfId="461" priority="185">
      <formula>$G146=$H146</formula>
    </cfRule>
  </conditionalFormatting>
  <conditionalFormatting sqref="G155">
    <cfRule type="expression" dxfId="460" priority="183">
      <formula>$G155=$H155</formula>
    </cfRule>
  </conditionalFormatting>
  <conditionalFormatting sqref="G9:G10">
    <cfRule type="expression" dxfId="459" priority="151">
      <formula>$G9=$H9</formula>
    </cfRule>
  </conditionalFormatting>
  <conditionalFormatting sqref="G20:G21">
    <cfRule type="expression" dxfId="458" priority="149">
      <formula>$G20=$H20</formula>
    </cfRule>
  </conditionalFormatting>
  <conditionalFormatting sqref="G23">
    <cfRule type="expression" dxfId="457" priority="148">
      <formula>$G23=$H23</formula>
    </cfRule>
  </conditionalFormatting>
  <conditionalFormatting sqref="G24">
    <cfRule type="expression" dxfId="456" priority="147">
      <formula>$G24=$H24</formula>
    </cfRule>
  </conditionalFormatting>
  <conditionalFormatting sqref="G30">
    <cfRule type="expression" dxfId="455" priority="145">
      <formula>$G30=$H30</formula>
    </cfRule>
  </conditionalFormatting>
  <conditionalFormatting sqref="G44">
    <cfRule type="expression" dxfId="454" priority="144">
      <formula>$G44=$H44</formula>
    </cfRule>
  </conditionalFormatting>
  <conditionalFormatting sqref="G47">
    <cfRule type="expression" dxfId="453" priority="143">
      <formula>$G47=$H47</formula>
    </cfRule>
  </conditionalFormatting>
  <conditionalFormatting sqref="G52:G53">
    <cfRule type="expression" dxfId="452" priority="141">
      <formula>$G52=$H52</formula>
    </cfRule>
  </conditionalFormatting>
  <conditionalFormatting sqref="G56">
    <cfRule type="expression" dxfId="451" priority="140">
      <formula>$G56=$H56</formula>
    </cfRule>
  </conditionalFormatting>
  <conditionalFormatting sqref="G60:G61">
    <cfRule type="expression" dxfId="450" priority="139">
      <formula>$G60=$H60</formula>
    </cfRule>
  </conditionalFormatting>
  <conditionalFormatting sqref="G64:G69">
    <cfRule type="expression" dxfId="449" priority="138">
      <formula>$G64=$H64</formula>
    </cfRule>
  </conditionalFormatting>
  <conditionalFormatting sqref="G83:G87">
    <cfRule type="expression" dxfId="448" priority="137">
      <formula>$G83=$H83</formula>
    </cfRule>
  </conditionalFormatting>
  <conditionalFormatting sqref="G93:G95">
    <cfRule type="expression" dxfId="447" priority="136">
      <formula>$G93=$H93</formula>
    </cfRule>
  </conditionalFormatting>
  <conditionalFormatting sqref="G99:G100">
    <cfRule type="expression" dxfId="446" priority="135">
      <formula>$G99=$H99</formula>
    </cfRule>
  </conditionalFormatting>
  <conditionalFormatting sqref="G116">
    <cfRule type="expression" dxfId="445" priority="134">
      <formula>$G116=$H116</formula>
    </cfRule>
  </conditionalFormatting>
  <conditionalFormatting sqref="G120">
    <cfRule type="expression" dxfId="444" priority="133">
      <formula>$G120=$H120</formula>
    </cfRule>
  </conditionalFormatting>
  <conditionalFormatting sqref="G114">
    <cfRule type="expression" dxfId="443" priority="132">
      <formula>$G114=$H114</formula>
    </cfRule>
  </conditionalFormatting>
  <conditionalFormatting sqref="G117:G118">
    <cfRule type="expression" dxfId="442" priority="131">
      <formula>$G117=$H117</formula>
    </cfRule>
  </conditionalFormatting>
  <conditionalFormatting sqref="G121:G122">
    <cfRule type="expression" dxfId="441" priority="130">
      <formula>$G121=$H121</formula>
    </cfRule>
  </conditionalFormatting>
  <conditionalFormatting sqref="G125:G128">
    <cfRule type="expression" dxfId="440" priority="129">
      <formula>$G125=$H125</formula>
    </cfRule>
  </conditionalFormatting>
  <conditionalFormatting sqref="G134:G135">
    <cfRule type="expression" dxfId="439" priority="128">
      <formula>$G134=$H134</formula>
    </cfRule>
  </conditionalFormatting>
  <conditionalFormatting sqref="G147:G153">
    <cfRule type="expression" dxfId="438" priority="127">
      <formula>$G147=$H147</formula>
    </cfRule>
  </conditionalFormatting>
  <conditionalFormatting sqref="G156:G159">
    <cfRule type="expression" dxfId="437" priority="126">
      <formula>$G156=$H156</formula>
    </cfRule>
  </conditionalFormatting>
  <conditionalFormatting sqref="G162">
    <cfRule type="expression" dxfId="436" priority="125">
      <formula>$G162=$H162</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6" id="{51225D34-8F9C-42A2-95A1-7DB278F8B151}">
            <xm:f>M$17='D:\cerv20181022ienovoD\PDD SSG\SEGUIMIENTO PDD SSG\Plan Indicativo 2020-2023\Definitivos INDICATIVO pdd ssg\[INDICATIVO PDD NDS 2020-2023 (D. SOCIAL 2020-10-28)..xlsx]Inversión'!#REF!</xm:f>
            <x14:dxf>
              <font>
                <b/>
                <i val="0"/>
                <color theme="0"/>
              </font>
              <fill>
                <patternFill>
                  <bgColor theme="7" tint="-0.24994659260841701"/>
                </patternFill>
              </fill>
            </x14:dxf>
          </x14:cfRule>
          <xm:sqref>M17:S17</xm:sqref>
        </x14:conditionalFormatting>
        <x14:conditionalFormatting xmlns:xm="http://schemas.microsoft.com/office/excel/2006/main">
          <x14:cfRule type="expression" priority="15" id="{09A202C6-B4C4-4E06-8657-91994750FF10}">
            <xm:f>M$25='D:\cerv20181022ienovoD\PDD SSG\SEGUIMIENTO PDD SSG\Plan Indicativo 2020-2023\Definitivos INDICATIVO pdd ssg\[INDICATIVO PDD NDS 2020-2023 (D. SOCIAL 2020-10-28)..xlsx]Inversión'!#REF!</xm:f>
            <x14:dxf>
              <font>
                <b/>
                <i val="0"/>
                <color theme="0"/>
              </font>
              <fill>
                <patternFill>
                  <bgColor theme="7" tint="-0.24994659260841701"/>
                </patternFill>
              </fill>
            </x14:dxf>
          </x14:cfRule>
          <xm:sqref>M25:S25</xm:sqref>
        </x14:conditionalFormatting>
        <x14:conditionalFormatting xmlns:xm="http://schemas.microsoft.com/office/excel/2006/main">
          <x14:cfRule type="expression" priority="14" id="{575CBE2E-FF80-4E5D-981B-3498FE6C1E32}">
            <xm:f>M$6='D:\cerv20181022ienovoD\PDD SSG\SEGUIMIENTO PDD SSG\Plan Indicativo 2020-2023\Definitivos INDICATIVO pdd ssg\[INDICATIVO PDD NDS 2020-2023 (D. SOCIAL 2020-10-28)..xlsx]Inversión'!#REF!</xm:f>
            <x14:dxf>
              <font>
                <b/>
                <i val="0"/>
                <color theme="0"/>
              </font>
              <fill>
                <patternFill>
                  <bgColor theme="7" tint="-0.24994659260841701"/>
                </patternFill>
              </fill>
            </x14:dxf>
          </x14:cfRule>
          <xm:sqref>M6:S6</xm:sqref>
        </x14:conditionalFormatting>
        <x14:conditionalFormatting xmlns:xm="http://schemas.microsoft.com/office/excel/2006/main">
          <x14:cfRule type="expression" priority="13" id="{5C040638-7CC4-4726-AF45-CBC9E5AC418E}">
            <xm:f>M$5='D:\cerv20181022ienovoD\PDD SSG\SEGUIMIENTO PDD SSG\Plan Indicativo 2020-2023\Definitivos INDICATIVO pdd ssg\[INDICATIVO PDD NDS 2020-2023 (D. SOCIAL 2020-10-28)..xlsx]Inversión'!#REF!</xm:f>
            <x14:dxf>
              <font>
                <color theme="0"/>
              </font>
              <fill>
                <patternFill>
                  <bgColor rgb="FF00B050"/>
                </patternFill>
              </fill>
            </x14:dxf>
          </x14:cfRule>
          <xm:sqref>M5:S5</xm:sqref>
        </x14:conditionalFormatting>
        <x14:conditionalFormatting xmlns:xm="http://schemas.microsoft.com/office/excel/2006/main">
          <x14:cfRule type="expression" priority="12" id="{86B55813-FE8A-401B-B115-B4D1DE50F93E}">
            <xm:f>M$38='D:\cerv20181022ienovoD\PDD SSG\SEGUIMIENTO PDD SSG\Plan Indicativo 2020-2023\Definitivos INDICATIVO pdd ssg\[INDICATIVO PDD NDS 2020-2023 (D. SOCIAL 2020-10-28)..xlsx]Inversión'!#REF!</xm:f>
            <x14:dxf>
              <font>
                <b/>
                <i val="0"/>
                <color theme="0"/>
              </font>
              <fill>
                <patternFill>
                  <bgColor rgb="FF00B050"/>
                </patternFill>
              </fill>
            </x14:dxf>
          </x14:cfRule>
          <xm:sqref>M38:S38</xm:sqref>
        </x14:conditionalFormatting>
        <x14:conditionalFormatting xmlns:xm="http://schemas.microsoft.com/office/excel/2006/main">
          <x14:cfRule type="expression" priority="11" id="{D434F75C-464D-4DDD-8322-68169B42E8CE}">
            <xm:f>M$39='D:\cerv20181022ienovoD\PDD SSG\SEGUIMIENTO PDD SSG\Plan Indicativo 2020-2023\Definitivos INDICATIVO pdd ssg\[INDICATIVO PDD NDS 2020-2023 (D. SOCIAL 2020-10-28)..xlsx]Inversión'!#REF!</xm:f>
            <x14:dxf>
              <font>
                <b/>
                <i val="0"/>
                <color theme="0"/>
              </font>
              <fill>
                <patternFill>
                  <bgColor theme="7" tint="-0.24994659260841701"/>
                </patternFill>
              </fill>
            </x14:dxf>
          </x14:cfRule>
          <xm:sqref>M39:S39</xm:sqref>
        </x14:conditionalFormatting>
        <x14:conditionalFormatting xmlns:xm="http://schemas.microsoft.com/office/excel/2006/main">
          <x14:cfRule type="expression" priority="10" id="{71C403BC-7137-43AD-A8B6-94C4E0BE572C}">
            <xm:f>M$48='D:\cerv20181022ienovoD\PDD SSG\SEGUIMIENTO PDD SSG\Plan Indicativo 2020-2023\Definitivos INDICATIVO pdd ssg\[INDICATIVO PDD NDS 2020-2023 (D. SOCIAL 2020-10-28)..xlsx]Inversión'!#REF!</xm:f>
            <x14:dxf>
              <font>
                <b/>
                <i val="0"/>
                <color theme="0"/>
              </font>
              <fill>
                <patternFill>
                  <bgColor theme="7" tint="-0.24994659260841701"/>
                </patternFill>
              </fill>
            </x14:dxf>
          </x14:cfRule>
          <xm:sqref>M48:S48</xm:sqref>
        </x14:conditionalFormatting>
        <x14:conditionalFormatting xmlns:xm="http://schemas.microsoft.com/office/excel/2006/main">
          <x14:cfRule type="expression" priority="9" id="{13EC4C4F-80D9-439B-929A-EDD5154739D8}">
            <xm:f>M$57='D:\cerv20181022ienovoD\PDD SSG\SEGUIMIENTO PDD SSG\Plan Indicativo 2020-2023\Definitivos INDICATIVO pdd ssg\[INDICATIVO PDD NDS 2020-2023 (D. SOCIAL 2020-10-28)..xlsx]Inversión'!#REF!</xm:f>
            <x14:dxf>
              <font>
                <b/>
                <i val="0"/>
                <color theme="0"/>
              </font>
              <fill>
                <patternFill>
                  <bgColor theme="7" tint="-0.24994659260841701"/>
                </patternFill>
              </fill>
            </x14:dxf>
          </x14:cfRule>
          <xm:sqref>M57:S57</xm:sqref>
        </x14:conditionalFormatting>
        <x14:conditionalFormatting xmlns:xm="http://schemas.microsoft.com/office/excel/2006/main">
          <x14:cfRule type="expression" priority="8" id="{FB5BE194-26CE-4895-B8FA-F543C9DAE905}">
            <xm:f>M$79='D:\cerv20181022ienovoD\PDD SSG\SEGUIMIENTO PDD SSG\Plan Indicativo 2020-2023\Definitivos INDICATIVO pdd ssg\[INDICATIVO PDD NDS 2020-2023 (D. SOCIAL 2020-10-28)..xlsx]Inversión'!#REF!</xm:f>
            <x14:dxf>
              <font>
                <b/>
                <i val="0"/>
                <color theme="0"/>
              </font>
              <fill>
                <patternFill>
                  <bgColor rgb="FF00B050"/>
                </patternFill>
              </fill>
            </x14:dxf>
          </x14:cfRule>
          <xm:sqref>M79:S79</xm:sqref>
        </x14:conditionalFormatting>
        <x14:conditionalFormatting xmlns:xm="http://schemas.microsoft.com/office/excel/2006/main">
          <x14:cfRule type="expression" priority="7" id="{62648F72-0217-4356-A2A4-9418E7A48354}">
            <xm:f>M$80='D:\cerv20181022ienovoD\PDD SSG\SEGUIMIENTO PDD SSG\Plan Indicativo 2020-2023\Definitivos INDICATIVO pdd ssg\[INDICATIVO PDD NDS 2020-2023 (D. SOCIAL 2020-10-28)..xlsx]Inversión'!#REF!</xm:f>
            <x14:dxf>
              <font>
                <b/>
                <i val="0"/>
                <color theme="0"/>
              </font>
              <fill>
                <patternFill>
                  <bgColor theme="7" tint="-0.24994659260841701"/>
                </patternFill>
              </fill>
            </x14:dxf>
          </x14:cfRule>
          <xm:sqref>M80:S80</xm:sqref>
        </x14:conditionalFormatting>
        <x14:conditionalFormatting xmlns:xm="http://schemas.microsoft.com/office/excel/2006/main">
          <x14:cfRule type="expression" priority="6" id="{195E2EB3-EAB1-4699-97E7-0F734A6FA621}">
            <xm:f>M$90='D:\cerv20181022ienovoD\PDD SSG\SEGUIMIENTO PDD SSG\Plan Indicativo 2020-2023\Definitivos INDICATIVO pdd ssg\[INDICATIVO PDD NDS 2020-2023 (D. SOCIAL 2020-10-28)..xlsx]Inversión'!#REF!</xm:f>
            <x14:dxf>
              <font>
                <b/>
                <i val="0"/>
                <color theme="0"/>
              </font>
              <fill>
                <patternFill>
                  <bgColor theme="7" tint="-0.24994659260841701"/>
                </patternFill>
              </fill>
            </x14:dxf>
          </x14:cfRule>
          <xm:sqref>M90:S90</xm:sqref>
        </x14:conditionalFormatting>
        <x14:conditionalFormatting xmlns:xm="http://schemas.microsoft.com/office/excel/2006/main">
          <x14:cfRule type="expression" priority="5" id="{F4BA7371-4D31-4A46-883E-51C5F92516E7}">
            <xm:f>M$96='D:\cerv20181022ienovoD\PDD SSG\SEGUIMIENTO PDD SSG\Plan Indicativo 2020-2023\Definitivos INDICATIVO pdd ssg\[INDICATIVO PDD NDS 2020-2023 (D. SOCIAL 2020-10-28)..xlsx]Inversión'!#REF!</xm:f>
            <x14:dxf>
              <font>
                <b/>
                <i val="0"/>
                <color theme="0"/>
              </font>
              <fill>
                <patternFill>
                  <bgColor theme="7" tint="-0.24994659260841701"/>
                </patternFill>
              </fill>
            </x14:dxf>
          </x14:cfRule>
          <xm:sqref>M96:S96</xm:sqref>
        </x14:conditionalFormatting>
        <x14:conditionalFormatting xmlns:xm="http://schemas.microsoft.com/office/excel/2006/main">
          <x14:cfRule type="expression" priority="4" id="{ECBEE66B-58C8-41C1-82E2-DB7B43BA599C}">
            <xm:f>M$110='D:\cerv20181022ienovoD\PDD SSG\SEGUIMIENTO PDD SSG\Plan Indicativo 2020-2023\Definitivos INDICATIVO pdd ssg\[INDICATIVO PDD NDS 2020-2023 (D. SOCIAL 2020-10-28)..xlsx]Inversión'!#REF!</xm:f>
            <x14:dxf>
              <font>
                <b/>
                <i val="0"/>
                <color theme="0"/>
              </font>
              <fill>
                <patternFill>
                  <bgColor rgb="FF00B050"/>
                </patternFill>
              </fill>
            </x14:dxf>
          </x14:cfRule>
          <xm:sqref>M110:S110</xm:sqref>
        </x14:conditionalFormatting>
        <x14:conditionalFormatting xmlns:xm="http://schemas.microsoft.com/office/excel/2006/main">
          <x14:cfRule type="expression" priority="3" id="{0E6ACA08-0906-4059-BDCF-273122D9B8C6}">
            <xm:f>M$111='D:\cerv20181022ienovoD\PDD SSG\SEGUIMIENTO PDD SSG\Plan Indicativo 2020-2023\Definitivos INDICATIVO pdd ssg\[INDICATIVO PDD NDS 2020-2023 (D. SOCIAL 2020-10-28)..xlsx]Inversión'!#REF!</xm:f>
            <x14:dxf>
              <font>
                <b/>
                <i val="0"/>
                <color theme="0"/>
              </font>
              <fill>
                <patternFill>
                  <bgColor theme="7" tint="-0.24994659260841701"/>
                </patternFill>
              </fill>
            </x14:dxf>
          </x14:cfRule>
          <xm:sqref>M111:S111</xm:sqref>
        </x14:conditionalFormatting>
        <x14:conditionalFormatting xmlns:xm="http://schemas.microsoft.com/office/excel/2006/main">
          <x14:cfRule type="expression" priority="2" id="{C2C55B22-7B5D-4F9C-A75F-32FE369E9E19}">
            <xm:f>M$131='D:\cerv20181022ienovoD\PDD SSG\SEGUIMIENTO PDD SSG\Plan Indicativo 2020-2023\Definitivos INDICATIVO pdd ssg\[INDICATIVO PDD NDS 2020-2023 (D. SOCIAL 2020-10-28)..xlsx]Inversión'!#REF!</xm:f>
            <x14:dxf>
              <font>
                <b/>
                <i val="0"/>
                <color theme="0"/>
              </font>
              <fill>
                <patternFill>
                  <bgColor theme="7" tint="-0.24994659260841701"/>
                </patternFill>
              </fill>
            </x14:dxf>
          </x14:cfRule>
          <xm:sqref>M131:S131</xm:sqref>
        </x14:conditionalFormatting>
        <x14:conditionalFormatting xmlns:xm="http://schemas.microsoft.com/office/excel/2006/main">
          <x14:cfRule type="expression" priority="1" id="{A0F649F0-D29E-4504-A6B6-FDEB3D9CDF7B}">
            <xm:f>M$144='D:\cerv20181022ienovoD\PDD SSG\SEGUIMIENTO PDD SSG\Plan Indicativo 2020-2023\Definitivos INDICATIVO pdd ssg\[INDICATIVO PDD NDS 2020-2023 (D. SOCIAL 2020-10-28)..xlsx]Inversión'!#REF!</xm:f>
            <x14:dxf>
              <font>
                <b/>
                <i val="0"/>
                <color theme="0"/>
              </font>
              <fill>
                <patternFill>
                  <bgColor theme="7" tint="-0.24994659260841701"/>
                </patternFill>
              </fill>
            </x14:dxf>
          </x14:cfRule>
          <xm:sqref>M144:S144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Y56"/>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sheetView>
  </sheetViews>
  <sheetFormatPr baseColWidth="10" defaultColWidth="11.42578125" defaultRowHeight="12.7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1.7109375" style="210" customWidth="1"/>
    <col min="9" max="12" width="11.7109375" style="211" customWidth="1"/>
    <col min="13" max="19" width="12.7109375" style="212" customWidth="1"/>
    <col min="20" max="20" width="12.7109375" style="213" customWidth="1"/>
    <col min="21" max="24" width="12.7109375" style="214" customWidth="1"/>
    <col min="25" max="27" width="12.7109375" style="141" customWidth="1"/>
    <col min="28" max="28" width="12.7109375" style="213" customWidth="1"/>
    <col min="29" max="31" width="12.7109375" style="214" customWidth="1"/>
    <col min="32" max="35" width="12.7109375" style="141" customWidth="1"/>
    <col min="36" max="36" width="12.7109375" style="213" customWidth="1"/>
    <col min="37" max="40" width="12.7109375" style="214" customWidth="1"/>
    <col min="41" max="43" width="12.7109375" style="141" customWidth="1"/>
    <col min="44" max="44" width="12.7109375" style="213" customWidth="1"/>
    <col min="45" max="48" width="12.7109375" style="214" customWidth="1"/>
    <col min="49" max="87" width="12.7109375" style="141" customWidth="1"/>
    <col min="88" max="16384" width="11.42578125" style="141"/>
  </cols>
  <sheetData>
    <row r="1" spans="1:51" ht="32.25" customHeight="1" thickBot="1" x14ac:dyDescent="0.3">
      <c r="A1" s="141"/>
      <c r="B1" s="142"/>
      <c r="C1" s="142"/>
      <c r="D1" s="142"/>
      <c r="E1" s="143"/>
      <c r="F1" s="144"/>
      <c r="G1" s="145"/>
      <c r="H1" s="145"/>
      <c r="I1" s="146"/>
      <c r="J1" s="146"/>
      <c r="K1" s="146"/>
      <c r="L1" s="146"/>
      <c r="M1" s="527" t="s">
        <v>271</v>
      </c>
      <c r="N1" s="528"/>
      <c r="O1" s="528"/>
      <c r="P1" s="528"/>
      <c r="Q1" s="528"/>
      <c r="R1" s="528"/>
      <c r="S1" s="529"/>
      <c r="T1" s="530" t="s">
        <v>264</v>
      </c>
      <c r="U1" s="531"/>
      <c r="V1" s="531"/>
      <c r="W1" s="531"/>
      <c r="X1" s="531"/>
      <c r="Y1" s="531"/>
      <c r="Z1" s="531"/>
      <c r="AA1" s="531"/>
      <c r="AB1" s="532" t="s">
        <v>265</v>
      </c>
      <c r="AC1" s="533"/>
      <c r="AD1" s="533"/>
      <c r="AE1" s="533"/>
      <c r="AF1" s="533"/>
      <c r="AG1" s="533"/>
      <c r="AH1" s="533"/>
      <c r="AI1" s="533"/>
      <c r="AJ1" s="534" t="s">
        <v>266</v>
      </c>
      <c r="AK1" s="535"/>
      <c r="AL1" s="535"/>
      <c r="AM1" s="535"/>
      <c r="AN1" s="535"/>
      <c r="AO1" s="535"/>
      <c r="AP1" s="535"/>
      <c r="AQ1" s="535"/>
      <c r="AR1" s="536" t="s">
        <v>267</v>
      </c>
      <c r="AS1" s="537"/>
      <c r="AT1" s="537"/>
      <c r="AU1" s="537"/>
      <c r="AV1" s="537"/>
      <c r="AW1" s="537"/>
      <c r="AX1" s="537"/>
      <c r="AY1" s="537"/>
    </row>
    <row r="2" spans="1:51" ht="31.9" customHeight="1" x14ac:dyDescent="0.25">
      <c r="A2" s="542" t="s">
        <v>140</v>
      </c>
      <c r="B2" s="543"/>
      <c r="C2" s="543"/>
      <c r="D2" s="543"/>
      <c r="E2" s="543"/>
      <c r="F2" s="544"/>
      <c r="G2" s="567" t="s">
        <v>270</v>
      </c>
      <c r="H2" s="569" t="s">
        <v>269</v>
      </c>
      <c r="I2" s="555" t="s">
        <v>141</v>
      </c>
      <c r="J2" s="557" t="s">
        <v>142</v>
      </c>
      <c r="K2" s="559" t="s">
        <v>143</v>
      </c>
      <c r="L2" s="566" t="s">
        <v>144</v>
      </c>
      <c r="M2" s="571" t="s">
        <v>1</v>
      </c>
      <c r="N2" s="563" t="s">
        <v>0</v>
      </c>
      <c r="O2" s="563"/>
      <c r="P2" s="563"/>
      <c r="Q2" s="563"/>
      <c r="R2" s="564" t="s">
        <v>268</v>
      </c>
      <c r="S2" s="553" t="s">
        <v>5</v>
      </c>
      <c r="T2" s="561" t="s">
        <v>141</v>
      </c>
      <c r="U2" s="571" t="s">
        <v>8</v>
      </c>
      <c r="V2" s="563" t="s">
        <v>0</v>
      </c>
      <c r="W2" s="563"/>
      <c r="X2" s="563"/>
      <c r="Y2" s="563"/>
      <c r="Z2" s="564" t="s">
        <v>268</v>
      </c>
      <c r="AA2" s="553" t="s">
        <v>5</v>
      </c>
      <c r="AB2" s="561" t="s">
        <v>142</v>
      </c>
      <c r="AC2" s="571" t="s">
        <v>8</v>
      </c>
      <c r="AD2" s="563" t="s">
        <v>0</v>
      </c>
      <c r="AE2" s="563"/>
      <c r="AF2" s="563"/>
      <c r="AG2" s="563"/>
      <c r="AH2" s="564" t="s">
        <v>268</v>
      </c>
      <c r="AI2" s="553" t="s">
        <v>5</v>
      </c>
      <c r="AJ2" s="561" t="s">
        <v>143</v>
      </c>
      <c r="AK2" s="571" t="s">
        <v>8</v>
      </c>
      <c r="AL2" s="563" t="s">
        <v>0</v>
      </c>
      <c r="AM2" s="563"/>
      <c r="AN2" s="563"/>
      <c r="AO2" s="563"/>
      <c r="AP2" s="564" t="s">
        <v>268</v>
      </c>
      <c r="AQ2" s="553" t="s">
        <v>5</v>
      </c>
      <c r="AR2" s="561" t="s">
        <v>144</v>
      </c>
      <c r="AS2" s="571" t="s">
        <v>8</v>
      </c>
      <c r="AT2" s="563" t="s">
        <v>0</v>
      </c>
      <c r="AU2" s="563"/>
      <c r="AV2" s="563"/>
      <c r="AW2" s="563"/>
      <c r="AX2" s="564" t="s">
        <v>268</v>
      </c>
      <c r="AY2" s="553" t="s">
        <v>5</v>
      </c>
    </row>
    <row r="3" spans="1:51" ht="31.9" customHeight="1" x14ac:dyDescent="0.25">
      <c r="A3" s="545"/>
      <c r="B3" s="546"/>
      <c r="C3" s="546"/>
      <c r="D3" s="546"/>
      <c r="E3" s="546"/>
      <c r="F3" s="547"/>
      <c r="G3" s="568"/>
      <c r="H3" s="570"/>
      <c r="I3" s="556"/>
      <c r="J3" s="558"/>
      <c r="K3" s="560"/>
      <c r="L3" s="562"/>
      <c r="M3" s="572"/>
      <c r="N3" s="148" t="s">
        <v>2</v>
      </c>
      <c r="O3" s="148" t="s">
        <v>4</v>
      </c>
      <c r="P3" s="148" t="s">
        <v>3</v>
      </c>
      <c r="Q3" s="148" t="s">
        <v>6</v>
      </c>
      <c r="R3" s="565"/>
      <c r="S3" s="554"/>
      <c r="T3" s="562"/>
      <c r="U3" s="572"/>
      <c r="V3" s="148" t="s">
        <v>2</v>
      </c>
      <c r="W3" s="148" t="s">
        <v>4</v>
      </c>
      <c r="X3" s="148" t="s">
        <v>3</v>
      </c>
      <c r="Y3" s="148" t="s">
        <v>6</v>
      </c>
      <c r="Z3" s="565"/>
      <c r="AA3" s="554"/>
      <c r="AB3" s="562"/>
      <c r="AC3" s="572"/>
      <c r="AD3" s="148" t="s">
        <v>2</v>
      </c>
      <c r="AE3" s="148" t="s">
        <v>4</v>
      </c>
      <c r="AF3" s="148" t="s">
        <v>3</v>
      </c>
      <c r="AG3" s="148" t="s">
        <v>6</v>
      </c>
      <c r="AH3" s="565"/>
      <c r="AI3" s="554"/>
      <c r="AJ3" s="562"/>
      <c r="AK3" s="572"/>
      <c r="AL3" s="148" t="s">
        <v>2</v>
      </c>
      <c r="AM3" s="148" t="s">
        <v>4</v>
      </c>
      <c r="AN3" s="148" t="s">
        <v>3</v>
      </c>
      <c r="AO3" s="148" t="s">
        <v>6</v>
      </c>
      <c r="AP3" s="565"/>
      <c r="AQ3" s="554"/>
      <c r="AR3" s="562"/>
      <c r="AS3" s="572"/>
      <c r="AT3" s="148" t="s">
        <v>2</v>
      </c>
      <c r="AU3" s="148" t="s">
        <v>4</v>
      </c>
      <c r="AV3" s="148" t="s">
        <v>3</v>
      </c>
      <c r="AW3" s="148" t="s">
        <v>6</v>
      </c>
      <c r="AX3" s="565"/>
      <c r="AY3" s="554"/>
    </row>
    <row r="4" spans="1:51" ht="18" customHeight="1" x14ac:dyDescent="0.25">
      <c r="A4" s="548" t="s">
        <v>7</v>
      </c>
      <c r="B4" s="549"/>
      <c r="C4" s="549"/>
      <c r="D4" s="549"/>
      <c r="E4" s="549"/>
      <c r="F4" s="550"/>
      <c r="G4" s="149"/>
      <c r="H4" s="149"/>
      <c r="I4" s="150"/>
      <c r="J4" s="150"/>
      <c r="K4" s="150"/>
      <c r="L4" s="150"/>
      <c r="M4" s="215">
        <v>1850</v>
      </c>
      <c r="N4" s="215">
        <v>632</v>
      </c>
      <c r="O4" s="215">
        <v>0</v>
      </c>
      <c r="P4" s="215">
        <v>0</v>
      </c>
      <c r="Q4" s="215">
        <v>0</v>
      </c>
      <c r="R4" s="215">
        <v>400</v>
      </c>
      <c r="S4" s="215">
        <v>818</v>
      </c>
      <c r="T4" s="152"/>
      <c r="U4" s="151"/>
      <c r="V4" s="151"/>
      <c r="W4" s="151"/>
      <c r="X4" s="151"/>
      <c r="Y4" s="151"/>
      <c r="Z4" s="151"/>
      <c r="AA4" s="151"/>
      <c r="AB4" s="152"/>
      <c r="AC4" s="151"/>
      <c r="AD4" s="151"/>
      <c r="AE4" s="151"/>
      <c r="AF4" s="151"/>
      <c r="AG4" s="151"/>
      <c r="AH4" s="151"/>
      <c r="AI4" s="151"/>
      <c r="AJ4" s="152"/>
      <c r="AK4" s="151"/>
      <c r="AL4" s="151"/>
      <c r="AM4" s="151"/>
      <c r="AN4" s="151"/>
      <c r="AO4" s="151"/>
      <c r="AP4" s="151"/>
      <c r="AQ4" s="151"/>
      <c r="AR4" s="152"/>
      <c r="AS4" s="151"/>
      <c r="AT4" s="151"/>
      <c r="AU4" s="151"/>
      <c r="AV4" s="151"/>
      <c r="AW4" s="151"/>
      <c r="AX4" s="151"/>
      <c r="AY4" s="151"/>
    </row>
    <row r="5" spans="1:51" ht="32.1" customHeight="1" x14ac:dyDescent="0.25">
      <c r="B5" s="216" t="s">
        <v>3156</v>
      </c>
      <c r="C5" s="217" t="s">
        <v>3155</v>
      </c>
      <c r="D5" s="218"/>
      <c r="E5" s="219"/>
      <c r="F5" s="219"/>
      <c r="G5" s="220"/>
      <c r="H5" s="221"/>
      <c r="I5" s="222"/>
      <c r="J5" s="222"/>
      <c r="K5" s="222"/>
      <c r="L5" s="222"/>
      <c r="M5" s="223">
        <f t="shared" ref="M5:S5" si="0">+M6+M25+M35+M47</f>
        <v>1439</v>
      </c>
      <c r="N5" s="223">
        <f t="shared" si="0"/>
        <v>638.5</v>
      </c>
      <c r="O5" s="223">
        <f t="shared" si="0"/>
        <v>0</v>
      </c>
      <c r="P5" s="223">
        <f t="shared" si="0"/>
        <v>0</v>
      </c>
      <c r="Q5" s="223">
        <f t="shared" si="0"/>
        <v>0</v>
      </c>
      <c r="R5" s="223">
        <f t="shared" si="0"/>
        <v>0</v>
      </c>
      <c r="S5" s="223">
        <f t="shared" si="0"/>
        <v>800</v>
      </c>
      <c r="T5" s="224"/>
      <c r="U5" s="237">
        <f t="shared" ref="U5:AA5" si="1">+U6+U25+U35+U47</f>
        <v>283</v>
      </c>
      <c r="V5" s="237">
        <f t="shared" si="1"/>
        <v>82.5</v>
      </c>
      <c r="W5" s="237">
        <f t="shared" si="1"/>
        <v>0</v>
      </c>
      <c r="X5" s="237">
        <f t="shared" si="1"/>
        <v>0</v>
      </c>
      <c r="Y5" s="237">
        <f t="shared" si="1"/>
        <v>0</v>
      </c>
      <c r="Z5" s="237">
        <f t="shared" si="1"/>
        <v>0</v>
      </c>
      <c r="AA5" s="237">
        <f t="shared" si="1"/>
        <v>200</v>
      </c>
      <c r="AB5" s="224"/>
      <c r="AC5" s="237">
        <f t="shared" ref="AC5:AI5" si="2">+AC6+AC25+AC35+AC47</f>
        <v>372</v>
      </c>
      <c r="AD5" s="237">
        <f t="shared" si="2"/>
        <v>172</v>
      </c>
      <c r="AE5" s="237">
        <f t="shared" si="2"/>
        <v>0</v>
      </c>
      <c r="AF5" s="237">
        <f t="shared" si="2"/>
        <v>0</v>
      </c>
      <c r="AG5" s="237">
        <f t="shared" si="2"/>
        <v>0</v>
      </c>
      <c r="AH5" s="237">
        <f t="shared" si="2"/>
        <v>0</v>
      </c>
      <c r="AI5" s="237">
        <f t="shared" si="2"/>
        <v>200</v>
      </c>
      <c r="AJ5" s="224"/>
      <c r="AK5" s="237">
        <f t="shared" ref="AK5:AQ5" si="3">+AK6+AK25+AK35+AK47</f>
        <v>411</v>
      </c>
      <c r="AL5" s="237">
        <f t="shared" si="3"/>
        <v>211</v>
      </c>
      <c r="AM5" s="237">
        <f t="shared" si="3"/>
        <v>0</v>
      </c>
      <c r="AN5" s="237">
        <f t="shared" si="3"/>
        <v>0</v>
      </c>
      <c r="AO5" s="237">
        <f t="shared" si="3"/>
        <v>0</v>
      </c>
      <c r="AP5" s="237">
        <f t="shared" si="3"/>
        <v>0</v>
      </c>
      <c r="AQ5" s="237">
        <f t="shared" si="3"/>
        <v>200</v>
      </c>
      <c r="AR5" s="224"/>
      <c r="AS5" s="237">
        <f t="shared" ref="AS5:AY5" si="4">+AS6+AS25+AS35+AS47</f>
        <v>373</v>
      </c>
      <c r="AT5" s="237">
        <f t="shared" si="4"/>
        <v>173</v>
      </c>
      <c r="AU5" s="237">
        <f t="shared" si="4"/>
        <v>0</v>
      </c>
      <c r="AV5" s="237">
        <f t="shared" si="4"/>
        <v>0</v>
      </c>
      <c r="AW5" s="237">
        <f t="shared" si="4"/>
        <v>0</v>
      </c>
      <c r="AX5" s="237">
        <f t="shared" si="4"/>
        <v>0</v>
      </c>
      <c r="AY5" s="237">
        <f t="shared" si="4"/>
        <v>200</v>
      </c>
    </row>
    <row r="6" spans="1:51" ht="32.1" customHeight="1" x14ac:dyDescent="0.25">
      <c r="C6" s="165" t="s">
        <v>3157</v>
      </c>
      <c r="D6" s="166" t="s">
        <v>407</v>
      </c>
      <c r="E6" s="167"/>
      <c r="F6" s="168"/>
      <c r="G6" s="169"/>
      <c r="H6" s="170"/>
      <c r="I6" s="171"/>
      <c r="J6" s="171"/>
      <c r="K6" s="171"/>
      <c r="L6" s="171"/>
      <c r="M6" s="172">
        <f t="shared" ref="M6:S6" si="5">SUM(M7:M24)/2</f>
        <v>1080</v>
      </c>
      <c r="N6" s="172">
        <f t="shared" si="5"/>
        <v>279.5</v>
      </c>
      <c r="O6" s="172">
        <f t="shared" si="5"/>
        <v>0</v>
      </c>
      <c r="P6" s="172">
        <f t="shared" si="5"/>
        <v>0</v>
      </c>
      <c r="Q6" s="172">
        <f t="shared" si="5"/>
        <v>0</v>
      </c>
      <c r="R6" s="172">
        <f t="shared" si="5"/>
        <v>0</v>
      </c>
      <c r="S6" s="172">
        <f t="shared" si="5"/>
        <v>800</v>
      </c>
      <c r="T6" s="173"/>
      <c r="U6" s="174">
        <f t="shared" ref="U6:AA6" si="6">SUM(U7:U24)/2</f>
        <v>234</v>
      </c>
      <c r="V6" s="174">
        <f t="shared" si="6"/>
        <v>33.5</v>
      </c>
      <c r="W6" s="174">
        <f t="shared" si="6"/>
        <v>0</v>
      </c>
      <c r="X6" s="174">
        <f t="shared" si="6"/>
        <v>0</v>
      </c>
      <c r="Y6" s="174">
        <f t="shared" si="6"/>
        <v>0</v>
      </c>
      <c r="Z6" s="174">
        <f t="shared" si="6"/>
        <v>0</v>
      </c>
      <c r="AA6" s="174">
        <f t="shared" si="6"/>
        <v>200</v>
      </c>
      <c r="AB6" s="173"/>
      <c r="AC6" s="174">
        <f t="shared" ref="AC6:AI6" si="7">SUM(AC7:AC24)/2</f>
        <v>272</v>
      </c>
      <c r="AD6" s="174">
        <f t="shared" si="7"/>
        <v>72</v>
      </c>
      <c r="AE6" s="174">
        <f t="shared" si="7"/>
        <v>0</v>
      </c>
      <c r="AF6" s="174">
        <f t="shared" si="7"/>
        <v>0</v>
      </c>
      <c r="AG6" s="174">
        <f t="shared" si="7"/>
        <v>0</v>
      </c>
      <c r="AH6" s="174">
        <f t="shared" si="7"/>
        <v>0</v>
      </c>
      <c r="AI6" s="174">
        <f t="shared" si="7"/>
        <v>200</v>
      </c>
      <c r="AJ6" s="173"/>
      <c r="AK6" s="174">
        <f t="shared" ref="AK6:AQ6" si="8">SUM(AK7:AK24)/2</f>
        <v>302</v>
      </c>
      <c r="AL6" s="174">
        <f t="shared" si="8"/>
        <v>102</v>
      </c>
      <c r="AM6" s="174">
        <f t="shared" si="8"/>
        <v>0</v>
      </c>
      <c r="AN6" s="174">
        <f t="shared" si="8"/>
        <v>0</v>
      </c>
      <c r="AO6" s="174">
        <f t="shared" si="8"/>
        <v>0</v>
      </c>
      <c r="AP6" s="174">
        <f t="shared" si="8"/>
        <v>0</v>
      </c>
      <c r="AQ6" s="174">
        <f t="shared" si="8"/>
        <v>200</v>
      </c>
      <c r="AR6" s="173"/>
      <c r="AS6" s="174">
        <f t="shared" ref="AS6:AY6" si="9">SUM(AS7:AS24)/2</f>
        <v>272</v>
      </c>
      <c r="AT6" s="174">
        <f t="shared" si="9"/>
        <v>72</v>
      </c>
      <c r="AU6" s="174">
        <f t="shared" si="9"/>
        <v>0</v>
      </c>
      <c r="AV6" s="174">
        <f t="shared" si="9"/>
        <v>0</v>
      </c>
      <c r="AW6" s="174">
        <f t="shared" si="9"/>
        <v>0</v>
      </c>
      <c r="AX6" s="174">
        <f t="shared" si="9"/>
        <v>0</v>
      </c>
      <c r="AY6" s="174">
        <f t="shared" si="9"/>
        <v>200</v>
      </c>
    </row>
    <row r="7" spans="1:51" ht="32.1" customHeight="1" x14ac:dyDescent="0.25">
      <c r="D7" s="175" t="s">
        <v>3159</v>
      </c>
      <c r="E7" s="551" t="s">
        <v>3158</v>
      </c>
      <c r="F7" s="552"/>
      <c r="G7" s="176"/>
      <c r="H7" s="177"/>
      <c r="I7" s="178"/>
      <c r="J7" s="178"/>
      <c r="K7" s="178"/>
      <c r="L7" s="178"/>
      <c r="M7" s="179">
        <f t="shared" ref="M7:S24" si="10">+U7+AC7+AK7+AS7</f>
        <v>120</v>
      </c>
      <c r="N7" s="179">
        <f t="shared" si="10"/>
        <v>120</v>
      </c>
      <c r="O7" s="179">
        <f t="shared" si="10"/>
        <v>0</v>
      </c>
      <c r="P7" s="179">
        <f t="shared" si="10"/>
        <v>0</v>
      </c>
      <c r="Q7" s="179">
        <f t="shared" si="10"/>
        <v>0</v>
      </c>
      <c r="R7" s="179">
        <f t="shared" si="10"/>
        <v>0</v>
      </c>
      <c r="S7" s="179">
        <f t="shared" si="10"/>
        <v>0</v>
      </c>
      <c r="T7" s="180"/>
      <c r="U7" s="181">
        <f t="shared" ref="U7:AA7" si="11">SUM(U8:U11)</f>
        <v>14</v>
      </c>
      <c r="V7" s="181">
        <f t="shared" si="11"/>
        <v>14</v>
      </c>
      <c r="W7" s="181">
        <f t="shared" si="11"/>
        <v>0</v>
      </c>
      <c r="X7" s="181">
        <f t="shared" si="11"/>
        <v>0</v>
      </c>
      <c r="Y7" s="181">
        <f t="shared" si="11"/>
        <v>0</v>
      </c>
      <c r="Z7" s="181">
        <f t="shared" si="11"/>
        <v>0</v>
      </c>
      <c r="AA7" s="181">
        <f t="shared" si="11"/>
        <v>0</v>
      </c>
      <c r="AB7" s="180"/>
      <c r="AC7" s="181">
        <f t="shared" ref="AC7:AI7" si="12">SUM(AC8:AC11)</f>
        <v>30</v>
      </c>
      <c r="AD7" s="181">
        <f t="shared" si="12"/>
        <v>30</v>
      </c>
      <c r="AE7" s="181">
        <f t="shared" si="12"/>
        <v>0</v>
      </c>
      <c r="AF7" s="181">
        <f t="shared" si="12"/>
        <v>0</v>
      </c>
      <c r="AG7" s="181">
        <f t="shared" si="12"/>
        <v>0</v>
      </c>
      <c r="AH7" s="181">
        <f t="shared" si="12"/>
        <v>0</v>
      </c>
      <c r="AI7" s="181">
        <f t="shared" si="12"/>
        <v>0</v>
      </c>
      <c r="AJ7" s="180"/>
      <c r="AK7" s="181">
        <f t="shared" ref="AK7:AQ7" si="13">SUM(AK8:AK11)</f>
        <v>46</v>
      </c>
      <c r="AL7" s="181">
        <f t="shared" si="13"/>
        <v>46</v>
      </c>
      <c r="AM7" s="181">
        <f t="shared" si="13"/>
        <v>0</v>
      </c>
      <c r="AN7" s="181">
        <f t="shared" si="13"/>
        <v>0</v>
      </c>
      <c r="AO7" s="181">
        <f t="shared" si="13"/>
        <v>0</v>
      </c>
      <c r="AP7" s="181">
        <f t="shared" si="13"/>
        <v>0</v>
      </c>
      <c r="AQ7" s="181">
        <f t="shared" si="13"/>
        <v>0</v>
      </c>
      <c r="AR7" s="180"/>
      <c r="AS7" s="181">
        <f t="shared" ref="AS7:AY7" si="14">SUM(AS8:AS11)</f>
        <v>30</v>
      </c>
      <c r="AT7" s="181">
        <f t="shared" si="14"/>
        <v>30</v>
      </c>
      <c r="AU7" s="181">
        <f t="shared" si="14"/>
        <v>0</v>
      </c>
      <c r="AV7" s="181">
        <f t="shared" si="14"/>
        <v>0</v>
      </c>
      <c r="AW7" s="181">
        <f t="shared" si="14"/>
        <v>0</v>
      </c>
      <c r="AX7" s="181">
        <f t="shared" si="14"/>
        <v>0</v>
      </c>
      <c r="AY7" s="181">
        <f t="shared" si="14"/>
        <v>0</v>
      </c>
    </row>
    <row r="8" spans="1:51" ht="32.1" customHeight="1" x14ac:dyDescent="0.25">
      <c r="D8" s="175"/>
      <c r="E8" s="182">
        <f>+Metas!H364</f>
        <v>316</v>
      </c>
      <c r="F8" s="183" t="str">
        <f>+Metas!K364</f>
        <v>Proyectos ejecutados, en danza, música, teatro, artes plásticas</v>
      </c>
      <c r="G8" s="226">
        <f>+Metas!J364</f>
        <v>8</v>
      </c>
      <c r="H8" s="1">
        <f>SUM(I8:L8)</f>
        <v>8</v>
      </c>
      <c r="I8" s="185">
        <v>1</v>
      </c>
      <c r="J8" s="185">
        <v>2</v>
      </c>
      <c r="K8" s="185">
        <v>3</v>
      </c>
      <c r="L8" s="185">
        <v>2</v>
      </c>
      <c r="M8" s="186">
        <f t="shared" si="10"/>
        <v>40</v>
      </c>
      <c r="N8" s="186">
        <f t="shared" si="10"/>
        <v>40</v>
      </c>
      <c r="O8" s="186">
        <f t="shared" si="10"/>
        <v>0</v>
      </c>
      <c r="P8" s="186">
        <f t="shared" si="10"/>
        <v>0</v>
      </c>
      <c r="Q8" s="186">
        <f t="shared" si="10"/>
        <v>0</v>
      </c>
      <c r="R8" s="186">
        <f t="shared" si="10"/>
        <v>0</v>
      </c>
      <c r="S8" s="186">
        <f t="shared" si="10"/>
        <v>0</v>
      </c>
      <c r="T8" s="227">
        <f>+I8</f>
        <v>1</v>
      </c>
      <c r="U8" s="186">
        <v>5</v>
      </c>
      <c r="V8" s="188">
        <v>5</v>
      </c>
      <c r="W8" s="188"/>
      <c r="X8" s="188"/>
      <c r="Y8" s="188"/>
      <c r="Z8" s="188"/>
      <c r="AA8" s="188"/>
      <c r="AB8" s="227">
        <f>+J8</f>
        <v>2</v>
      </c>
      <c r="AC8" s="186">
        <v>10</v>
      </c>
      <c r="AD8" s="188">
        <v>10</v>
      </c>
      <c r="AE8" s="188"/>
      <c r="AF8" s="188"/>
      <c r="AG8" s="188"/>
      <c r="AH8" s="188"/>
      <c r="AI8" s="188"/>
      <c r="AJ8" s="227">
        <f>+K8</f>
        <v>3</v>
      </c>
      <c r="AK8" s="186">
        <v>15</v>
      </c>
      <c r="AL8" s="188">
        <v>15</v>
      </c>
      <c r="AM8" s="188"/>
      <c r="AN8" s="188"/>
      <c r="AO8" s="188"/>
      <c r="AP8" s="188"/>
      <c r="AQ8" s="188"/>
      <c r="AR8" s="227">
        <f>+L8</f>
        <v>2</v>
      </c>
      <c r="AS8" s="186">
        <v>10</v>
      </c>
      <c r="AT8" s="188">
        <v>10</v>
      </c>
      <c r="AU8" s="188"/>
      <c r="AV8" s="188"/>
      <c r="AW8" s="188"/>
      <c r="AX8" s="188"/>
      <c r="AY8" s="188"/>
    </row>
    <row r="9" spans="1:51" ht="32.1" customHeight="1" x14ac:dyDescent="0.25">
      <c r="D9" s="175"/>
      <c r="E9" s="182">
        <f>+Metas!H365</f>
        <v>317</v>
      </c>
      <c r="F9" s="183" t="str">
        <f>+Metas!K365</f>
        <v>Beneficiarios PcD de proyectos artísticos</v>
      </c>
      <c r="G9" s="226">
        <f>+Metas!J365</f>
        <v>3000</v>
      </c>
      <c r="H9" s="1">
        <f>SUM(I9:L9)</f>
        <v>3000</v>
      </c>
      <c r="I9" s="185">
        <v>375</v>
      </c>
      <c r="J9" s="185">
        <v>750</v>
      </c>
      <c r="K9" s="185">
        <v>1125</v>
      </c>
      <c r="L9" s="185">
        <v>750</v>
      </c>
      <c r="M9" s="186">
        <f t="shared" si="10"/>
        <v>24</v>
      </c>
      <c r="N9" s="186">
        <f t="shared" si="10"/>
        <v>24</v>
      </c>
      <c r="O9" s="186">
        <f t="shared" si="10"/>
        <v>0</v>
      </c>
      <c r="P9" s="186">
        <f t="shared" si="10"/>
        <v>0</v>
      </c>
      <c r="Q9" s="186">
        <f t="shared" si="10"/>
        <v>0</v>
      </c>
      <c r="R9" s="186">
        <f t="shared" si="10"/>
        <v>0</v>
      </c>
      <c r="S9" s="186">
        <f t="shared" si="10"/>
        <v>0</v>
      </c>
      <c r="T9" s="227">
        <f>+I9</f>
        <v>375</v>
      </c>
      <c r="U9" s="186">
        <v>3</v>
      </c>
      <c r="V9" s="188">
        <v>3</v>
      </c>
      <c r="W9" s="188"/>
      <c r="X9" s="188"/>
      <c r="Y9" s="188"/>
      <c r="Z9" s="188"/>
      <c r="AA9" s="188"/>
      <c r="AB9" s="227">
        <f>+J9</f>
        <v>750</v>
      </c>
      <c r="AC9" s="186">
        <v>6</v>
      </c>
      <c r="AD9" s="188">
        <v>6</v>
      </c>
      <c r="AE9" s="188"/>
      <c r="AF9" s="188"/>
      <c r="AG9" s="188"/>
      <c r="AH9" s="188"/>
      <c r="AI9" s="188"/>
      <c r="AJ9" s="227">
        <f>+K9</f>
        <v>1125</v>
      </c>
      <c r="AK9" s="186">
        <v>9</v>
      </c>
      <c r="AL9" s="188">
        <v>9</v>
      </c>
      <c r="AM9" s="188"/>
      <c r="AN9" s="188"/>
      <c r="AO9" s="188"/>
      <c r="AP9" s="188"/>
      <c r="AQ9" s="188"/>
      <c r="AR9" s="227">
        <f>+L9</f>
        <v>750</v>
      </c>
      <c r="AS9" s="186">
        <v>6</v>
      </c>
      <c r="AT9" s="188">
        <v>6</v>
      </c>
      <c r="AU9" s="188"/>
      <c r="AV9" s="188"/>
      <c r="AW9" s="188"/>
      <c r="AX9" s="188"/>
      <c r="AY9" s="188"/>
    </row>
    <row r="10" spans="1:51" ht="32.1" customHeight="1" x14ac:dyDescent="0.25">
      <c r="D10" s="175"/>
      <c r="E10" s="182">
        <f>+Metas!H366</f>
        <v>318</v>
      </c>
      <c r="F10" s="183" t="str">
        <f>+Metas!K366</f>
        <v>Municipios atendidos con inclusión de las PcD</v>
      </c>
      <c r="G10" s="226">
        <f>+Metas!J366</f>
        <v>40</v>
      </c>
      <c r="H10" s="1">
        <f>SUM(I10:L10)</f>
        <v>40</v>
      </c>
      <c r="I10" s="185">
        <v>5</v>
      </c>
      <c r="J10" s="185">
        <v>10</v>
      </c>
      <c r="K10" s="185">
        <v>15</v>
      </c>
      <c r="L10" s="185">
        <v>10</v>
      </c>
      <c r="M10" s="186">
        <f t="shared" si="10"/>
        <v>16</v>
      </c>
      <c r="N10" s="186">
        <f t="shared" si="10"/>
        <v>16</v>
      </c>
      <c r="O10" s="186">
        <f t="shared" si="10"/>
        <v>0</v>
      </c>
      <c r="P10" s="186">
        <f t="shared" si="10"/>
        <v>0</v>
      </c>
      <c r="Q10" s="186">
        <f t="shared" si="10"/>
        <v>0</v>
      </c>
      <c r="R10" s="186">
        <f t="shared" si="10"/>
        <v>0</v>
      </c>
      <c r="S10" s="186">
        <f t="shared" si="10"/>
        <v>0</v>
      </c>
      <c r="T10" s="227">
        <f>+I10</f>
        <v>5</v>
      </c>
      <c r="U10" s="186">
        <v>2</v>
      </c>
      <c r="V10" s="188">
        <v>2</v>
      </c>
      <c r="W10" s="188"/>
      <c r="X10" s="188"/>
      <c r="Y10" s="188"/>
      <c r="Z10" s="188"/>
      <c r="AA10" s="188"/>
      <c r="AB10" s="227">
        <f>+J10</f>
        <v>10</v>
      </c>
      <c r="AC10" s="186">
        <v>4</v>
      </c>
      <c r="AD10" s="188">
        <v>4</v>
      </c>
      <c r="AE10" s="188"/>
      <c r="AF10" s="188"/>
      <c r="AG10" s="188"/>
      <c r="AH10" s="188"/>
      <c r="AI10" s="188"/>
      <c r="AJ10" s="227">
        <f>+K10</f>
        <v>15</v>
      </c>
      <c r="AK10" s="186">
        <v>6</v>
      </c>
      <c r="AL10" s="188">
        <v>6</v>
      </c>
      <c r="AM10" s="188"/>
      <c r="AN10" s="188"/>
      <c r="AO10" s="188"/>
      <c r="AP10" s="188"/>
      <c r="AQ10" s="188"/>
      <c r="AR10" s="227">
        <f>+L10</f>
        <v>10</v>
      </c>
      <c r="AS10" s="186">
        <v>4</v>
      </c>
      <c r="AT10" s="188">
        <v>4</v>
      </c>
      <c r="AU10" s="188"/>
      <c r="AV10" s="188"/>
      <c r="AW10" s="188"/>
      <c r="AX10" s="188"/>
      <c r="AY10" s="188"/>
    </row>
    <row r="11" spans="1:51" ht="32.1" customHeight="1" x14ac:dyDescent="0.25">
      <c r="D11" s="175"/>
      <c r="E11" s="182">
        <f>+Metas!H367</f>
        <v>319</v>
      </c>
      <c r="F11" s="183" t="str">
        <f>+Metas!K367</f>
        <v>Muestras artísticas o encuentros interculturales</v>
      </c>
      <c r="G11" s="226">
        <f>+Metas!J367</f>
        <v>20</v>
      </c>
      <c r="H11" s="1">
        <f>SUM(I11:L11)</f>
        <v>20</v>
      </c>
      <c r="I11" s="185">
        <v>2</v>
      </c>
      <c r="J11" s="185">
        <v>5</v>
      </c>
      <c r="K11" s="185">
        <v>8</v>
      </c>
      <c r="L11" s="185">
        <v>5</v>
      </c>
      <c r="M11" s="186">
        <f t="shared" si="10"/>
        <v>40</v>
      </c>
      <c r="N11" s="186">
        <f t="shared" si="10"/>
        <v>40</v>
      </c>
      <c r="O11" s="186">
        <f t="shared" si="10"/>
        <v>0</v>
      </c>
      <c r="P11" s="186">
        <f t="shared" si="10"/>
        <v>0</v>
      </c>
      <c r="Q11" s="186">
        <f t="shared" si="10"/>
        <v>0</v>
      </c>
      <c r="R11" s="186">
        <f t="shared" si="10"/>
        <v>0</v>
      </c>
      <c r="S11" s="186">
        <f t="shared" si="10"/>
        <v>0</v>
      </c>
      <c r="T11" s="227">
        <f>+I11</f>
        <v>2</v>
      </c>
      <c r="U11" s="186">
        <v>4</v>
      </c>
      <c r="V11" s="188">
        <v>4</v>
      </c>
      <c r="W11" s="188"/>
      <c r="X11" s="188"/>
      <c r="Y11" s="188"/>
      <c r="Z11" s="188"/>
      <c r="AA11" s="188"/>
      <c r="AB11" s="227">
        <f>+J11</f>
        <v>5</v>
      </c>
      <c r="AC11" s="186">
        <v>10</v>
      </c>
      <c r="AD11" s="188">
        <v>10</v>
      </c>
      <c r="AE11" s="188"/>
      <c r="AF11" s="188"/>
      <c r="AG11" s="188"/>
      <c r="AH11" s="188"/>
      <c r="AI11" s="188"/>
      <c r="AJ11" s="227">
        <f>+K11</f>
        <v>8</v>
      </c>
      <c r="AK11" s="186">
        <v>16</v>
      </c>
      <c r="AL11" s="188">
        <v>16</v>
      </c>
      <c r="AM11" s="188"/>
      <c r="AN11" s="188"/>
      <c r="AO11" s="188"/>
      <c r="AP11" s="188"/>
      <c r="AQ11" s="188"/>
      <c r="AR11" s="227">
        <f>+L11</f>
        <v>5</v>
      </c>
      <c r="AS11" s="186">
        <v>10</v>
      </c>
      <c r="AT11" s="188">
        <v>10</v>
      </c>
      <c r="AU11" s="188"/>
      <c r="AV11" s="188"/>
      <c r="AW11" s="188"/>
      <c r="AX11" s="188"/>
      <c r="AY11" s="188"/>
    </row>
    <row r="12" spans="1:51" ht="32.1" customHeight="1" x14ac:dyDescent="0.25">
      <c r="D12" s="175" t="s">
        <v>3161</v>
      </c>
      <c r="E12" s="551" t="s">
        <v>3160</v>
      </c>
      <c r="F12" s="552"/>
      <c r="G12" s="189"/>
      <c r="H12" s="177"/>
      <c r="I12" s="178"/>
      <c r="J12" s="178"/>
      <c r="K12" s="178"/>
      <c r="L12" s="178"/>
      <c r="M12" s="190">
        <f t="shared" si="10"/>
        <v>880</v>
      </c>
      <c r="N12" s="190">
        <f t="shared" si="10"/>
        <v>79.5</v>
      </c>
      <c r="O12" s="190">
        <f t="shared" si="10"/>
        <v>0</v>
      </c>
      <c r="P12" s="190">
        <f t="shared" si="10"/>
        <v>0</v>
      </c>
      <c r="Q12" s="190">
        <f t="shared" si="10"/>
        <v>0</v>
      </c>
      <c r="R12" s="190">
        <f t="shared" si="10"/>
        <v>0</v>
      </c>
      <c r="S12" s="190">
        <f t="shared" si="10"/>
        <v>800</v>
      </c>
      <c r="T12" s="180"/>
      <c r="U12" s="181">
        <f>SUM(U13:U17)</f>
        <v>210</v>
      </c>
      <c r="V12" s="181">
        <f t="shared" ref="V12:AA12" si="15">SUM(V13:V17)</f>
        <v>9.5</v>
      </c>
      <c r="W12" s="181">
        <f t="shared" si="15"/>
        <v>0</v>
      </c>
      <c r="X12" s="181">
        <f t="shared" si="15"/>
        <v>0</v>
      </c>
      <c r="Y12" s="181">
        <f t="shared" si="15"/>
        <v>0</v>
      </c>
      <c r="Z12" s="181">
        <f t="shared" si="15"/>
        <v>0</v>
      </c>
      <c r="AA12" s="181">
        <f t="shared" si="15"/>
        <v>200</v>
      </c>
      <c r="AB12" s="180"/>
      <c r="AC12" s="181">
        <f>SUM(AC13:AC17)</f>
        <v>222</v>
      </c>
      <c r="AD12" s="181">
        <f t="shared" ref="AD12:AI12" si="16">SUM(AD13:AD17)</f>
        <v>22</v>
      </c>
      <c r="AE12" s="181">
        <f t="shared" si="16"/>
        <v>0</v>
      </c>
      <c r="AF12" s="181">
        <f t="shared" si="16"/>
        <v>0</v>
      </c>
      <c r="AG12" s="181">
        <f t="shared" si="16"/>
        <v>0</v>
      </c>
      <c r="AH12" s="181">
        <f t="shared" si="16"/>
        <v>0</v>
      </c>
      <c r="AI12" s="181">
        <f t="shared" si="16"/>
        <v>200</v>
      </c>
      <c r="AJ12" s="180"/>
      <c r="AK12" s="181">
        <f>SUM(AK13:AK17)</f>
        <v>226</v>
      </c>
      <c r="AL12" s="181">
        <f t="shared" ref="AL12:AQ12" si="17">SUM(AL13:AL17)</f>
        <v>26</v>
      </c>
      <c r="AM12" s="181">
        <f t="shared" si="17"/>
        <v>0</v>
      </c>
      <c r="AN12" s="181">
        <f t="shared" si="17"/>
        <v>0</v>
      </c>
      <c r="AO12" s="181">
        <f t="shared" si="17"/>
        <v>0</v>
      </c>
      <c r="AP12" s="181">
        <f t="shared" si="17"/>
        <v>0</v>
      </c>
      <c r="AQ12" s="181">
        <f t="shared" si="17"/>
        <v>200</v>
      </c>
      <c r="AR12" s="180"/>
      <c r="AS12" s="181">
        <f>SUM(AS13:AS17)</f>
        <v>222</v>
      </c>
      <c r="AT12" s="181">
        <f t="shared" ref="AT12:AY12" si="18">SUM(AT13:AT17)</f>
        <v>22</v>
      </c>
      <c r="AU12" s="181">
        <f t="shared" si="18"/>
        <v>0</v>
      </c>
      <c r="AV12" s="181">
        <f t="shared" si="18"/>
        <v>0</v>
      </c>
      <c r="AW12" s="181">
        <f t="shared" si="18"/>
        <v>0</v>
      </c>
      <c r="AX12" s="181">
        <f t="shared" si="18"/>
        <v>0</v>
      </c>
      <c r="AY12" s="181">
        <f t="shared" si="18"/>
        <v>200</v>
      </c>
    </row>
    <row r="13" spans="1:51" ht="31.9" customHeight="1" x14ac:dyDescent="0.25">
      <c r="D13" s="175"/>
      <c r="E13" s="182">
        <f>+Metas!H368</f>
        <v>320</v>
      </c>
      <c r="F13" s="191" t="str">
        <f>+Metas!K368</f>
        <v xml:space="preserve">Municipios con articulación para adecuación de espacios de rehabilitación básica y RBC. </v>
      </c>
      <c r="G13" s="184">
        <f>+Metas!J368</f>
        <v>40</v>
      </c>
      <c r="H13" s="1">
        <f>SUM(I13:L13)</f>
        <v>40</v>
      </c>
      <c r="I13" s="185">
        <v>5</v>
      </c>
      <c r="J13" s="185">
        <v>11</v>
      </c>
      <c r="K13" s="185">
        <v>13</v>
      </c>
      <c r="L13" s="185">
        <v>11</v>
      </c>
      <c r="M13" s="186">
        <v>22</v>
      </c>
      <c r="N13" s="186">
        <f t="shared" si="10"/>
        <v>21.5</v>
      </c>
      <c r="O13" s="186">
        <f t="shared" si="10"/>
        <v>0</v>
      </c>
      <c r="P13" s="186">
        <f t="shared" si="10"/>
        <v>0</v>
      </c>
      <c r="Q13" s="186">
        <f t="shared" si="10"/>
        <v>0</v>
      </c>
      <c r="R13" s="186">
        <f t="shared" si="10"/>
        <v>0</v>
      </c>
      <c r="S13" s="186">
        <f t="shared" si="10"/>
        <v>0</v>
      </c>
      <c r="T13" s="227">
        <f>+I13</f>
        <v>5</v>
      </c>
      <c r="U13" s="186">
        <v>3</v>
      </c>
      <c r="V13" s="188">
        <v>2.5</v>
      </c>
      <c r="W13" s="188"/>
      <c r="X13" s="188"/>
      <c r="Y13" s="188"/>
      <c r="Z13" s="188"/>
      <c r="AA13" s="188"/>
      <c r="AB13" s="227">
        <f>+J13</f>
        <v>11</v>
      </c>
      <c r="AC13" s="186">
        <v>6</v>
      </c>
      <c r="AD13" s="188">
        <v>6</v>
      </c>
      <c r="AE13" s="188"/>
      <c r="AF13" s="188"/>
      <c r="AG13" s="188"/>
      <c r="AH13" s="188"/>
      <c r="AI13" s="188"/>
      <c r="AJ13" s="227">
        <f>+K13</f>
        <v>13</v>
      </c>
      <c r="AK13" s="186">
        <v>7</v>
      </c>
      <c r="AL13" s="188">
        <v>7</v>
      </c>
      <c r="AM13" s="188"/>
      <c r="AN13" s="188"/>
      <c r="AO13" s="188"/>
      <c r="AP13" s="188"/>
      <c r="AQ13" s="188"/>
      <c r="AR13" s="227">
        <f>+L13</f>
        <v>11</v>
      </c>
      <c r="AS13" s="186">
        <v>6</v>
      </c>
      <c r="AT13" s="188">
        <v>6</v>
      </c>
      <c r="AU13" s="188"/>
      <c r="AV13" s="188"/>
      <c r="AW13" s="188"/>
      <c r="AX13" s="188"/>
      <c r="AY13" s="188"/>
    </row>
    <row r="14" spans="1:51" ht="31.9" customHeight="1" x14ac:dyDescent="0.25">
      <c r="D14" s="175"/>
      <c r="E14" s="182">
        <f>+Metas!H369</f>
        <v>321</v>
      </c>
      <c r="F14" s="191" t="str">
        <f>+Metas!K369</f>
        <v>Dotaciones de implementos terapéuticos básicos para ejecución de programas de rehabilitación</v>
      </c>
      <c r="G14" s="184">
        <f>+Metas!J369</f>
        <v>40</v>
      </c>
      <c r="H14" s="1">
        <f>SUM(I14:L14)</f>
        <v>40</v>
      </c>
      <c r="I14" s="185">
        <v>5</v>
      </c>
      <c r="J14" s="185">
        <v>11</v>
      </c>
      <c r="K14" s="185">
        <v>13</v>
      </c>
      <c r="L14" s="185">
        <v>11</v>
      </c>
      <c r="M14" s="186">
        <v>22</v>
      </c>
      <c r="N14" s="186">
        <f t="shared" si="10"/>
        <v>22</v>
      </c>
      <c r="O14" s="186">
        <f t="shared" si="10"/>
        <v>0</v>
      </c>
      <c r="P14" s="186">
        <f t="shared" si="10"/>
        <v>0</v>
      </c>
      <c r="Q14" s="186">
        <f t="shared" si="10"/>
        <v>0</v>
      </c>
      <c r="R14" s="186">
        <f t="shared" si="10"/>
        <v>0</v>
      </c>
      <c r="S14" s="186">
        <f t="shared" si="10"/>
        <v>0</v>
      </c>
      <c r="T14" s="227">
        <f>+I14</f>
        <v>5</v>
      </c>
      <c r="U14" s="186">
        <v>3</v>
      </c>
      <c r="V14" s="188">
        <v>3</v>
      </c>
      <c r="W14" s="188"/>
      <c r="X14" s="188"/>
      <c r="Y14" s="188"/>
      <c r="Z14" s="188"/>
      <c r="AA14" s="188"/>
      <c r="AB14" s="227">
        <f>+J14</f>
        <v>11</v>
      </c>
      <c r="AC14" s="186">
        <v>6</v>
      </c>
      <c r="AD14" s="188">
        <v>6</v>
      </c>
      <c r="AE14" s="188"/>
      <c r="AF14" s="188"/>
      <c r="AG14" s="188"/>
      <c r="AH14" s="188"/>
      <c r="AI14" s="188"/>
      <c r="AJ14" s="227">
        <f>+K14</f>
        <v>13</v>
      </c>
      <c r="AK14" s="186">
        <v>7</v>
      </c>
      <c r="AL14" s="188">
        <v>7</v>
      </c>
      <c r="AM14" s="188"/>
      <c r="AN14" s="188"/>
      <c r="AO14" s="188"/>
      <c r="AP14" s="188"/>
      <c r="AQ14" s="188"/>
      <c r="AR14" s="227">
        <f>+L14</f>
        <v>11</v>
      </c>
      <c r="AS14" s="186">
        <v>6</v>
      </c>
      <c r="AT14" s="188">
        <v>6</v>
      </c>
      <c r="AU14" s="188"/>
      <c r="AV14" s="188"/>
      <c r="AW14" s="188"/>
      <c r="AX14" s="188"/>
      <c r="AY14" s="188"/>
    </row>
    <row r="15" spans="1:51" ht="31.9" customHeight="1" x14ac:dyDescent="0.25">
      <c r="D15" s="175"/>
      <c r="E15" s="182">
        <f>+Metas!H370</f>
        <v>322</v>
      </c>
      <c r="F15" s="191" t="str">
        <f>+Metas!K370</f>
        <v>Municipios dotados para beneficiar PcD</v>
      </c>
      <c r="G15" s="184">
        <f>+Metas!J370</f>
        <v>40</v>
      </c>
      <c r="H15" s="1">
        <f>SUM(I15:L15)</f>
        <v>40</v>
      </c>
      <c r="I15" s="185">
        <v>5</v>
      </c>
      <c r="J15" s="185">
        <v>11</v>
      </c>
      <c r="K15" s="185">
        <v>13</v>
      </c>
      <c r="L15" s="185">
        <v>11</v>
      </c>
      <c r="M15" s="186">
        <v>18</v>
      </c>
      <c r="N15" s="186">
        <f t="shared" si="10"/>
        <v>18</v>
      </c>
      <c r="O15" s="186">
        <f t="shared" si="10"/>
        <v>0</v>
      </c>
      <c r="P15" s="186">
        <f t="shared" si="10"/>
        <v>0</v>
      </c>
      <c r="Q15" s="186">
        <f t="shared" si="10"/>
        <v>0</v>
      </c>
      <c r="R15" s="186">
        <f t="shared" si="10"/>
        <v>0</v>
      </c>
      <c r="S15" s="186">
        <f t="shared" si="10"/>
        <v>0</v>
      </c>
      <c r="T15" s="227">
        <f>+I15</f>
        <v>5</v>
      </c>
      <c r="U15" s="186">
        <v>2</v>
      </c>
      <c r="V15" s="188">
        <v>2</v>
      </c>
      <c r="W15" s="188"/>
      <c r="X15" s="188"/>
      <c r="Y15" s="188"/>
      <c r="Z15" s="188"/>
      <c r="AA15" s="188"/>
      <c r="AB15" s="227">
        <f>+J15</f>
        <v>11</v>
      </c>
      <c r="AC15" s="186">
        <v>5</v>
      </c>
      <c r="AD15" s="188">
        <v>5</v>
      </c>
      <c r="AE15" s="188"/>
      <c r="AF15" s="188"/>
      <c r="AG15" s="188"/>
      <c r="AH15" s="188"/>
      <c r="AI15" s="188"/>
      <c r="AJ15" s="227">
        <f>+K15</f>
        <v>13</v>
      </c>
      <c r="AK15" s="186">
        <v>6</v>
      </c>
      <c r="AL15" s="188">
        <v>6</v>
      </c>
      <c r="AM15" s="188"/>
      <c r="AN15" s="188"/>
      <c r="AO15" s="188"/>
      <c r="AP15" s="188"/>
      <c r="AQ15" s="188"/>
      <c r="AR15" s="227">
        <f>+L15</f>
        <v>11</v>
      </c>
      <c r="AS15" s="186">
        <v>5</v>
      </c>
      <c r="AT15" s="188">
        <v>5</v>
      </c>
      <c r="AU15" s="188"/>
      <c r="AV15" s="188"/>
      <c r="AW15" s="188"/>
      <c r="AX15" s="188"/>
      <c r="AY15" s="188"/>
    </row>
    <row r="16" spans="1:51" ht="31.9" customHeight="1" x14ac:dyDescent="0.25">
      <c r="D16" s="175"/>
      <c r="E16" s="182">
        <f>+Metas!H371</f>
        <v>323</v>
      </c>
      <c r="F16" s="191" t="str">
        <f>+Metas!K371</f>
        <v>Personas en condición de Discapacidad beneficiados con dotación</v>
      </c>
      <c r="G16" s="184">
        <f>+Metas!J371</f>
        <v>3500</v>
      </c>
      <c r="H16" s="1">
        <f>SUM(I16:L16)</f>
        <v>3500</v>
      </c>
      <c r="I16" s="185">
        <v>437</v>
      </c>
      <c r="J16" s="185">
        <v>963</v>
      </c>
      <c r="K16" s="185">
        <v>1137</v>
      </c>
      <c r="L16" s="185">
        <v>963</v>
      </c>
      <c r="M16" s="186">
        <v>18</v>
      </c>
      <c r="N16" s="186">
        <f t="shared" si="10"/>
        <v>18</v>
      </c>
      <c r="O16" s="186">
        <f t="shared" si="10"/>
        <v>0</v>
      </c>
      <c r="P16" s="186">
        <f t="shared" si="10"/>
        <v>0</v>
      </c>
      <c r="Q16" s="186">
        <f t="shared" si="10"/>
        <v>0</v>
      </c>
      <c r="R16" s="186">
        <f t="shared" si="10"/>
        <v>0</v>
      </c>
      <c r="S16" s="186">
        <f t="shared" si="10"/>
        <v>0</v>
      </c>
      <c r="T16" s="227">
        <f>+I16</f>
        <v>437</v>
      </c>
      <c r="U16" s="186">
        <v>2</v>
      </c>
      <c r="V16" s="188">
        <v>2</v>
      </c>
      <c r="W16" s="188"/>
      <c r="X16" s="188"/>
      <c r="Y16" s="188"/>
      <c r="Z16" s="188"/>
      <c r="AA16" s="188"/>
      <c r="AB16" s="227">
        <f>+J16</f>
        <v>963</v>
      </c>
      <c r="AC16" s="186">
        <v>5</v>
      </c>
      <c r="AD16" s="188">
        <v>5</v>
      </c>
      <c r="AE16" s="188"/>
      <c r="AF16" s="188"/>
      <c r="AG16" s="188"/>
      <c r="AH16" s="188"/>
      <c r="AI16" s="188"/>
      <c r="AJ16" s="227">
        <f>+K16</f>
        <v>1137</v>
      </c>
      <c r="AK16" s="186">
        <v>6</v>
      </c>
      <c r="AL16" s="188">
        <v>6</v>
      </c>
      <c r="AM16" s="188"/>
      <c r="AN16" s="188"/>
      <c r="AO16" s="188"/>
      <c r="AP16" s="188"/>
      <c r="AQ16" s="188"/>
      <c r="AR16" s="227">
        <f>+L16</f>
        <v>963</v>
      </c>
      <c r="AS16" s="186">
        <v>5</v>
      </c>
      <c r="AT16" s="188">
        <v>5</v>
      </c>
      <c r="AU16" s="188"/>
      <c r="AV16" s="188"/>
      <c r="AW16" s="188"/>
      <c r="AX16" s="188"/>
      <c r="AY16" s="188"/>
    </row>
    <row r="17" spans="3:51" ht="31.9" customHeight="1" x14ac:dyDescent="0.25">
      <c r="D17" s="175"/>
      <c r="E17" s="182">
        <f>+Metas!H372</f>
        <v>324</v>
      </c>
      <c r="F17" s="191" t="str">
        <f>+Metas!K372</f>
        <v>Atención integral anual a PcD mayores de 18 años sin red de apoyo familiar o vincular</v>
      </c>
      <c r="G17" s="184">
        <f>+Metas!J372</f>
        <v>12</v>
      </c>
      <c r="H17" s="1">
        <f>SUM(I17:L17)/4</f>
        <v>12</v>
      </c>
      <c r="I17" s="185">
        <v>12</v>
      </c>
      <c r="J17" s="185">
        <v>12</v>
      </c>
      <c r="K17" s="185">
        <v>12</v>
      </c>
      <c r="L17" s="185">
        <v>12</v>
      </c>
      <c r="M17" s="186">
        <f t="shared" si="10"/>
        <v>800</v>
      </c>
      <c r="N17" s="186">
        <f t="shared" si="10"/>
        <v>0</v>
      </c>
      <c r="O17" s="186">
        <f t="shared" si="10"/>
        <v>0</v>
      </c>
      <c r="P17" s="186">
        <f t="shared" si="10"/>
        <v>0</v>
      </c>
      <c r="Q17" s="186">
        <f t="shared" si="10"/>
        <v>0</v>
      </c>
      <c r="R17" s="186">
        <f t="shared" si="10"/>
        <v>0</v>
      </c>
      <c r="S17" s="186">
        <f t="shared" si="10"/>
        <v>800</v>
      </c>
      <c r="T17" s="227">
        <f>+I17</f>
        <v>12</v>
      </c>
      <c r="U17" s="186">
        <f>SUM(V17:AA17)</f>
        <v>200</v>
      </c>
      <c r="V17" s="188"/>
      <c r="W17" s="188"/>
      <c r="X17" s="188"/>
      <c r="Y17" s="188"/>
      <c r="Z17" s="188"/>
      <c r="AA17" s="188">
        <v>200</v>
      </c>
      <c r="AB17" s="227">
        <f>+J17</f>
        <v>12</v>
      </c>
      <c r="AC17" s="186">
        <f>SUM(AD17:AI17)</f>
        <v>200</v>
      </c>
      <c r="AD17" s="188"/>
      <c r="AE17" s="188"/>
      <c r="AF17" s="188"/>
      <c r="AG17" s="188"/>
      <c r="AH17" s="188"/>
      <c r="AI17" s="188">
        <v>200</v>
      </c>
      <c r="AJ17" s="227">
        <f>+K17</f>
        <v>12</v>
      </c>
      <c r="AK17" s="186">
        <f>SUM(AL17:AQ17)</f>
        <v>200</v>
      </c>
      <c r="AL17" s="188"/>
      <c r="AM17" s="188"/>
      <c r="AN17" s="188"/>
      <c r="AO17" s="188"/>
      <c r="AP17" s="188"/>
      <c r="AQ17" s="188">
        <v>200</v>
      </c>
      <c r="AR17" s="227">
        <f>+L17</f>
        <v>12</v>
      </c>
      <c r="AS17" s="186">
        <f>SUM(AT17:AY17)</f>
        <v>200</v>
      </c>
      <c r="AT17" s="188"/>
      <c r="AU17" s="188"/>
      <c r="AV17" s="188"/>
      <c r="AW17" s="188"/>
      <c r="AX17" s="188"/>
      <c r="AY17" s="188">
        <v>200</v>
      </c>
    </row>
    <row r="18" spans="3:51" ht="32.1" customHeight="1" x14ac:dyDescent="0.25">
      <c r="D18" s="175" t="s">
        <v>3163</v>
      </c>
      <c r="E18" s="551" t="s">
        <v>3162</v>
      </c>
      <c r="F18" s="552"/>
      <c r="G18" s="189"/>
      <c r="H18" s="177"/>
      <c r="I18" s="178"/>
      <c r="J18" s="178"/>
      <c r="K18" s="178"/>
      <c r="L18" s="178"/>
      <c r="M18" s="190">
        <f t="shared" si="10"/>
        <v>40</v>
      </c>
      <c r="N18" s="190">
        <f t="shared" si="10"/>
        <v>40</v>
      </c>
      <c r="O18" s="190">
        <f t="shared" si="10"/>
        <v>0</v>
      </c>
      <c r="P18" s="190">
        <f t="shared" si="10"/>
        <v>0</v>
      </c>
      <c r="Q18" s="190">
        <f t="shared" si="10"/>
        <v>0</v>
      </c>
      <c r="R18" s="190">
        <f t="shared" si="10"/>
        <v>0</v>
      </c>
      <c r="S18" s="190">
        <f t="shared" si="10"/>
        <v>0</v>
      </c>
      <c r="T18" s="180"/>
      <c r="U18" s="181">
        <f>SUM(U19:U21)</f>
        <v>0</v>
      </c>
      <c r="V18" s="181">
        <f t="shared" ref="V18:AA18" si="19">SUM(V19:V21)</f>
        <v>0</v>
      </c>
      <c r="W18" s="181">
        <f t="shared" si="19"/>
        <v>0</v>
      </c>
      <c r="X18" s="181">
        <f t="shared" si="19"/>
        <v>0</v>
      </c>
      <c r="Y18" s="181">
        <f t="shared" si="19"/>
        <v>0</v>
      </c>
      <c r="Z18" s="181">
        <f t="shared" si="19"/>
        <v>0</v>
      </c>
      <c r="AA18" s="181">
        <f t="shared" si="19"/>
        <v>0</v>
      </c>
      <c r="AB18" s="180"/>
      <c r="AC18" s="181">
        <f>SUM(AC19:AC21)</f>
        <v>10</v>
      </c>
      <c r="AD18" s="181">
        <f t="shared" ref="AD18:AI18" si="20">SUM(AD19:AD21)</f>
        <v>10</v>
      </c>
      <c r="AE18" s="181">
        <f t="shared" si="20"/>
        <v>0</v>
      </c>
      <c r="AF18" s="181">
        <f t="shared" si="20"/>
        <v>0</v>
      </c>
      <c r="AG18" s="181">
        <f t="shared" si="20"/>
        <v>0</v>
      </c>
      <c r="AH18" s="181">
        <f t="shared" si="20"/>
        <v>0</v>
      </c>
      <c r="AI18" s="181">
        <f t="shared" si="20"/>
        <v>0</v>
      </c>
      <c r="AJ18" s="180"/>
      <c r="AK18" s="181">
        <f>SUM(AK19:AK21)</f>
        <v>20</v>
      </c>
      <c r="AL18" s="181">
        <f t="shared" ref="AL18:AQ18" si="21">SUM(AL19:AL21)</f>
        <v>20</v>
      </c>
      <c r="AM18" s="181">
        <f t="shared" si="21"/>
        <v>0</v>
      </c>
      <c r="AN18" s="181">
        <f t="shared" si="21"/>
        <v>0</v>
      </c>
      <c r="AO18" s="181">
        <f t="shared" si="21"/>
        <v>0</v>
      </c>
      <c r="AP18" s="181">
        <f t="shared" si="21"/>
        <v>0</v>
      </c>
      <c r="AQ18" s="181">
        <f t="shared" si="21"/>
        <v>0</v>
      </c>
      <c r="AR18" s="180"/>
      <c r="AS18" s="181">
        <f>SUM(AS19:AS21)</f>
        <v>10</v>
      </c>
      <c r="AT18" s="181">
        <f t="shared" ref="AT18:AY18" si="22">SUM(AT19:AT21)</f>
        <v>10</v>
      </c>
      <c r="AU18" s="181">
        <f t="shared" si="22"/>
        <v>0</v>
      </c>
      <c r="AV18" s="181">
        <f t="shared" si="22"/>
        <v>0</v>
      </c>
      <c r="AW18" s="181">
        <f t="shared" si="22"/>
        <v>0</v>
      </c>
      <c r="AX18" s="181">
        <f t="shared" si="22"/>
        <v>0</v>
      </c>
      <c r="AY18" s="181">
        <f t="shared" si="22"/>
        <v>0</v>
      </c>
    </row>
    <row r="19" spans="3:51" ht="31.9" customHeight="1" x14ac:dyDescent="0.25">
      <c r="D19" s="175"/>
      <c r="E19" s="182">
        <f>+Metas!H373</f>
        <v>325</v>
      </c>
      <c r="F19" s="191" t="str">
        <f>+Metas!K373</f>
        <v>Proyectos realizados en deportes para PcD según el tipo de Discapacidad</v>
      </c>
      <c r="G19" s="184">
        <f>+Metas!J373</f>
        <v>4</v>
      </c>
      <c r="H19" s="1">
        <f>SUM(I19:L19)</f>
        <v>4</v>
      </c>
      <c r="I19" s="185">
        <v>0</v>
      </c>
      <c r="J19" s="185">
        <v>1</v>
      </c>
      <c r="K19" s="185">
        <v>2</v>
      </c>
      <c r="L19" s="185">
        <v>1</v>
      </c>
      <c r="M19" s="186">
        <f t="shared" si="10"/>
        <v>20</v>
      </c>
      <c r="N19" s="186">
        <f t="shared" si="10"/>
        <v>20</v>
      </c>
      <c r="O19" s="186">
        <f t="shared" si="10"/>
        <v>0</v>
      </c>
      <c r="P19" s="186">
        <f t="shared" si="10"/>
        <v>0</v>
      </c>
      <c r="Q19" s="186">
        <f t="shared" si="10"/>
        <v>0</v>
      </c>
      <c r="R19" s="186">
        <f t="shared" si="10"/>
        <v>0</v>
      </c>
      <c r="S19" s="186">
        <f t="shared" si="10"/>
        <v>0</v>
      </c>
      <c r="T19" s="227">
        <f>+I19</f>
        <v>0</v>
      </c>
      <c r="U19" s="186">
        <f>SUM(V19:AA19)</f>
        <v>0</v>
      </c>
      <c r="V19" s="188">
        <v>0</v>
      </c>
      <c r="W19" s="188"/>
      <c r="X19" s="188"/>
      <c r="Y19" s="188"/>
      <c r="Z19" s="188"/>
      <c r="AA19" s="188"/>
      <c r="AB19" s="227">
        <f>+J19</f>
        <v>1</v>
      </c>
      <c r="AC19" s="186">
        <v>5</v>
      </c>
      <c r="AD19" s="188">
        <v>5</v>
      </c>
      <c r="AE19" s="188"/>
      <c r="AF19" s="188"/>
      <c r="AG19" s="188"/>
      <c r="AH19" s="188"/>
      <c r="AI19" s="188"/>
      <c r="AJ19" s="227">
        <f>+K19</f>
        <v>2</v>
      </c>
      <c r="AK19" s="186">
        <v>10</v>
      </c>
      <c r="AL19" s="188">
        <v>10</v>
      </c>
      <c r="AM19" s="188"/>
      <c r="AN19" s="188"/>
      <c r="AO19" s="188"/>
      <c r="AP19" s="188"/>
      <c r="AQ19" s="188"/>
      <c r="AR19" s="227">
        <f>+L19</f>
        <v>1</v>
      </c>
      <c r="AS19" s="186">
        <v>5</v>
      </c>
      <c r="AT19" s="188">
        <v>5</v>
      </c>
      <c r="AU19" s="188"/>
      <c r="AV19" s="188"/>
      <c r="AW19" s="188"/>
      <c r="AX19" s="188"/>
      <c r="AY19" s="188"/>
    </row>
    <row r="20" spans="3:51" ht="31.9" customHeight="1" x14ac:dyDescent="0.25">
      <c r="D20" s="175"/>
      <c r="E20" s="182">
        <f>+Metas!H374</f>
        <v>326</v>
      </c>
      <c r="F20" s="191" t="str">
        <f>+Metas!K374</f>
        <v>Municipios atendidos en programas de deportes, beneficiando PcD</v>
      </c>
      <c r="G20" s="184">
        <f>+Metas!J374</f>
        <v>40</v>
      </c>
      <c r="H20" s="1">
        <f>SUM(I20:L20)</f>
        <v>40</v>
      </c>
      <c r="I20" s="185">
        <v>0</v>
      </c>
      <c r="J20" s="185">
        <v>10</v>
      </c>
      <c r="K20" s="185">
        <v>20</v>
      </c>
      <c r="L20" s="185">
        <v>10</v>
      </c>
      <c r="M20" s="186">
        <f t="shared" si="10"/>
        <v>12</v>
      </c>
      <c r="N20" s="186">
        <f t="shared" si="10"/>
        <v>12</v>
      </c>
      <c r="O20" s="186">
        <f t="shared" si="10"/>
        <v>0</v>
      </c>
      <c r="P20" s="186">
        <f t="shared" si="10"/>
        <v>0</v>
      </c>
      <c r="Q20" s="186">
        <f t="shared" si="10"/>
        <v>0</v>
      </c>
      <c r="R20" s="186">
        <f t="shared" si="10"/>
        <v>0</v>
      </c>
      <c r="S20" s="186">
        <f t="shared" si="10"/>
        <v>0</v>
      </c>
      <c r="T20" s="227">
        <f>+I20</f>
        <v>0</v>
      </c>
      <c r="U20" s="186">
        <f>SUM(V20:AA20)</f>
        <v>0</v>
      </c>
      <c r="V20" s="188">
        <v>0</v>
      </c>
      <c r="W20" s="188"/>
      <c r="X20" s="188"/>
      <c r="Y20" s="188"/>
      <c r="Z20" s="188"/>
      <c r="AA20" s="188"/>
      <c r="AB20" s="227">
        <f>+J20</f>
        <v>10</v>
      </c>
      <c r="AC20" s="186">
        <v>3</v>
      </c>
      <c r="AD20" s="188">
        <v>3</v>
      </c>
      <c r="AE20" s="188"/>
      <c r="AF20" s="188"/>
      <c r="AG20" s="188"/>
      <c r="AH20" s="188"/>
      <c r="AI20" s="188"/>
      <c r="AJ20" s="227">
        <f>+K20</f>
        <v>20</v>
      </c>
      <c r="AK20" s="186">
        <v>6</v>
      </c>
      <c r="AL20" s="188">
        <v>6</v>
      </c>
      <c r="AM20" s="188"/>
      <c r="AN20" s="188"/>
      <c r="AO20" s="188"/>
      <c r="AP20" s="188"/>
      <c r="AQ20" s="188"/>
      <c r="AR20" s="227">
        <f>+L20</f>
        <v>10</v>
      </c>
      <c r="AS20" s="186">
        <v>3</v>
      </c>
      <c r="AT20" s="188">
        <v>3</v>
      </c>
      <c r="AU20" s="188"/>
      <c r="AV20" s="188"/>
      <c r="AW20" s="188"/>
      <c r="AX20" s="188"/>
      <c r="AY20" s="188"/>
    </row>
    <row r="21" spans="3:51" ht="31.9" customHeight="1" x14ac:dyDescent="0.25">
      <c r="D21" s="175"/>
      <c r="E21" s="182">
        <f>+Metas!H375</f>
        <v>327</v>
      </c>
      <c r="F21" s="191" t="str">
        <f>+Metas!K375</f>
        <v>Personas en condición de Discapacidad atendidas en programas de deportes</v>
      </c>
      <c r="G21" s="184">
        <f>+Metas!J375</f>
        <v>1500</v>
      </c>
      <c r="H21" s="1">
        <f>SUM(I21:L21)</f>
        <v>1500</v>
      </c>
      <c r="I21" s="185">
        <v>0</v>
      </c>
      <c r="J21" s="185">
        <v>375</v>
      </c>
      <c r="K21" s="185">
        <v>750</v>
      </c>
      <c r="L21" s="185">
        <v>375</v>
      </c>
      <c r="M21" s="186">
        <f t="shared" si="10"/>
        <v>8</v>
      </c>
      <c r="N21" s="186">
        <f t="shared" si="10"/>
        <v>8</v>
      </c>
      <c r="O21" s="186">
        <f t="shared" si="10"/>
        <v>0</v>
      </c>
      <c r="P21" s="186">
        <f t="shared" si="10"/>
        <v>0</v>
      </c>
      <c r="Q21" s="186">
        <f t="shared" si="10"/>
        <v>0</v>
      </c>
      <c r="R21" s="186">
        <f t="shared" si="10"/>
        <v>0</v>
      </c>
      <c r="S21" s="186">
        <f t="shared" si="10"/>
        <v>0</v>
      </c>
      <c r="T21" s="227">
        <f>+I21</f>
        <v>0</v>
      </c>
      <c r="U21" s="186">
        <f>SUM(V21:AA21)</f>
        <v>0</v>
      </c>
      <c r="V21" s="188">
        <v>0</v>
      </c>
      <c r="W21" s="188"/>
      <c r="X21" s="188"/>
      <c r="Y21" s="188"/>
      <c r="Z21" s="188"/>
      <c r="AA21" s="188"/>
      <c r="AB21" s="227">
        <f>+J21</f>
        <v>375</v>
      </c>
      <c r="AC21" s="186">
        <v>2</v>
      </c>
      <c r="AD21" s="188">
        <v>2</v>
      </c>
      <c r="AE21" s="188"/>
      <c r="AF21" s="188"/>
      <c r="AG21" s="188"/>
      <c r="AH21" s="188"/>
      <c r="AI21" s="188"/>
      <c r="AJ21" s="227">
        <f>+K21</f>
        <v>750</v>
      </c>
      <c r="AK21" s="186">
        <v>4</v>
      </c>
      <c r="AL21" s="188">
        <v>4</v>
      </c>
      <c r="AM21" s="188"/>
      <c r="AN21" s="188"/>
      <c r="AO21" s="188"/>
      <c r="AP21" s="188"/>
      <c r="AQ21" s="188"/>
      <c r="AR21" s="227">
        <f>+L21</f>
        <v>375</v>
      </c>
      <c r="AS21" s="186">
        <v>2</v>
      </c>
      <c r="AT21" s="188">
        <v>2</v>
      </c>
      <c r="AU21" s="188"/>
      <c r="AV21" s="188"/>
      <c r="AW21" s="188"/>
      <c r="AX21" s="188"/>
      <c r="AY21" s="188"/>
    </row>
    <row r="22" spans="3:51" ht="32.1" customHeight="1" x14ac:dyDescent="0.25">
      <c r="D22" s="175" t="s">
        <v>3165</v>
      </c>
      <c r="E22" s="540" t="s">
        <v>3164</v>
      </c>
      <c r="F22" s="541"/>
      <c r="G22" s="189"/>
      <c r="H22" s="177"/>
      <c r="I22" s="178"/>
      <c r="J22" s="178"/>
      <c r="K22" s="178"/>
      <c r="L22" s="178"/>
      <c r="M22" s="190">
        <f t="shared" si="10"/>
        <v>40</v>
      </c>
      <c r="N22" s="190">
        <f t="shared" si="10"/>
        <v>40</v>
      </c>
      <c r="O22" s="190">
        <f t="shared" si="10"/>
        <v>0</v>
      </c>
      <c r="P22" s="190">
        <f t="shared" si="10"/>
        <v>0</v>
      </c>
      <c r="Q22" s="190">
        <f t="shared" si="10"/>
        <v>0</v>
      </c>
      <c r="R22" s="190">
        <f t="shared" si="10"/>
        <v>0</v>
      </c>
      <c r="S22" s="190">
        <f t="shared" si="10"/>
        <v>0</v>
      </c>
      <c r="T22" s="192"/>
      <c r="U22" s="181">
        <f t="shared" ref="U22:AA22" si="23">SUM(U23:U24)</f>
        <v>10</v>
      </c>
      <c r="V22" s="181">
        <f t="shared" si="23"/>
        <v>10</v>
      </c>
      <c r="W22" s="181">
        <f t="shared" si="23"/>
        <v>0</v>
      </c>
      <c r="X22" s="181">
        <f t="shared" si="23"/>
        <v>0</v>
      </c>
      <c r="Y22" s="181">
        <f t="shared" si="23"/>
        <v>0</v>
      </c>
      <c r="Z22" s="181">
        <f t="shared" si="23"/>
        <v>0</v>
      </c>
      <c r="AA22" s="181">
        <f t="shared" si="23"/>
        <v>0</v>
      </c>
      <c r="AB22" s="192"/>
      <c r="AC22" s="181">
        <f t="shared" ref="AC22:AI22" si="24">SUM(AC23:AC24)</f>
        <v>10</v>
      </c>
      <c r="AD22" s="181">
        <f t="shared" si="24"/>
        <v>10</v>
      </c>
      <c r="AE22" s="181">
        <f t="shared" si="24"/>
        <v>0</v>
      </c>
      <c r="AF22" s="181">
        <f t="shared" si="24"/>
        <v>0</v>
      </c>
      <c r="AG22" s="181">
        <f t="shared" si="24"/>
        <v>0</v>
      </c>
      <c r="AH22" s="181">
        <f t="shared" si="24"/>
        <v>0</v>
      </c>
      <c r="AI22" s="181">
        <f t="shared" si="24"/>
        <v>0</v>
      </c>
      <c r="AJ22" s="192"/>
      <c r="AK22" s="181">
        <f t="shared" ref="AK22:AQ22" si="25">SUM(AK23:AK24)</f>
        <v>10</v>
      </c>
      <c r="AL22" s="181">
        <f t="shared" si="25"/>
        <v>10</v>
      </c>
      <c r="AM22" s="181">
        <f t="shared" si="25"/>
        <v>0</v>
      </c>
      <c r="AN22" s="181">
        <f t="shared" si="25"/>
        <v>0</v>
      </c>
      <c r="AO22" s="181">
        <f t="shared" si="25"/>
        <v>0</v>
      </c>
      <c r="AP22" s="181">
        <f t="shared" si="25"/>
        <v>0</v>
      </c>
      <c r="AQ22" s="181">
        <f t="shared" si="25"/>
        <v>0</v>
      </c>
      <c r="AR22" s="192"/>
      <c r="AS22" s="181">
        <f t="shared" ref="AS22:AY22" si="26">SUM(AS23:AS24)</f>
        <v>10</v>
      </c>
      <c r="AT22" s="181">
        <f t="shared" si="26"/>
        <v>10</v>
      </c>
      <c r="AU22" s="181">
        <f t="shared" si="26"/>
        <v>0</v>
      </c>
      <c r="AV22" s="181">
        <f t="shared" si="26"/>
        <v>0</v>
      </c>
      <c r="AW22" s="181">
        <f t="shared" si="26"/>
        <v>0</v>
      </c>
      <c r="AX22" s="181">
        <f t="shared" si="26"/>
        <v>0</v>
      </c>
      <c r="AY22" s="181">
        <f t="shared" si="26"/>
        <v>0</v>
      </c>
    </row>
    <row r="23" spans="3:51" ht="32.1" customHeight="1" x14ac:dyDescent="0.25">
      <c r="D23" s="175"/>
      <c r="E23" s="182">
        <f>+Metas!H376</f>
        <v>328</v>
      </c>
      <c r="F23" s="183" t="str">
        <f>+Metas!K376</f>
        <v xml:space="preserve">Municipios con inclusión de las PcD en las instituciones educativas </v>
      </c>
      <c r="G23" s="226">
        <f>+Metas!J376</f>
        <v>39</v>
      </c>
      <c r="H23" s="1">
        <f>SUM(I23:L23)</f>
        <v>39</v>
      </c>
      <c r="I23" s="185">
        <v>9</v>
      </c>
      <c r="J23" s="185">
        <v>10</v>
      </c>
      <c r="K23" s="185">
        <v>10</v>
      </c>
      <c r="L23" s="185">
        <v>10</v>
      </c>
      <c r="M23" s="186">
        <f t="shared" si="10"/>
        <v>20</v>
      </c>
      <c r="N23" s="186">
        <f t="shared" si="10"/>
        <v>20</v>
      </c>
      <c r="O23" s="186">
        <f t="shared" si="10"/>
        <v>0</v>
      </c>
      <c r="P23" s="186">
        <f t="shared" si="10"/>
        <v>0</v>
      </c>
      <c r="Q23" s="186">
        <f t="shared" si="10"/>
        <v>0</v>
      </c>
      <c r="R23" s="186">
        <f t="shared" si="10"/>
        <v>0</v>
      </c>
      <c r="S23" s="186">
        <f t="shared" si="10"/>
        <v>0</v>
      </c>
      <c r="T23" s="227">
        <f>+I23</f>
        <v>9</v>
      </c>
      <c r="U23" s="186">
        <v>5</v>
      </c>
      <c r="V23" s="188">
        <v>5</v>
      </c>
      <c r="W23" s="188"/>
      <c r="X23" s="188"/>
      <c r="Y23" s="188"/>
      <c r="Z23" s="188"/>
      <c r="AA23" s="188"/>
      <c r="AB23" s="227">
        <v>10</v>
      </c>
      <c r="AC23" s="186">
        <f>SUM(AD23:AI23)</f>
        <v>5</v>
      </c>
      <c r="AD23" s="188">
        <v>5</v>
      </c>
      <c r="AE23" s="188"/>
      <c r="AF23" s="188"/>
      <c r="AG23" s="188"/>
      <c r="AH23" s="188"/>
      <c r="AI23" s="188"/>
      <c r="AJ23" s="227">
        <f>+K23</f>
        <v>10</v>
      </c>
      <c r="AK23" s="186">
        <v>5</v>
      </c>
      <c r="AL23" s="188">
        <v>5</v>
      </c>
      <c r="AM23" s="188"/>
      <c r="AN23" s="188"/>
      <c r="AO23" s="188"/>
      <c r="AP23" s="188"/>
      <c r="AQ23" s="188"/>
      <c r="AR23" s="227">
        <f>+L23</f>
        <v>10</v>
      </c>
      <c r="AS23" s="186">
        <v>5</v>
      </c>
      <c r="AT23" s="188">
        <v>5</v>
      </c>
      <c r="AU23" s="188"/>
      <c r="AV23" s="188"/>
      <c r="AW23" s="188"/>
      <c r="AX23" s="188"/>
      <c r="AY23" s="188"/>
    </row>
    <row r="24" spans="3:51" ht="32.1" customHeight="1" x14ac:dyDescent="0.25">
      <c r="D24" s="175"/>
      <c r="E24" s="182">
        <f>+Metas!H377</f>
        <v>329</v>
      </c>
      <c r="F24" s="183" t="str">
        <f>+Metas!K377</f>
        <v>Municipios con docentes y administrativos capacitados en los programas de adaptación curricular y manejo de PcD</v>
      </c>
      <c r="G24" s="226">
        <f>+Metas!J377</f>
        <v>40</v>
      </c>
      <c r="H24" s="1">
        <f>SUM(I24:L24)</f>
        <v>40</v>
      </c>
      <c r="I24" s="185">
        <v>10</v>
      </c>
      <c r="J24" s="185">
        <v>10</v>
      </c>
      <c r="K24" s="185">
        <v>10</v>
      </c>
      <c r="L24" s="185">
        <v>10</v>
      </c>
      <c r="M24" s="186">
        <f t="shared" si="10"/>
        <v>20</v>
      </c>
      <c r="N24" s="186">
        <f t="shared" si="10"/>
        <v>20</v>
      </c>
      <c r="O24" s="186">
        <f t="shared" si="10"/>
        <v>0</v>
      </c>
      <c r="P24" s="186">
        <f t="shared" si="10"/>
        <v>0</v>
      </c>
      <c r="Q24" s="186">
        <f t="shared" si="10"/>
        <v>0</v>
      </c>
      <c r="R24" s="186">
        <f t="shared" si="10"/>
        <v>0</v>
      </c>
      <c r="S24" s="186">
        <f t="shared" si="10"/>
        <v>0</v>
      </c>
      <c r="T24" s="227">
        <f>+I24</f>
        <v>10</v>
      </c>
      <c r="U24" s="186">
        <v>5</v>
      </c>
      <c r="V24" s="188">
        <v>5</v>
      </c>
      <c r="W24" s="188"/>
      <c r="X24" s="188"/>
      <c r="Y24" s="188"/>
      <c r="Z24" s="188"/>
      <c r="AA24" s="188"/>
      <c r="AB24" s="227">
        <f>+J24</f>
        <v>10</v>
      </c>
      <c r="AC24" s="186">
        <v>5</v>
      </c>
      <c r="AD24" s="188">
        <v>5</v>
      </c>
      <c r="AE24" s="188"/>
      <c r="AF24" s="188"/>
      <c r="AG24" s="188"/>
      <c r="AH24" s="188"/>
      <c r="AI24" s="188"/>
      <c r="AJ24" s="227">
        <f>+K24</f>
        <v>10</v>
      </c>
      <c r="AK24" s="186">
        <v>5</v>
      </c>
      <c r="AL24" s="188">
        <v>5</v>
      </c>
      <c r="AM24" s="188"/>
      <c r="AN24" s="188"/>
      <c r="AO24" s="188"/>
      <c r="AP24" s="188"/>
      <c r="AQ24" s="188"/>
      <c r="AR24" s="227">
        <f>+L24</f>
        <v>10</v>
      </c>
      <c r="AS24" s="186">
        <f>SUM(AT24:AY24)</f>
        <v>5</v>
      </c>
      <c r="AT24" s="188">
        <v>5</v>
      </c>
      <c r="AU24" s="188"/>
      <c r="AV24" s="188"/>
      <c r="AW24" s="188"/>
      <c r="AX24" s="188"/>
      <c r="AY24" s="188"/>
    </row>
    <row r="25" spans="3:51" ht="32.1" customHeight="1" x14ac:dyDescent="0.25">
      <c r="C25" s="165" t="s">
        <v>3166</v>
      </c>
      <c r="D25" s="166" t="s">
        <v>633</v>
      </c>
      <c r="E25" s="228"/>
      <c r="F25" s="168"/>
      <c r="G25" s="194"/>
      <c r="H25" s="170"/>
      <c r="I25" s="171"/>
      <c r="J25" s="171"/>
      <c r="K25" s="171"/>
      <c r="L25" s="171"/>
      <c r="M25" s="172">
        <f t="shared" ref="M25:S25" si="27">SUM(M26:M34)/2</f>
        <v>119</v>
      </c>
      <c r="N25" s="172">
        <f t="shared" si="27"/>
        <v>119</v>
      </c>
      <c r="O25" s="172">
        <f t="shared" si="27"/>
        <v>0</v>
      </c>
      <c r="P25" s="172">
        <f t="shared" si="27"/>
        <v>0</v>
      </c>
      <c r="Q25" s="172">
        <f t="shared" si="27"/>
        <v>0</v>
      </c>
      <c r="R25" s="172">
        <f t="shared" si="27"/>
        <v>0</v>
      </c>
      <c r="S25" s="172">
        <f t="shared" si="27"/>
        <v>0</v>
      </c>
      <c r="T25" s="229"/>
      <c r="U25" s="174">
        <f t="shared" ref="U25:AA25" si="28">SUM(U26:U34)/2</f>
        <v>11</v>
      </c>
      <c r="V25" s="197">
        <f t="shared" si="28"/>
        <v>11</v>
      </c>
      <c r="W25" s="197">
        <f t="shared" si="28"/>
        <v>0</v>
      </c>
      <c r="X25" s="197">
        <f t="shared" si="28"/>
        <v>0</v>
      </c>
      <c r="Y25" s="197">
        <f t="shared" si="28"/>
        <v>0</v>
      </c>
      <c r="Z25" s="197">
        <f t="shared" si="28"/>
        <v>0</v>
      </c>
      <c r="AA25" s="197">
        <f t="shared" si="28"/>
        <v>0</v>
      </c>
      <c r="AB25" s="229"/>
      <c r="AC25" s="174">
        <f t="shared" ref="AC25:AI25" si="29">SUM(AC26:AC34)/2</f>
        <v>33</v>
      </c>
      <c r="AD25" s="197">
        <f t="shared" si="29"/>
        <v>33</v>
      </c>
      <c r="AE25" s="197">
        <f t="shared" si="29"/>
        <v>0</v>
      </c>
      <c r="AF25" s="197">
        <f t="shared" si="29"/>
        <v>0</v>
      </c>
      <c r="AG25" s="197">
        <f t="shared" si="29"/>
        <v>0</v>
      </c>
      <c r="AH25" s="197">
        <f t="shared" si="29"/>
        <v>0</v>
      </c>
      <c r="AI25" s="197">
        <f t="shared" si="29"/>
        <v>0</v>
      </c>
      <c r="AJ25" s="229"/>
      <c r="AK25" s="174">
        <f t="shared" ref="AK25:AQ25" si="30">SUM(AK26:AK34)/2</f>
        <v>41</v>
      </c>
      <c r="AL25" s="197">
        <f t="shared" si="30"/>
        <v>41</v>
      </c>
      <c r="AM25" s="197">
        <f t="shared" si="30"/>
        <v>0</v>
      </c>
      <c r="AN25" s="197">
        <f t="shared" si="30"/>
        <v>0</v>
      </c>
      <c r="AO25" s="197">
        <f t="shared" si="30"/>
        <v>0</v>
      </c>
      <c r="AP25" s="197">
        <f t="shared" si="30"/>
        <v>0</v>
      </c>
      <c r="AQ25" s="197">
        <f t="shared" si="30"/>
        <v>0</v>
      </c>
      <c r="AR25" s="229"/>
      <c r="AS25" s="174">
        <f t="shared" ref="AS25:AY25" si="31">SUM(AS26:AS34)/2</f>
        <v>34</v>
      </c>
      <c r="AT25" s="197">
        <f t="shared" si="31"/>
        <v>34</v>
      </c>
      <c r="AU25" s="197">
        <f t="shared" si="31"/>
        <v>0</v>
      </c>
      <c r="AV25" s="197">
        <f t="shared" si="31"/>
        <v>0</v>
      </c>
      <c r="AW25" s="197">
        <f t="shared" si="31"/>
        <v>0</v>
      </c>
      <c r="AX25" s="197">
        <f t="shared" si="31"/>
        <v>0</v>
      </c>
      <c r="AY25" s="197">
        <f t="shared" si="31"/>
        <v>0</v>
      </c>
    </row>
    <row r="26" spans="3:51" ht="32.1" customHeight="1" x14ac:dyDescent="0.25">
      <c r="D26" s="175" t="s">
        <v>3168</v>
      </c>
      <c r="E26" s="540" t="s">
        <v>3167</v>
      </c>
      <c r="F26" s="541"/>
      <c r="G26" s="189"/>
      <c r="H26" s="177"/>
      <c r="I26" s="178"/>
      <c r="J26" s="178"/>
      <c r="K26" s="178"/>
      <c r="L26" s="178"/>
      <c r="M26" s="190">
        <f t="shared" ref="M26:S34" si="32">+U26+AC26+AK26+AS26</f>
        <v>52</v>
      </c>
      <c r="N26" s="190">
        <f t="shared" si="32"/>
        <v>52</v>
      </c>
      <c r="O26" s="190">
        <f t="shared" si="32"/>
        <v>0</v>
      </c>
      <c r="P26" s="190">
        <f t="shared" si="32"/>
        <v>0</v>
      </c>
      <c r="Q26" s="190">
        <f t="shared" si="32"/>
        <v>0</v>
      </c>
      <c r="R26" s="190">
        <f t="shared" si="32"/>
        <v>0</v>
      </c>
      <c r="S26" s="190">
        <f t="shared" si="32"/>
        <v>0</v>
      </c>
      <c r="T26" s="192"/>
      <c r="U26" s="181">
        <f t="shared" ref="U26:AA26" si="33">SUM(U27:U28)</f>
        <v>6</v>
      </c>
      <c r="V26" s="181">
        <f t="shared" si="33"/>
        <v>6</v>
      </c>
      <c r="W26" s="181">
        <f t="shared" si="33"/>
        <v>0</v>
      </c>
      <c r="X26" s="181">
        <f t="shared" si="33"/>
        <v>0</v>
      </c>
      <c r="Y26" s="181">
        <f t="shared" si="33"/>
        <v>0</v>
      </c>
      <c r="Z26" s="181">
        <f t="shared" si="33"/>
        <v>0</v>
      </c>
      <c r="AA26" s="181">
        <f t="shared" si="33"/>
        <v>0</v>
      </c>
      <c r="AB26" s="192"/>
      <c r="AC26" s="181">
        <f t="shared" ref="AC26:AI26" si="34">SUM(AC27:AC28)</f>
        <v>13</v>
      </c>
      <c r="AD26" s="181">
        <f t="shared" si="34"/>
        <v>13</v>
      </c>
      <c r="AE26" s="181">
        <f t="shared" si="34"/>
        <v>0</v>
      </c>
      <c r="AF26" s="181">
        <f t="shared" si="34"/>
        <v>0</v>
      </c>
      <c r="AG26" s="181">
        <f t="shared" si="34"/>
        <v>0</v>
      </c>
      <c r="AH26" s="181">
        <f t="shared" si="34"/>
        <v>0</v>
      </c>
      <c r="AI26" s="181">
        <f t="shared" si="34"/>
        <v>0</v>
      </c>
      <c r="AJ26" s="192"/>
      <c r="AK26" s="181">
        <f t="shared" ref="AK26:AQ26" si="35">SUM(AK27:AK28)</f>
        <v>20</v>
      </c>
      <c r="AL26" s="181">
        <f t="shared" si="35"/>
        <v>20</v>
      </c>
      <c r="AM26" s="181">
        <f t="shared" si="35"/>
        <v>0</v>
      </c>
      <c r="AN26" s="181">
        <f t="shared" si="35"/>
        <v>0</v>
      </c>
      <c r="AO26" s="181">
        <f t="shared" si="35"/>
        <v>0</v>
      </c>
      <c r="AP26" s="181">
        <f t="shared" si="35"/>
        <v>0</v>
      </c>
      <c r="AQ26" s="181">
        <f t="shared" si="35"/>
        <v>0</v>
      </c>
      <c r="AR26" s="192"/>
      <c r="AS26" s="181">
        <f t="shared" ref="AS26:AY26" si="36">SUM(AS27:AS28)</f>
        <v>13</v>
      </c>
      <c r="AT26" s="181">
        <f t="shared" si="36"/>
        <v>13</v>
      </c>
      <c r="AU26" s="181">
        <f t="shared" si="36"/>
        <v>0</v>
      </c>
      <c r="AV26" s="181">
        <f t="shared" si="36"/>
        <v>0</v>
      </c>
      <c r="AW26" s="181">
        <f t="shared" si="36"/>
        <v>0</v>
      </c>
      <c r="AX26" s="181">
        <f t="shared" si="36"/>
        <v>0</v>
      </c>
      <c r="AY26" s="181">
        <f t="shared" si="36"/>
        <v>0</v>
      </c>
    </row>
    <row r="27" spans="3:51" ht="32.1" customHeight="1" x14ac:dyDescent="0.25">
      <c r="D27" s="175"/>
      <c r="E27" s="182">
        <f>+Metas!H379</f>
        <v>330</v>
      </c>
      <c r="F27" s="191" t="str">
        <f>+Metas!K379</f>
        <v>Iniciativas productivas o Microempresas apoyadas para la creación de empleos para las PcD</v>
      </c>
      <c r="G27" s="226">
        <f>+Metas!J379</f>
        <v>16</v>
      </c>
      <c r="H27" s="1">
        <f>SUM(I27:L27)</f>
        <v>16</v>
      </c>
      <c r="I27" s="198">
        <v>2</v>
      </c>
      <c r="J27" s="198">
        <v>5</v>
      </c>
      <c r="K27" s="198">
        <v>5</v>
      </c>
      <c r="L27" s="198">
        <v>4</v>
      </c>
      <c r="M27" s="186">
        <f t="shared" si="32"/>
        <v>48</v>
      </c>
      <c r="N27" s="186">
        <f t="shared" si="32"/>
        <v>48</v>
      </c>
      <c r="O27" s="186">
        <f t="shared" si="32"/>
        <v>0</v>
      </c>
      <c r="P27" s="186">
        <f t="shared" si="32"/>
        <v>0</v>
      </c>
      <c r="Q27" s="186">
        <f t="shared" si="32"/>
        <v>0</v>
      </c>
      <c r="R27" s="186">
        <f t="shared" si="32"/>
        <v>0</v>
      </c>
      <c r="S27" s="186">
        <f t="shared" si="32"/>
        <v>0</v>
      </c>
      <c r="T27" s="227">
        <f>+I27</f>
        <v>2</v>
      </c>
      <c r="U27" s="186">
        <f>SUM(V27:AA27)</f>
        <v>6</v>
      </c>
      <c r="V27" s="199">
        <v>6</v>
      </c>
      <c r="W27" s="199"/>
      <c r="X27" s="199"/>
      <c r="Y27" s="199"/>
      <c r="Z27" s="199"/>
      <c r="AA27" s="199"/>
      <c r="AB27" s="227">
        <v>4</v>
      </c>
      <c r="AC27" s="186">
        <f>SUM(AD27:AI27)</f>
        <v>12</v>
      </c>
      <c r="AD27" s="199">
        <v>12</v>
      </c>
      <c r="AE27" s="199"/>
      <c r="AF27" s="199"/>
      <c r="AG27" s="199"/>
      <c r="AH27" s="199"/>
      <c r="AI27" s="199"/>
      <c r="AJ27" s="227">
        <v>6</v>
      </c>
      <c r="AK27" s="186">
        <f>SUM(AL27:AQ27)</f>
        <v>18</v>
      </c>
      <c r="AL27" s="199">
        <v>18</v>
      </c>
      <c r="AM27" s="199"/>
      <c r="AN27" s="199"/>
      <c r="AO27" s="199"/>
      <c r="AP27" s="199"/>
      <c r="AQ27" s="199"/>
      <c r="AR27" s="227">
        <f>+L27</f>
        <v>4</v>
      </c>
      <c r="AS27" s="186">
        <f>SUM(AT27:AY27)</f>
        <v>12</v>
      </c>
      <c r="AT27" s="199">
        <v>12</v>
      </c>
      <c r="AU27" s="199"/>
      <c r="AV27" s="199"/>
      <c r="AW27" s="199"/>
      <c r="AX27" s="199"/>
      <c r="AY27" s="199"/>
    </row>
    <row r="28" spans="3:51" ht="32.1" customHeight="1" x14ac:dyDescent="0.25">
      <c r="D28" s="175"/>
      <c r="E28" s="182">
        <f>+Metas!H380</f>
        <v>331</v>
      </c>
      <c r="F28" s="191" t="str">
        <f>+Metas!K380</f>
        <v>Muestras o exposiciones de la producción de PcD</v>
      </c>
      <c r="G28" s="226">
        <f>+Metas!J380</f>
        <v>4</v>
      </c>
      <c r="H28" s="1">
        <f>SUM(I28:L28)</f>
        <v>4</v>
      </c>
      <c r="I28" s="198">
        <v>0</v>
      </c>
      <c r="J28" s="198">
        <v>1</v>
      </c>
      <c r="K28" s="198">
        <v>2</v>
      </c>
      <c r="L28" s="198">
        <v>1</v>
      </c>
      <c r="M28" s="186">
        <f t="shared" si="32"/>
        <v>4</v>
      </c>
      <c r="N28" s="186">
        <f t="shared" si="32"/>
        <v>4</v>
      </c>
      <c r="O28" s="186">
        <f t="shared" si="32"/>
        <v>0</v>
      </c>
      <c r="P28" s="186">
        <f t="shared" si="32"/>
        <v>0</v>
      </c>
      <c r="Q28" s="186">
        <f t="shared" si="32"/>
        <v>0</v>
      </c>
      <c r="R28" s="186">
        <f t="shared" si="32"/>
        <v>0</v>
      </c>
      <c r="S28" s="186">
        <f t="shared" si="32"/>
        <v>0</v>
      </c>
      <c r="T28" s="227">
        <f>+I28</f>
        <v>0</v>
      </c>
      <c r="U28" s="186">
        <f>SUM(V28:AA28)</f>
        <v>0</v>
      </c>
      <c r="V28" s="199">
        <v>0</v>
      </c>
      <c r="W28" s="199"/>
      <c r="X28" s="199"/>
      <c r="Y28" s="199"/>
      <c r="Z28" s="199"/>
      <c r="AA28" s="199"/>
      <c r="AB28" s="227">
        <f>+J28</f>
        <v>1</v>
      </c>
      <c r="AC28" s="186">
        <f>SUM(AD28:AI28)</f>
        <v>1</v>
      </c>
      <c r="AD28" s="199">
        <v>1</v>
      </c>
      <c r="AE28" s="199"/>
      <c r="AF28" s="199"/>
      <c r="AG28" s="199"/>
      <c r="AH28" s="199"/>
      <c r="AI28" s="199"/>
      <c r="AJ28" s="227">
        <f>+K28</f>
        <v>2</v>
      </c>
      <c r="AK28" s="186">
        <f>SUM(AL28:AQ28)</f>
        <v>2</v>
      </c>
      <c r="AL28" s="199">
        <v>2</v>
      </c>
      <c r="AM28" s="199"/>
      <c r="AN28" s="199"/>
      <c r="AO28" s="199"/>
      <c r="AP28" s="199"/>
      <c r="AQ28" s="199"/>
      <c r="AR28" s="227">
        <f>+L28</f>
        <v>1</v>
      </c>
      <c r="AS28" s="186">
        <f>SUM(AT28:AY28)</f>
        <v>1</v>
      </c>
      <c r="AT28" s="199">
        <v>1</v>
      </c>
      <c r="AU28" s="199"/>
      <c r="AV28" s="199"/>
      <c r="AW28" s="199"/>
      <c r="AX28" s="199"/>
      <c r="AY28" s="199"/>
    </row>
    <row r="29" spans="3:51" ht="32.1" customHeight="1" x14ac:dyDescent="0.25">
      <c r="D29" s="175" t="s">
        <v>3170</v>
      </c>
      <c r="E29" s="540" t="s">
        <v>3169</v>
      </c>
      <c r="F29" s="541"/>
      <c r="G29" s="189"/>
      <c r="H29" s="177"/>
      <c r="I29" s="178"/>
      <c r="J29" s="178"/>
      <c r="K29" s="178"/>
      <c r="L29" s="178"/>
      <c r="M29" s="190">
        <f t="shared" si="32"/>
        <v>44</v>
      </c>
      <c r="N29" s="190">
        <f t="shared" si="32"/>
        <v>44</v>
      </c>
      <c r="O29" s="190">
        <f t="shared" si="32"/>
        <v>0</v>
      </c>
      <c r="P29" s="190">
        <f t="shared" si="32"/>
        <v>0</v>
      </c>
      <c r="Q29" s="190">
        <f t="shared" si="32"/>
        <v>0</v>
      </c>
      <c r="R29" s="190">
        <f t="shared" si="32"/>
        <v>0</v>
      </c>
      <c r="S29" s="190">
        <f t="shared" si="32"/>
        <v>0</v>
      </c>
      <c r="T29" s="192"/>
      <c r="U29" s="181">
        <f t="shared" ref="U29:AA29" si="37">SUM(U30:U31)</f>
        <v>3</v>
      </c>
      <c r="V29" s="181">
        <f t="shared" si="37"/>
        <v>3</v>
      </c>
      <c r="W29" s="181">
        <f t="shared" si="37"/>
        <v>0</v>
      </c>
      <c r="X29" s="181">
        <f t="shared" si="37"/>
        <v>0</v>
      </c>
      <c r="Y29" s="181">
        <f t="shared" si="37"/>
        <v>0</v>
      </c>
      <c r="Z29" s="181">
        <f t="shared" si="37"/>
        <v>0</v>
      </c>
      <c r="AA29" s="181">
        <f t="shared" si="37"/>
        <v>0</v>
      </c>
      <c r="AB29" s="192"/>
      <c r="AC29" s="181">
        <f t="shared" ref="AC29:AI29" si="38">SUM(AC30:AC31)</f>
        <v>13</v>
      </c>
      <c r="AD29" s="181">
        <f t="shared" si="38"/>
        <v>13</v>
      </c>
      <c r="AE29" s="181">
        <f t="shared" si="38"/>
        <v>0</v>
      </c>
      <c r="AF29" s="181">
        <f t="shared" si="38"/>
        <v>0</v>
      </c>
      <c r="AG29" s="181">
        <f t="shared" si="38"/>
        <v>0</v>
      </c>
      <c r="AH29" s="181">
        <f t="shared" si="38"/>
        <v>0</v>
      </c>
      <c r="AI29" s="181">
        <f t="shared" si="38"/>
        <v>0</v>
      </c>
      <c r="AJ29" s="192"/>
      <c r="AK29" s="181">
        <f t="shared" ref="AK29:AQ29" si="39">SUM(AK30:AK31)</f>
        <v>14</v>
      </c>
      <c r="AL29" s="181">
        <f t="shared" si="39"/>
        <v>14</v>
      </c>
      <c r="AM29" s="181">
        <f t="shared" si="39"/>
        <v>0</v>
      </c>
      <c r="AN29" s="181">
        <f t="shared" si="39"/>
        <v>0</v>
      </c>
      <c r="AO29" s="181">
        <f t="shared" si="39"/>
        <v>0</v>
      </c>
      <c r="AP29" s="181">
        <f t="shared" si="39"/>
        <v>0</v>
      </c>
      <c r="AQ29" s="181">
        <f t="shared" si="39"/>
        <v>0</v>
      </c>
      <c r="AR29" s="192"/>
      <c r="AS29" s="181">
        <f t="shared" ref="AS29:AY29" si="40">SUM(AS30:AS31)</f>
        <v>14</v>
      </c>
      <c r="AT29" s="181">
        <f t="shared" si="40"/>
        <v>14</v>
      </c>
      <c r="AU29" s="181">
        <f t="shared" si="40"/>
        <v>0</v>
      </c>
      <c r="AV29" s="181">
        <f t="shared" si="40"/>
        <v>0</v>
      </c>
      <c r="AW29" s="181">
        <f t="shared" si="40"/>
        <v>0</v>
      </c>
      <c r="AX29" s="181">
        <f t="shared" si="40"/>
        <v>0</v>
      </c>
      <c r="AY29" s="181">
        <f t="shared" si="40"/>
        <v>0</v>
      </c>
    </row>
    <row r="30" spans="3:51" ht="32.1" customHeight="1" x14ac:dyDescent="0.25">
      <c r="D30" s="175"/>
      <c r="E30" s="182">
        <f>+Metas!H381</f>
        <v>332</v>
      </c>
      <c r="F30" s="191" t="str">
        <f>+Metas!K381</f>
        <v>Encuentros con empresarios del Departamento para socializar beneficios tributarios por la vinculación laboral de PcD</v>
      </c>
      <c r="G30" s="226">
        <f>+Metas!J381</f>
        <v>4</v>
      </c>
      <c r="H30" s="1">
        <f>SUM(I30:L30)</f>
        <v>4</v>
      </c>
      <c r="I30" s="198">
        <v>1</v>
      </c>
      <c r="J30" s="198">
        <v>1</v>
      </c>
      <c r="K30" s="198">
        <v>1</v>
      </c>
      <c r="L30" s="198">
        <v>1</v>
      </c>
      <c r="M30" s="186">
        <f t="shared" si="32"/>
        <v>4</v>
      </c>
      <c r="N30" s="186">
        <f t="shared" si="32"/>
        <v>4</v>
      </c>
      <c r="O30" s="186">
        <f t="shared" si="32"/>
        <v>0</v>
      </c>
      <c r="P30" s="186">
        <f t="shared" si="32"/>
        <v>0</v>
      </c>
      <c r="Q30" s="186">
        <f t="shared" si="32"/>
        <v>0</v>
      </c>
      <c r="R30" s="186">
        <f t="shared" si="32"/>
        <v>0</v>
      </c>
      <c r="S30" s="186">
        <f t="shared" si="32"/>
        <v>0</v>
      </c>
      <c r="T30" s="227">
        <f>+I30</f>
        <v>1</v>
      </c>
      <c r="U30" s="186">
        <f>SUM(V30:AA30)</f>
        <v>1</v>
      </c>
      <c r="V30" s="188">
        <v>1</v>
      </c>
      <c r="W30" s="199"/>
      <c r="X30" s="199"/>
      <c r="Y30" s="199"/>
      <c r="Z30" s="199"/>
      <c r="AA30" s="199"/>
      <c r="AB30" s="227">
        <f>+J30</f>
        <v>1</v>
      </c>
      <c r="AC30" s="186">
        <f>SUM(AD30:AI30)</f>
        <v>1</v>
      </c>
      <c r="AD30" s="188">
        <v>1</v>
      </c>
      <c r="AE30" s="199"/>
      <c r="AF30" s="199"/>
      <c r="AG30" s="199"/>
      <c r="AH30" s="199"/>
      <c r="AI30" s="199"/>
      <c r="AJ30" s="227">
        <f>+K30</f>
        <v>1</v>
      </c>
      <c r="AK30" s="186">
        <f>SUM(AL30:AQ30)</f>
        <v>1</v>
      </c>
      <c r="AL30" s="188">
        <v>1</v>
      </c>
      <c r="AM30" s="199"/>
      <c r="AN30" s="199"/>
      <c r="AO30" s="199"/>
      <c r="AP30" s="199"/>
      <c r="AQ30" s="199"/>
      <c r="AR30" s="227">
        <f>+L30</f>
        <v>1</v>
      </c>
      <c r="AS30" s="186">
        <f>SUM(AT30:AY30)</f>
        <v>1</v>
      </c>
      <c r="AT30" s="188">
        <v>1</v>
      </c>
      <c r="AU30" s="199"/>
      <c r="AV30" s="199"/>
      <c r="AW30" s="199"/>
      <c r="AX30" s="199"/>
      <c r="AY30" s="199"/>
    </row>
    <row r="31" spans="3:51" ht="32.1" customHeight="1" x14ac:dyDescent="0.25">
      <c r="D31" s="175"/>
      <c r="E31" s="182">
        <f>+Metas!H382</f>
        <v>333</v>
      </c>
      <c r="F31" s="191" t="str">
        <f>+Metas!K382</f>
        <v>PcD vinculadas laboralmente</v>
      </c>
      <c r="G31" s="226">
        <f>+Metas!J382</f>
        <v>80</v>
      </c>
      <c r="H31" s="1">
        <f>SUM(I31:L31)</f>
        <v>80</v>
      </c>
      <c r="I31" s="198">
        <v>4</v>
      </c>
      <c r="J31" s="198">
        <v>24</v>
      </c>
      <c r="K31" s="198">
        <v>26</v>
      </c>
      <c r="L31" s="198">
        <v>26</v>
      </c>
      <c r="M31" s="186">
        <f t="shared" si="32"/>
        <v>40</v>
      </c>
      <c r="N31" s="186">
        <f t="shared" si="32"/>
        <v>40</v>
      </c>
      <c r="O31" s="186">
        <f t="shared" si="32"/>
        <v>0</v>
      </c>
      <c r="P31" s="186">
        <f t="shared" si="32"/>
        <v>0</v>
      </c>
      <c r="Q31" s="186">
        <f t="shared" si="32"/>
        <v>0</v>
      </c>
      <c r="R31" s="186">
        <f t="shared" si="32"/>
        <v>0</v>
      </c>
      <c r="S31" s="186">
        <f t="shared" si="32"/>
        <v>0</v>
      </c>
      <c r="T31" s="227">
        <f>+I31</f>
        <v>4</v>
      </c>
      <c r="U31" s="186">
        <f>SUM(V31:AA31)</f>
        <v>2</v>
      </c>
      <c r="V31" s="188">
        <v>2</v>
      </c>
      <c r="W31" s="199"/>
      <c r="X31" s="199"/>
      <c r="Y31" s="199"/>
      <c r="Z31" s="199"/>
      <c r="AA31" s="199"/>
      <c r="AB31" s="227">
        <f>+J31</f>
        <v>24</v>
      </c>
      <c r="AC31" s="186">
        <f>SUM(AD31:AI31)</f>
        <v>12</v>
      </c>
      <c r="AD31" s="188">
        <v>12</v>
      </c>
      <c r="AE31" s="199"/>
      <c r="AF31" s="199"/>
      <c r="AG31" s="199"/>
      <c r="AH31" s="199"/>
      <c r="AI31" s="199"/>
      <c r="AJ31" s="227">
        <f>+K31</f>
        <v>26</v>
      </c>
      <c r="AK31" s="186">
        <f>SUM(AL31:AQ31)</f>
        <v>13</v>
      </c>
      <c r="AL31" s="188">
        <v>13</v>
      </c>
      <c r="AM31" s="199"/>
      <c r="AN31" s="199"/>
      <c r="AO31" s="199"/>
      <c r="AP31" s="199"/>
      <c r="AQ31" s="199"/>
      <c r="AR31" s="227">
        <f>+L31</f>
        <v>26</v>
      </c>
      <c r="AS31" s="186">
        <f>SUM(AT31:AY31)</f>
        <v>13</v>
      </c>
      <c r="AT31" s="188">
        <v>13</v>
      </c>
      <c r="AU31" s="199"/>
      <c r="AV31" s="199"/>
      <c r="AW31" s="199"/>
      <c r="AX31" s="199"/>
      <c r="AY31" s="199"/>
    </row>
    <row r="32" spans="3:51" ht="32.1" customHeight="1" x14ac:dyDescent="0.25">
      <c r="D32" s="175" t="s">
        <v>3172</v>
      </c>
      <c r="E32" s="540" t="s">
        <v>3171</v>
      </c>
      <c r="F32" s="541"/>
      <c r="G32" s="189"/>
      <c r="H32" s="177"/>
      <c r="I32" s="178"/>
      <c r="J32" s="178"/>
      <c r="K32" s="178"/>
      <c r="L32" s="178"/>
      <c r="M32" s="190">
        <f t="shared" si="32"/>
        <v>23</v>
      </c>
      <c r="N32" s="190">
        <f t="shared" si="32"/>
        <v>23</v>
      </c>
      <c r="O32" s="190">
        <f t="shared" si="32"/>
        <v>0</v>
      </c>
      <c r="P32" s="190">
        <f t="shared" si="32"/>
        <v>0</v>
      </c>
      <c r="Q32" s="190">
        <f t="shared" si="32"/>
        <v>0</v>
      </c>
      <c r="R32" s="190">
        <f t="shared" si="32"/>
        <v>0</v>
      </c>
      <c r="S32" s="190">
        <f t="shared" si="32"/>
        <v>0</v>
      </c>
      <c r="T32" s="180"/>
      <c r="U32" s="181">
        <f t="shared" ref="U32:AA32" si="41">SUM(U33:U34)</f>
        <v>2</v>
      </c>
      <c r="V32" s="181">
        <f t="shared" si="41"/>
        <v>2</v>
      </c>
      <c r="W32" s="181">
        <f t="shared" si="41"/>
        <v>0</v>
      </c>
      <c r="X32" s="181">
        <f t="shared" si="41"/>
        <v>0</v>
      </c>
      <c r="Y32" s="181">
        <f t="shared" si="41"/>
        <v>0</v>
      </c>
      <c r="Z32" s="181">
        <f t="shared" si="41"/>
        <v>0</v>
      </c>
      <c r="AA32" s="181">
        <f t="shared" si="41"/>
        <v>0</v>
      </c>
      <c r="AB32" s="180"/>
      <c r="AC32" s="181">
        <f t="shared" ref="AC32:AI32" si="42">SUM(AC33:AC34)</f>
        <v>7</v>
      </c>
      <c r="AD32" s="181">
        <f t="shared" si="42"/>
        <v>7</v>
      </c>
      <c r="AE32" s="181">
        <f t="shared" si="42"/>
        <v>0</v>
      </c>
      <c r="AF32" s="181">
        <f t="shared" si="42"/>
        <v>0</v>
      </c>
      <c r="AG32" s="181">
        <f t="shared" si="42"/>
        <v>0</v>
      </c>
      <c r="AH32" s="181">
        <f t="shared" si="42"/>
        <v>0</v>
      </c>
      <c r="AI32" s="181">
        <f t="shared" si="42"/>
        <v>0</v>
      </c>
      <c r="AJ32" s="180"/>
      <c r="AK32" s="181">
        <f t="shared" ref="AK32:AQ32" si="43">SUM(AK33:AK34)</f>
        <v>7</v>
      </c>
      <c r="AL32" s="181">
        <f t="shared" si="43"/>
        <v>7</v>
      </c>
      <c r="AM32" s="181">
        <f t="shared" si="43"/>
        <v>0</v>
      </c>
      <c r="AN32" s="181">
        <f t="shared" si="43"/>
        <v>0</v>
      </c>
      <c r="AO32" s="181">
        <f t="shared" si="43"/>
        <v>0</v>
      </c>
      <c r="AP32" s="181">
        <f t="shared" si="43"/>
        <v>0</v>
      </c>
      <c r="AQ32" s="181">
        <f t="shared" si="43"/>
        <v>0</v>
      </c>
      <c r="AR32" s="180"/>
      <c r="AS32" s="181">
        <f t="shared" ref="AS32:AY32" si="44">SUM(AS33:AS34)</f>
        <v>7</v>
      </c>
      <c r="AT32" s="181">
        <f t="shared" si="44"/>
        <v>7</v>
      </c>
      <c r="AU32" s="181">
        <f t="shared" si="44"/>
        <v>0</v>
      </c>
      <c r="AV32" s="181">
        <f t="shared" si="44"/>
        <v>0</v>
      </c>
      <c r="AW32" s="181">
        <f t="shared" si="44"/>
        <v>0</v>
      </c>
      <c r="AX32" s="181">
        <f t="shared" si="44"/>
        <v>0</v>
      </c>
      <c r="AY32" s="181">
        <f t="shared" si="44"/>
        <v>0</v>
      </c>
    </row>
    <row r="33" spans="3:51" ht="32.1" customHeight="1" x14ac:dyDescent="0.25">
      <c r="D33" s="201"/>
      <c r="E33" s="182">
        <f>+Metas!H383</f>
        <v>334</v>
      </c>
      <c r="F33" s="191" t="str">
        <f>+Metas!K383</f>
        <v>Capacitaciones dirigidas a PcD</v>
      </c>
      <c r="G33" s="184">
        <f>+Metas!J383</f>
        <v>4</v>
      </c>
      <c r="H33" s="1">
        <f>SUM(I33:L33)</f>
        <v>4</v>
      </c>
      <c r="I33" s="198">
        <v>1</v>
      </c>
      <c r="J33" s="198">
        <v>1</v>
      </c>
      <c r="K33" s="198">
        <v>1</v>
      </c>
      <c r="L33" s="198">
        <v>1</v>
      </c>
      <c r="M33" s="186">
        <f t="shared" si="32"/>
        <v>8</v>
      </c>
      <c r="N33" s="186">
        <f t="shared" si="32"/>
        <v>8</v>
      </c>
      <c r="O33" s="186">
        <f t="shared" si="32"/>
        <v>0</v>
      </c>
      <c r="P33" s="186">
        <f t="shared" si="32"/>
        <v>0</v>
      </c>
      <c r="Q33" s="186">
        <f t="shared" si="32"/>
        <v>0</v>
      </c>
      <c r="R33" s="186">
        <f t="shared" si="32"/>
        <v>0</v>
      </c>
      <c r="S33" s="186">
        <f t="shared" si="32"/>
        <v>0</v>
      </c>
      <c r="T33" s="227">
        <f>+I33</f>
        <v>1</v>
      </c>
      <c r="U33" s="186">
        <f>SUM(V33:AA33)</f>
        <v>2</v>
      </c>
      <c r="V33" s="188">
        <v>2</v>
      </c>
      <c r="W33" s="188"/>
      <c r="X33" s="188"/>
      <c r="Y33" s="188"/>
      <c r="Z33" s="188"/>
      <c r="AA33" s="188"/>
      <c r="AB33" s="227">
        <f>+J33</f>
        <v>1</v>
      </c>
      <c r="AC33" s="186">
        <f>SUM(AD33:AI33)</f>
        <v>2</v>
      </c>
      <c r="AD33" s="188">
        <v>2</v>
      </c>
      <c r="AE33" s="188"/>
      <c r="AF33" s="188"/>
      <c r="AG33" s="188"/>
      <c r="AH33" s="188"/>
      <c r="AI33" s="188"/>
      <c r="AJ33" s="227">
        <f>+K33</f>
        <v>1</v>
      </c>
      <c r="AK33" s="186">
        <f>SUM(AL33:AQ33)</f>
        <v>2</v>
      </c>
      <c r="AL33" s="188">
        <v>2</v>
      </c>
      <c r="AM33" s="188"/>
      <c r="AN33" s="188"/>
      <c r="AO33" s="188"/>
      <c r="AP33" s="188"/>
      <c r="AQ33" s="188"/>
      <c r="AR33" s="227">
        <f>+L33</f>
        <v>1</v>
      </c>
      <c r="AS33" s="186">
        <f>SUM(AT33:AY33)</f>
        <v>2</v>
      </c>
      <c r="AT33" s="188">
        <v>2</v>
      </c>
      <c r="AU33" s="188"/>
      <c r="AV33" s="188"/>
      <c r="AW33" s="188"/>
      <c r="AX33" s="188"/>
      <c r="AY33" s="188"/>
    </row>
    <row r="34" spans="3:51" ht="32.1" customHeight="1" x14ac:dyDescent="0.25">
      <c r="D34" s="201"/>
      <c r="E34" s="182">
        <f>+Metas!H384</f>
        <v>335</v>
      </c>
      <c r="F34" s="191" t="str">
        <f>+Metas!K384</f>
        <v>PcD vinculadas laboralmente</v>
      </c>
      <c r="G34" s="184">
        <f>+Metas!J384</f>
        <v>15</v>
      </c>
      <c r="H34" s="1">
        <f>SUM(I34:L34)</f>
        <v>15</v>
      </c>
      <c r="I34" s="198">
        <v>0</v>
      </c>
      <c r="J34" s="198">
        <v>5</v>
      </c>
      <c r="K34" s="198">
        <v>5</v>
      </c>
      <c r="L34" s="198">
        <v>5</v>
      </c>
      <c r="M34" s="186">
        <f t="shared" si="32"/>
        <v>15</v>
      </c>
      <c r="N34" s="186">
        <f t="shared" si="32"/>
        <v>15</v>
      </c>
      <c r="O34" s="186">
        <f t="shared" si="32"/>
        <v>0</v>
      </c>
      <c r="P34" s="186">
        <f t="shared" si="32"/>
        <v>0</v>
      </c>
      <c r="Q34" s="186">
        <f t="shared" si="32"/>
        <v>0</v>
      </c>
      <c r="R34" s="186">
        <f t="shared" si="32"/>
        <v>0</v>
      </c>
      <c r="S34" s="186">
        <f t="shared" si="32"/>
        <v>0</v>
      </c>
      <c r="T34" s="227">
        <f>+I34</f>
        <v>0</v>
      </c>
      <c r="U34" s="186">
        <f>SUM(V34:AA34)</f>
        <v>0</v>
      </c>
      <c r="V34" s="188">
        <v>0</v>
      </c>
      <c r="W34" s="188"/>
      <c r="X34" s="188"/>
      <c r="Y34" s="188"/>
      <c r="Z34" s="188"/>
      <c r="AA34" s="188"/>
      <c r="AB34" s="227">
        <f>+J34</f>
        <v>5</v>
      </c>
      <c r="AC34" s="186">
        <f>SUM(AD34:AI34)</f>
        <v>5</v>
      </c>
      <c r="AD34" s="188">
        <v>5</v>
      </c>
      <c r="AE34" s="188"/>
      <c r="AF34" s="188"/>
      <c r="AG34" s="188"/>
      <c r="AH34" s="188"/>
      <c r="AI34" s="188"/>
      <c r="AJ34" s="227">
        <f>+K34</f>
        <v>5</v>
      </c>
      <c r="AK34" s="186">
        <f>SUM(AL34:AQ34)</f>
        <v>5</v>
      </c>
      <c r="AL34" s="188">
        <v>5</v>
      </c>
      <c r="AM34" s="188"/>
      <c r="AN34" s="188"/>
      <c r="AO34" s="188"/>
      <c r="AP34" s="188"/>
      <c r="AQ34" s="188"/>
      <c r="AR34" s="227">
        <f>+L34</f>
        <v>5</v>
      </c>
      <c r="AS34" s="186">
        <f>SUM(AT34:AY34)</f>
        <v>5</v>
      </c>
      <c r="AT34" s="188">
        <v>5</v>
      </c>
      <c r="AU34" s="188"/>
      <c r="AV34" s="188"/>
      <c r="AW34" s="188"/>
      <c r="AX34" s="188"/>
      <c r="AY34" s="188"/>
    </row>
    <row r="35" spans="3:51" ht="32.1" customHeight="1" x14ac:dyDescent="0.25">
      <c r="C35" s="165" t="s">
        <v>3174</v>
      </c>
      <c r="D35" s="166" t="s">
        <v>3173</v>
      </c>
      <c r="E35" s="228"/>
      <c r="F35" s="168"/>
      <c r="G35" s="194"/>
      <c r="H35" s="170"/>
      <c r="I35" s="171"/>
      <c r="J35" s="171"/>
      <c r="K35" s="171"/>
      <c r="L35" s="171"/>
      <c r="M35" s="195">
        <f t="shared" ref="M35:S35" si="45">SUM(M36:M46)/2</f>
        <v>240</v>
      </c>
      <c r="N35" s="195">
        <f t="shared" si="45"/>
        <v>240</v>
      </c>
      <c r="O35" s="195">
        <f t="shared" si="45"/>
        <v>0</v>
      </c>
      <c r="P35" s="195">
        <f t="shared" si="45"/>
        <v>0</v>
      </c>
      <c r="Q35" s="195">
        <f t="shared" si="45"/>
        <v>0</v>
      </c>
      <c r="R35" s="195">
        <f t="shared" si="45"/>
        <v>0</v>
      </c>
      <c r="S35" s="195">
        <f t="shared" si="45"/>
        <v>0</v>
      </c>
      <c r="T35" s="196"/>
      <c r="U35" s="205">
        <f t="shared" ref="U35:AA35" si="46">SUM(U36:U46)/2</f>
        <v>38</v>
      </c>
      <c r="V35" s="205">
        <f t="shared" si="46"/>
        <v>38</v>
      </c>
      <c r="W35" s="205">
        <f t="shared" si="46"/>
        <v>0</v>
      </c>
      <c r="X35" s="205">
        <f t="shared" si="46"/>
        <v>0</v>
      </c>
      <c r="Y35" s="205">
        <f t="shared" si="46"/>
        <v>0</v>
      </c>
      <c r="Z35" s="205">
        <f t="shared" si="46"/>
        <v>0</v>
      </c>
      <c r="AA35" s="205">
        <f t="shared" si="46"/>
        <v>0</v>
      </c>
      <c r="AB35" s="196"/>
      <c r="AC35" s="205">
        <f t="shared" ref="AC35:AI35" si="47">SUM(AC36:AC46)/2</f>
        <v>67</v>
      </c>
      <c r="AD35" s="205">
        <f t="shared" si="47"/>
        <v>67</v>
      </c>
      <c r="AE35" s="205">
        <f t="shared" si="47"/>
        <v>0</v>
      </c>
      <c r="AF35" s="205">
        <f t="shared" si="47"/>
        <v>0</v>
      </c>
      <c r="AG35" s="205">
        <f t="shared" si="47"/>
        <v>0</v>
      </c>
      <c r="AH35" s="205">
        <f t="shared" si="47"/>
        <v>0</v>
      </c>
      <c r="AI35" s="205">
        <f t="shared" si="47"/>
        <v>0</v>
      </c>
      <c r="AJ35" s="196"/>
      <c r="AK35" s="205">
        <f t="shared" ref="AK35:AQ35" si="48">SUM(AK36:AK46)/2</f>
        <v>68</v>
      </c>
      <c r="AL35" s="205">
        <f t="shared" si="48"/>
        <v>68</v>
      </c>
      <c r="AM35" s="205">
        <f t="shared" si="48"/>
        <v>0</v>
      </c>
      <c r="AN35" s="205">
        <f t="shared" si="48"/>
        <v>0</v>
      </c>
      <c r="AO35" s="205">
        <f t="shared" si="48"/>
        <v>0</v>
      </c>
      <c r="AP35" s="205">
        <f t="shared" si="48"/>
        <v>0</v>
      </c>
      <c r="AQ35" s="205">
        <f t="shared" si="48"/>
        <v>0</v>
      </c>
      <c r="AR35" s="196"/>
      <c r="AS35" s="205">
        <f t="shared" ref="AS35:AY35" si="49">SUM(AS36:AS46)/2</f>
        <v>67</v>
      </c>
      <c r="AT35" s="205">
        <f t="shared" si="49"/>
        <v>67</v>
      </c>
      <c r="AU35" s="205">
        <f t="shared" si="49"/>
        <v>0</v>
      </c>
      <c r="AV35" s="205">
        <f t="shared" si="49"/>
        <v>0</v>
      </c>
      <c r="AW35" s="205">
        <f t="shared" si="49"/>
        <v>0</v>
      </c>
      <c r="AX35" s="205">
        <f t="shared" si="49"/>
        <v>0</v>
      </c>
      <c r="AY35" s="205">
        <f t="shared" si="49"/>
        <v>0</v>
      </c>
    </row>
    <row r="36" spans="3:51" ht="32.1" customHeight="1" x14ac:dyDescent="0.25">
      <c r="D36" s="175" t="s">
        <v>3176</v>
      </c>
      <c r="E36" s="538" t="s">
        <v>3175</v>
      </c>
      <c r="F36" s="539"/>
      <c r="G36" s="189"/>
      <c r="H36" s="177"/>
      <c r="I36" s="178"/>
      <c r="J36" s="178"/>
      <c r="K36" s="178"/>
      <c r="L36" s="178"/>
      <c r="M36" s="190">
        <f t="shared" ref="M36:S46" si="50">+U36+AC36+AK36+AS36</f>
        <v>48</v>
      </c>
      <c r="N36" s="190">
        <f t="shared" si="50"/>
        <v>48</v>
      </c>
      <c r="O36" s="190">
        <f t="shared" si="50"/>
        <v>0</v>
      </c>
      <c r="P36" s="190">
        <f t="shared" si="50"/>
        <v>0</v>
      </c>
      <c r="Q36" s="190">
        <f t="shared" si="50"/>
        <v>0</v>
      </c>
      <c r="R36" s="190">
        <f t="shared" si="50"/>
        <v>0</v>
      </c>
      <c r="S36" s="190">
        <f t="shared" si="50"/>
        <v>0</v>
      </c>
      <c r="T36" s="192"/>
      <c r="U36" s="181">
        <f t="shared" ref="U36:AA36" si="51">SUM(U37:U39)</f>
        <v>12</v>
      </c>
      <c r="V36" s="181">
        <f t="shared" si="51"/>
        <v>12</v>
      </c>
      <c r="W36" s="181">
        <f t="shared" si="51"/>
        <v>0</v>
      </c>
      <c r="X36" s="181">
        <f t="shared" si="51"/>
        <v>0</v>
      </c>
      <c r="Y36" s="181">
        <f t="shared" si="51"/>
        <v>0</v>
      </c>
      <c r="Z36" s="181">
        <f t="shared" si="51"/>
        <v>0</v>
      </c>
      <c r="AA36" s="181">
        <f t="shared" si="51"/>
        <v>0</v>
      </c>
      <c r="AB36" s="192"/>
      <c r="AC36" s="181">
        <f t="shared" ref="AC36:AI36" si="52">SUM(AC37:AC39)</f>
        <v>12</v>
      </c>
      <c r="AD36" s="181">
        <f t="shared" si="52"/>
        <v>12</v>
      </c>
      <c r="AE36" s="181">
        <f t="shared" si="52"/>
        <v>0</v>
      </c>
      <c r="AF36" s="181">
        <f t="shared" si="52"/>
        <v>0</v>
      </c>
      <c r="AG36" s="181">
        <f t="shared" si="52"/>
        <v>0</v>
      </c>
      <c r="AH36" s="181">
        <f t="shared" si="52"/>
        <v>0</v>
      </c>
      <c r="AI36" s="181">
        <f t="shared" si="52"/>
        <v>0</v>
      </c>
      <c r="AJ36" s="192"/>
      <c r="AK36" s="181">
        <f t="shared" ref="AK36:AQ36" si="53">SUM(AK37:AK39)</f>
        <v>12</v>
      </c>
      <c r="AL36" s="181">
        <f t="shared" si="53"/>
        <v>12</v>
      </c>
      <c r="AM36" s="181">
        <f t="shared" si="53"/>
        <v>0</v>
      </c>
      <c r="AN36" s="181">
        <f t="shared" si="53"/>
        <v>0</v>
      </c>
      <c r="AO36" s="181">
        <f t="shared" si="53"/>
        <v>0</v>
      </c>
      <c r="AP36" s="181">
        <f t="shared" si="53"/>
        <v>0</v>
      </c>
      <c r="AQ36" s="181">
        <f t="shared" si="53"/>
        <v>0</v>
      </c>
      <c r="AR36" s="192"/>
      <c r="AS36" s="181">
        <f t="shared" ref="AS36:AY36" si="54">SUM(AS37:AS39)</f>
        <v>12</v>
      </c>
      <c r="AT36" s="181">
        <f t="shared" si="54"/>
        <v>12</v>
      </c>
      <c r="AU36" s="181">
        <f t="shared" si="54"/>
        <v>0</v>
      </c>
      <c r="AV36" s="181">
        <f t="shared" si="54"/>
        <v>0</v>
      </c>
      <c r="AW36" s="181">
        <f t="shared" si="54"/>
        <v>0</v>
      </c>
      <c r="AX36" s="181">
        <f t="shared" si="54"/>
        <v>0</v>
      </c>
      <c r="AY36" s="181">
        <f t="shared" si="54"/>
        <v>0</v>
      </c>
    </row>
    <row r="37" spans="3:51" ht="32.1" customHeight="1" x14ac:dyDescent="0.25">
      <c r="D37" s="201"/>
      <c r="E37" s="182">
        <f>+Metas!H386</f>
        <v>336</v>
      </c>
      <c r="F37" s="191" t="str">
        <f>+Metas!K386</f>
        <v>CMD Funcionando adecuadamente y reportando información al CDD</v>
      </c>
      <c r="G37" s="226">
        <f>+Metas!J386</f>
        <v>40</v>
      </c>
      <c r="H37" s="1">
        <f>SUM(I37:L37)</f>
        <v>40</v>
      </c>
      <c r="I37" s="185">
        <v>10</v>
      </c>
      <c r="J37" s="185">
        <v>10</v>
      </c>
      <c r="K37" s="185">
        <v>10</v>
      </c>
      <c r="L37" s="185">
        <v>10</v>
      </c>
      <c r="M37" s="186">
        <f t="shared" si="50"/>
        <v>20</v>
      </c>
      <c r="N37" s="186">
        <f t="shared" si="50"/>
        <v>20</v>
      </c>
      <c r="O37" s="186">
        <f t="shared" si="50"/>
        <v>0</v>
      </c>
      <c r="P37" s="186">
        <f t="shared" si="50"/>
        <v>0</v>
      </c>
      <c r="Q37" s="186">
        <f t="shared" si="50"/>
        <v>0</v>
      </c>
      <c r="R37" s="186">
        <f t="shared" si="50"/>
        <v>0</v>
      </c>
      <c r="S37" s="186">
        <f t="shared" si="50"/>
        <v>0</v>
      </c>
      <c r="T37" s="227">
        <f>+I37</f>
        <v>10</v>
      </c>
      <c r="U37" s="186">
        <f>SUM(V37:AA37)</f>
        <v>5</v>
      </c>
      <c r="V37" s="188">
        <v>5</v>
      </c>
      <c r="W37" s="188"/>
      <c r="X37" s="188"/>
      <c r="Y37" s="188"/>
      <c r="Z37" s="188"/>
      <c r="AA37" s="188"/>
      <c r="AB37" s="227">
        <f>+J37</f>
        <v>10</v>
      </c>
      <c r="AC37" s="186">
        <f>SUM(AD37:AI37)</f>
        <v>5</v>
      </c>
      <c r="AD37" s="188">
        <v>5</v>
      </c>
      <c r="AE37" s="188"/>
      <c r="AF37" s="188"/>
      <c r="AG37" s="188"/>
      <c r="AH37" s="188"/>
      <c r="AI37" s="188"/>
      <c r="AJ37" s="227">
        <f>+K37</f>
        <v>10</v>
      </c>
      <c r="AK37" s="186">
        <f>SUM(AL37:AQ37)</f>
        <v>5</v>
      </c>
      <c r="AL37" s="188">
        <v>5</v>
      </c>
      <c r="AM37" s="188"/>
      <c r="AN37" s="188"/>
      <c r="AO37" s="188"/>
      <c r="AP37" s="188"/>
      <c r="AQ37" s="188"/>
      <c r="AR37" s="227">
        <f>+L37</f>
        <v>10</v>
      </c>
      <c r="AS37" s="186">
        <f>SUM(AT37:AY37)</f>
        <v>5</v>
      </c>
      <c r="AT37" s="188">
        <v>5</v>
      </c>
      <c r="AU37" s="188"/>
      <c r="AV37" s="188"/>
      <c r="AW37" s="188"/>
      <c r="AX37" s="188"/>
      <c r="AY37" s="188"/>
    </row>
    <row r="38" spans="3:51" ht="32.1" customHeight="1" x14ac:dyDescent="0.25">
      <c r="D38" s="201"/>
      <c r="E38" s="182">
        <f>+Metas!H387</f>
        <v>337</v>
      </c>
      <c r="F38" s="191" t="str">
        <f>+Metas!K387</f>
        <v>Capacitaciones a funcionarios de las alcaldías en la normatividad y actualización de la misma.</v>
      </c>
      <c r="G38" s="226">
        <f>+Metas!J387</f>
        <v>4</v>
      </c>
      <c r="H38" s="1">
        <f>SUM(I38:L38)</f>
        <v>4</v>
      </c>
      <c r="I38" s="185">
        <v>1</v>
      </c>
      <c r="J38" s="185">
        <v>1</v>
      </c>
      <c r="K38" s="185">
        <v>1</v>
      </c>
      <c r="L38" s="185">
        <v>1</v>
      </c>
      <c r="M38" s="186">
        <f t="shared" si="50"/>
        <v>12</v>
      </c>
      <c r="N38" s="186">
        <f t="shared" si="50"/>
        <v>12</v>
      </c>
      <c r="O38" s="186">
        <f t="shared" si="50"/>
        <v>0</v>
      </c>
      <c r="P38" s="186">
        <f t="shared" si="50"/>
        <v>0</v>
      </c>
      <c r="Q38" s="186">
        <f t="shared" si="50"/>
        <v>0</v>
      </c>
      <c r="R38" s="186">
        <f t="shared" si="50"/>
        <v>0</v>
      </c>
      <c r="S38" s="186">
        <f t="shared" si="50"/>
        <v>0</v>
      </c>
      <c r="T38" s="227">
        <f>+I38</f>
        <v>1</v>
      </c>
      <c r="U38" s="186">
        <f>SUM(V38:AA38)</f>
        <v>3</v>
      </c>
      <c r="V38" s="188">
        <v>3</v>
      </c>
      <c r="W38" s="188"/>
      <c r="X38" s="188"/>
      <c r="Y38" s="188"/>
      <c r="Z38" s="188"/>
      <c r="AA38" s="188"/>
      <c r="AB38" s="227">
        <f>+J38</f>
        <v>1</v>
      </c>
      <c r="AC38" s="186">
        <f>SUM(AD38:AI38)</f>
        <v>3</v>
      </c>
      <c r="AD38" s="188">
        <v>3</v>
      </c>
      <c r="AE38" s="188"/>
      <c r="AF38" s="188"/>
      <c r="AG38" s="188"/>
      <c r="AH38" s="188"/>
      <c r="AI38" s="188"/>
      <c r="AJ38" s="227">
        <f>+K38</f>
        <v>1</v>
      </c>
      <c r="AK38" s="186">
        <f>SUM(AL38:AQ38)</f>
        <v>3</v>
      </c>
      <c r="AL38" s="188">
        <v>3</v>
      </c>
      <c r="AM38" s="188"/>
      <c r="AN38" s="188"/>
      <c r="AO38" s="188"/>
      <c r="AP38" s="188"/>
      <c r="AQ38" s="188"/>
      <c r="AR38" s="227">
        <f>+L38</f>
        <v>1</v>
      </c>
      <c r="AS38" s="186">
        <f>SUM(AT38:AY38)</f>
        <v>3</v>
      </c>
      <c r="AT38" s="188">
        <v>3</v>
      </c>
      <c r="AU38" s="188"/>
      <c r="AV38" s="188"/>
      <c r="AW38" s="188"/>
      <c r="AX38" s="188"/>
      <c r="AY38" s="188"/>
    </row>
    <row r="39" spans="3:51" ht="32.1" customHeight="1" x14ac:dyDescent="0.25">
      <c r="D39" s="201"/>
      <c r="E39" s="182">
        <f>+Metas!H388</f>
        <v>338</v>
      </c>
      <c r="F39" s="191" t="str">
        <f>+Metas!K388</f>
        <v>Reuniones por año del Comité Departamental de Discapacidad</v>
      </c>
      <c r="G39" s="226">
        <f>+Metas!J388</f>
        <v>4</v>
      </c>
      <c r="H39" s="1">
        <f>SUM(I39:L39)</f>
        <v>16</v>
      </c>
      <c r="I39" s="185">
        <v>4</v>
      </c>
      <c r="J39" s="185">
        <v>4</v>
      </c>
      <c r="K39" s="185">
        <v>4</v>
      </c>
      <c r="L39" s="185">
        <v>4</v>
      </c>
      <c r="M39" s="186">
        <f t="shared" si="50"/>
        <v>16</v>
      </c>
      <c r="N39" s="186">
        <f t="shared" si="50"/>
        <v>16</v>
      </c>
      <c r="O39" s="186">
        <f t="shared" si="50"/>
        <v>0</v>
      </c>
      <c r="P39" s="186">
        <f t="shared" si="50"/>
        <v>0</v>
      </c>
      <c r="Q39" s="186">
        <f t="shared" si="50"/>
        <v>0</v>
      </c>
      <c r="R39" s="186">
        <f t="shared" si="50"/>
        <v>0</v>
      </c>
      <c r="S39" s="186">
        <f t="shared" si="50"/>
        <v>0</v>
      </c>
      <c r="T39" s="227">
        <f>+I39</f>
        <v>4</v>
      </c>
      <c r="U39" s="186">
        <f>SUM(V39:AA39)</f>
        <v>4</v>
      </c>
      <c r="V39" s="188">
        <v>4</v>
      </c>
      <c r="W39" s="188"/>
      <c r="X39" s="188"/>
      <c r="Y39" s="188"/>
      <c r="Z39" s="188"/>
      <c r="AA39" s="188"/>
      <c r="AB39" s="227">
        <f>+J39</f>
        <v>4</v>
      </c>
      <c r="AC39" s="186">
        <f>SUM(AD39:AI39)</f>
        <v>4</v>
      </c>
      <c r="AD39" s="188">
        <v>4</v>
      </c>
      <c r="AE39" s="188"/>
      <c r="AF39" s="188"/>
      <c r="AG39" s="188"/>
      <c r="AH39" s="188"/>
      <c r="AI39" s="188"/>
      <c r="AJ39" s="227">
        <f>+K39</f>
        <v>4</v>
      </c>
      <c r="AK39" s="186">
        <f>SUM(AL39:AQ39)</f>
        <v>4</v>
      </c>
      <c r="AL39" s="188">
        <v>4</v>
      </c>
      <c r="AM39" s="188"/>
      <c r="AN39" s="188"/>
      <c r="AO39" s="188"/>
      <c r="AP39" s="188"/>
      <c r="AQ39" s="188"/>
      <c r="AR39" s="227">
        <f>+L39</f>
        <v>4</v>
      </c>
      <c r="AS39" s="186">
        <f>SUM(AT39:AY39)</f>
        <v>4</v>
      </c>
      <c r="AT39" s="188">
        <v>4</v>
      </c>
      <c r="AU39" s="188"/>
      <c r="AV39" s="188"/>
      <c r="AW39" s="188"/>
      <c r="AX39" s="188"/>
      <c r="AY39" s="188"/>
    </row>
    <row r="40" spans="3:51" ht="32.1" customHeight="1" x14ac:dyDescent="0.25">
      <c r="D40" s="175" t="s">
        <v>3178</v>
      </c>
      <c r="E40" s="551" t="s">
        <v>3177</v>
      </c>
      <c r="F40" s="552"/>
      <c r="G40" s="189"/>
      <c r="H40" s="177"/>
      <c r="I40" s="178"/>
      <c r="J40" s="178"/>
      <c r="K40" s="178"/>
      <c r="L40" s="178"/>
      <c r="M40" s="190">
        <f t="shared" si="50"/>
        <v>32</v>
      </c>
      <c r="N40" s="190">
        <f t="shared" si="50"/>
        <v>32</v>
      </c>
      <c r="O40" s="190">
        <f t="shared" si="50"/>
        <v>0</v>
      </c>
      <c r="P40" s="190">
        <f t="shared" si="50"/>
        <v>0</v>
      </c>
      <c r="Q40" s="190">
        <f t="shared" si="50"/>
        <v>0</v>
      </c>
      <c r="R40" s="190">
        <f t="shared" si="50"/>
        <v>0</v>
      </c>
      <c r="S40" s="190">
        <f t="shared" si="50"/>
        <v>0</v>
      </c>
      <c r="T40" s="192"/>
      <c r="U40" s="181">
        <f t="shared" ref="U40:AA40" si="55">SUM(U41:U42)</f>
        <v>8</v>
      </c>
      <c r="V40" s="181">
        <f t="shared" si="55"/>
        <v>8</v>
      </c>
      <c r="W40" s="181">
        <f t="shared" si="55"/>
        <v>0</v>
      </c>
      <c r="X40" s="181">
        <f t="shared" si="55"/>
        <v>0</v>
      </c>
      <c r="Y40" s="181">
        <f t="shared" si="55"/>
        <v>0</v>
      </c>
      <c r="Z40" s="181">
        <f t="shared" si="55"/>
        <v>0</v>
      </c>
      <c r="AA40" s="181">
        <f t="shared" si="55"/>
        <v>0</v>
      </c>
      <c r="AB40" s="192"/>
      <c r="AC40" s="181">
        <f t="shared" ref="AC40:AI40" si="56">SUM(AC41:AC42)</f>
        <v>8</v>
      </c>
      <c r="AD40" s="181">
        <f t="shared" si="56"/>
        <v>8</v>
      </c>
      <c r="AE40" s="181">
        <f t="shared" si="56"/>
        <v>0</v>
      </c>
      <c r="AF40" s="181">
        <f t="shared" si="56"/>
        <v>0</v>
      </c>
      <c r="AG40" s="181">
        <f t="shared" si="56"/>
        <v>0</v>
      </c>
      <c r="AH40" s="181">
        <f t="shared" si="56"/>
        <v>0</v>
      </c>
      <c r="AI40" s="181">
        <f t="shared" si="56"/>
        <v>0</v>
      </c>
      <c r="AJ40" s="192"/>
      <c r="AK40" s="181">
        <f t="shared" ref="AK40:AQ40" si="57">SUM(AK41:AK42)</f>
        <v>8</v>
      </c>
      <c r="AL40" s="181">
        <f t="shared" si="57"/>
        <v>8</v>
      </c>
      <c r="AM40" s="181">
        <f t="shared" si="57"/>
        <v>0</v>
      </c>
      <c r="AN40" s="181">
        <f t="shared" si="57"/>
        <v>0</v>
      </c>
      <c r="AO40" s="181">
        <f t="shared" si="57"/>
        <v>0</v>
      </c>
      <c r="AP40" s="181">
        <f t="shared" si="57"/>
        <v>0</v>
      </c>
      <c r="AQ40" s="181">
        <f t="shared" si="57"/>
        <v>0</v>
      </c>
      <c r="AR40" s="192"/>
      <c r="AS40" s="181">
        <f t="shared" ref="AS40:AY40" si="58">SUM(AS41:AS42)</f>
        <v>8</v>
      </c>
      <c r="AT40" s="181">
        <f t="shared" si="58"/>
        <v>8</v>
      </c>
      <c r="AU40" s="181">
        <f t="shared" si="58"/>
        <v>0</v>
      </c>
      <c r="AV40" s="181">
        <f t="shared" si="58"/>
        <v>0</v>
      </c>
      <c r="AW40" s="181">
        <f t="shared" si="58"/>
        <v>0</v>
      </c>
      <c r="AX40" s="181">
        <f t="shared" si="58"/>
        <v>0</v>
      </c>
      <c r="AY40" s="181">
        <f t="shared" si="58"/>
        <v>0</v>
      </c>
    </row>
    <row r="41" spans="3:51" ht="32.1" customHeight="1" x14ac:dyDescent="0.25">
      <c r="D41" s="175"/>
      <c r="E41" s="182">
        <f>+Metas!H389</f>
        <v>339</v>
      </c>
      <c r="F41" s="183" t="str">
        <f>+Metas!K389</f>
        <v>Talleres de capacitación en áreas como cultura, deporte y emprendimiento,</v>
      </c>
      <c r="G41" s="226">
        <f>+Metas!J389</f>
        <v>8</v>
      </c>
      <c r="H41" s="1">
        <f>SUM(I41:L41)</f>
        <v>8</v>
      </c>
      <c r="I41" s="198">
        <v>2</v>
      </c>
      <c r="J41" s="198">
        <v>2</v>
      </c>
      <c r="K41" s="198">
        <v>2</v>
      </c>
      <c r="L41" s="198">
        <v>2</v>
      </c>
      <c r="M41" s="186">
        <f t="shared" si="50"/>
        <v>16</v>
      </c>
      <c r="N41" s="186">
        <f t="shared" si="50"/>
        <v>16</v>
      </c>
      <c r="O41" s="186">
        <f t="shared" si="50"/>
        <v>0</v>
      </c>
      <c r="P41" s="186">
        <f t="shared" si="50"/>
        <v>0</v>
      </c>
      <c r="Q41" s="186">
        <f t="shared" si="50"/>
        <v>0</v>
      </c>
      <c r="R41" s="186">
        <f t="shared" si="50"/>
        <v>0</v>
      </c>
      <c r="S41" s="186">
        <f t="shared" si="50"/>
        <v>0</v>
      </c>
      <c r="T41" s="227">
        <f>+I41</f>
        <v>2</v>
      </c>
      <c r="U41" s="186">
        <f>SUM(V41:AA41)</f>
        <v>4</v>
      </c>
      <c r="V41" s="199">
        <v>4</v>
      </c>
      <c r="W41" s="199"/>
      <c r="X41" s="199"/>
      <c r="Y41" s="199"/>
      <c r="Z41" s="199"/>
      <c r="AA41" s="199"/>
      <c r="AB41" s="227">
        <f>+J41</f>
        <v>2</v>
      </c>
      <c r="AC41" s="186">
        <f>SUM(AD41:AI41)</f>
        <v>4</v>
      </c>
      <c r="AD41" s="199">
        <v>4</v>
      </c>
      <c r="AE41" s="199"/>
      <c r="AF41" s="199"/>
      <c r="AG41" s="199"/>
      <c r="AH41" s="199"/>
      <c r="AI41" s="199"/>
      <c r="AJ41" s="227">
        <f>+K41</f>
        <v>2</v>
      </c>
      <c r="AK41" s="186">
        <f>SUM(AL41:AQ41)</f>
        <v>4</v>
      </c>
      <c r="AL41" s="199">
        <v>4</v>
      </c>
      <c r="AM41" s="199"/>
      <c r="AN41" s="199"/>
      <c r="AO41" s="199"/>
      <c r="AP41" s="199"/>
      <c r="AQ41" s="199"/>
      <c r="AR41" s="227">
        <f>+L41</f>
        <v>2</v>
      </c>
      <c r="AS41" s="186">
        <f>SUM(AT41:AY41)</f>
        <v>4</v>
      </c>
      <c r="AT41" s="199">
        <v>4</v>
      </c>
      <c r="AU41" s="199"/>
      <c r="AV41" s="199"/>
      <c r="AW41" s="199"/>
      <c r="AX41" s="199"/>
      <c r="AY41" s="199"/>
    </row>
    <row r="42" spans="3:51" ht="32.1" customHeight="1" x14ac:dyDescent="0.25">
      <c r="D42" s="175"/>
      <c r="E42" s="182">
        <f>+Metas!H390</f>
        <v>340</v>
      </c>
      <c r="F42" s="183" t="str">
        <f>+Metas!K390</f>
        <v>Talleres de padres sobre sensibilización y cuidados en casa</v>
      </c>
      <c r="G42" s="226">
        <f>+Metas!J390</f>
        <v>8</v>
      </c>
      <c r="H42" s="1">
        <f>SUM(I42:L42)</f>
        <v>8</v>
      </c>
      <c r="I42" s="198">
        <v>2</v>
      </c>
      <c r="J42" s="198">
        <v>2</v>
      </c>
      <c r="K42" s="198">
        <v>2</v>
      </c>
      <c r="L42" s="198">
        <v>2</v>
      </c>
      <c r="M42" s="186">
        <f t="shared" si="50"/>
        <v>16</v>
      </c>
      <c r="N42" s="186">
        <f t="shared" si="50"/>
        <v>16</v>
      </c>
      <c r="O42" s="186">
        <f t="shared" si="50"/>
        <v>0</v>
      </c>
      <c r="P42" s="186">
        <f t="shared" si="50"/>
        <v>0</v>
      </c>
      <c r="Q42" s="186">
        <f t="shared" si="50"/>
        <v>0</v>
      </c>
      <c r="R42" s="186">
        <f t="shared" si="50"/>
        <v>0</v>
      </c>
      <c r="S42" s="186">
        <f t="shared" si="50"/>
        <v>0</v>
      </c>
      <c r="T42" s="227">
        <f>+I42</f>
        <v>2</v>
      </c>
      <c r="U42" s="186">
        <f>SUM(V42:AA42)</f>
        <v>4</v>
      </c>
      <c r="V42" s="199">
        <v>4</v>
      </c>
      <c r="W42" s="199"/>
      <c r="X42" s="199"/>
      <c r="Y42" s="199"/>
      <c r="Z42" s="199"/>
      <c r="AA42" s="199"/>
      <c r="AB42" s="227">
        <f>+J42</f>
        <v>2</v>
      </c>
      <c r="AC42" s="186">
        <f>SUM(AD42:AI42)</f>
        <v>4</v>
      </c>
      <c r="AD42" s="199">
        <v>4</v>
      </c>
      <c r="AE42" s="199"/>
      <c r="AF42" s="199"/>
      <c r="AG42" s="199"/>
      <c r="AH42" s="199"/>
      <c r="AI42" s="199"/>
      <c r="AJ42" s="227">
        <f>+K42</f>
        <v>2</v>
      </c>
      <c r="AK42" s="186">
        <f>SUM(AL42:AQ42)</f>
        <v>4</v>
      </c>
      <c r="AL42" s="199">
        <v>4</v>
      </c>
      <c r="AM42" s="199"/>
      <c r="AN42" s="199"/>
      <c r="AO42" s="199"/>
      <c r="AP42" s="199"/>
      <c r="AQ42" s="199"/>
      <c r="AR42" s="227">
        <f>+L42</f>
        <v>2</v>
      </c>
      <c r="AS42" s="186">
        <f>SUM(AT42:AY42)</f>
        <v>4</v>
      </c>
      <c r="AT42" s="199">
        <v>4</v>
      </c>
      <c r="AU42" s="199"/>
      <c r="AV42" s="199"/>
      <c r="AW42" s="199"/>
      <c r="AX42" s="199"/>
      <c r="AY42" s="199"/>
    </row>
    <row r="43" spans="3:51" ht="32.1" customHeight="1" x14ac:dyDescent="0.25">
      <c r="D43" s="175" t="s">
        <v>3180</v>
      </c>
      <c r="E43" s="551" t="s">
        <v>3179</v>
      </c>
      <c r="F43" s="552"/>
      <c r="G43" s="189"/>
      <c r="H43" s="177"/>
      <c r="I43" s="178"/>
      <c r="J43" s="178"/>
      <c r="K43" s="178"/>
      <c r="L43" s="178"/>
      <c r="M43" s="190">
        <f t="shared" si="50"/>
        <v>160</v>
      </c>
      <c r="N43" s="190">
        <f t="shared" si="50"/>
        <v>160</v>
      </c>
      <c r="O43" s="190">
        <f t="shared" si="50"/>
        <v>0</v>
      </c>
      <c r="P43" s="190">
        <f t="shared" si="50"/>
        <v>0</v>
      </c>
      <c r="Q43" s="190">
        <f t="shared" si="50"/>
        <v>0</v>
      </c>
      <c r="R43" s="190">
        <f t="shared" si="50"/>
        <v>0</v>
      </c>
      <c r="S43" s="190">
        <f t="shared" si="50"/>
        <v>0</v>
      </c>
      <c r="T43" s="180"/>
      <c r="U43" s="181">
        <f t="shared" ref="U43:AA43" si="59">SUM(U44:U46)</f>
        <v>18</v>
      </c>
      <c r="V43" s="181">
        <f t="shared" si="59"/>
        <v>18</v>
      </c>
      <c r="W43" s="181">
        <f t="shared" si="59"/>
        <v>0</v>
      </c>
      <c r="X43" s="181">
        <f t="shared" si="59"/>
        <v>0</v>
      </c>
      <c r="Y43" s="181">
        <f t="shared" si="59"/>
        <v>0</v>
      </c>
      <c r="Z43" s="181">
        <f t="shared" si="59"/>
        <v>0</v>
      </c>
      <c r="AA43" s="181">
        <f t="shared" si="59"/>
        <v>0</v>
      </c>
      <c r="AB43" s="180"/>
      <c r="AC43" s="181">
        <f t="shared" ref="AC43:AI43" si="60">SUM(AC44:AC46)</f>
        <v>47</v>
      </c>
      <c r="AD43" s="181">
        <f t="shared" si="60"/>
        <v>47</v>
      </c>
      <c r="AE43" s="181">
        <f t="shared" si="60"/>
        <v>0</v>
      </c>
      <c r="AF43" s="181">
        <f t="shared" si="60"/>
        <v>0</v>
      </c>
      <c r="AG43" s="181">
        <f t="shared" si="60"/>
        <v>0</v>
      </c>
      <c r="AH43" s="181">
        <f t="shared" si="60"/>
        <v>0</v>
      </c>
      <c r="AI43" s="181">
        <f t="shared" si="60"/>
        <v>0</v>
      </c>
      <c r="AJ43" s="180"/>
      <c r="AK43" s="181">
        <f t="shared" ref="AK43:AQ43" si="61">SUM(AK44:AK46)</f>
        <v>48</v>
      </c>
      <c r="AL43" s="181">
        <f t="shared" si="61"/>
        <v>48</v>
      </c>
      <c r="AM43" s="181">
        <f t="shared" si="61"/>
        <v>0</v>
      </c>
      <c r="AN43" s="181">
        <f t="shared" si="61"/>
        <v>0</v>
      </c>
      <c r="AO43" s="181">
        <f t="shared" si="61"/>
        <v>0</v>
      </c>
      <c r="AP43" s="181">
        <f t="shared" si="61"/>
        <v>0</v>
      </c>
      <c r="AQ43" s="181">
        <f t="shared" si="61"/>
        <v>0</v>
      </c>
      <c r="AR43" s="180"/>
      <c r="AS43" s="181">
        <f t="shared" ref="AS43:AY43" si="62">SUM(AS44:AS46)</f>
        <v>47</v>
      </c>
      <c r="AT43" s="181">
        <f t="shared" si="62"/>
        <v>47</v>
      </c>
      <c r="AU43" s="181">
        <f t="shared" si="62"/>
        <v>0</v>
      </c>
      <c r="AV43" s="181">
        <f t="shared" si="62"/>
        <v>0</v>
      </c>
      <c r="AW43" s="181">
        <f t="shared" si="62"/>
        <v>0</v>
      </c>
      <c r="AX43" s="181">
        <f t="shared" si="62"/>
        <v>0</v>
      </c>
      <c r="AY43" s="181">
        <f t="shared" si="62"/>
        <v>0</v>
      </c>
    </row>
    <row r="44" spans="3:51" ht="32.1" customHeight="1" x14ac:dyDescent="0.25">
      <c r="D44" s="175"/>
      <c r="E44" s="182">
        <f>+Metas!H391</f>
        <v>341</v>
      </c>
      <c r="F44" s="183" t="str">
        <f>+Metas!K395</f>
        <v>Adquisición de software y hardware biomédicos.</v>
      </c>
      <c r="G44" s="226">
        <f>+Metas!J395</f>
        <v>1</v>
      </c>
      <c r="H44" s="1">
        <f>SUM(I44:L44)</f>
        <v>40</v>
      </c>
      <c r="I44" s="185">
        <v>0</v>
      </c>
      <c r="J44" s="185">
        <v>13</v>
      </c>
      <c r="K44" s="185">
        <v>14</v>
      </c>
      <c r="L44" s="185">
        <v>13</v>
      </c>
      <c r="M44" s="186">
        <f t="shared" si="50"/>
        <v>40</v>
      </c>
      <c r="N44" s="186">
        <f t="shared" si="50"/>
        <v>40</v>
      </c>
      <c r="O44" s="186">
        <f t="shared" si="50"/>
        <v>0</v>
      </c>
      <c r="P44" s="186">
        <f t="shared" si="50"/>
        <v>0</v>
      </c>
      <c r="Q44" s="186">
        <f t="shared" si="50"/>
        <v>0</v>
      </c>
      <c r="R44" s="186">
        <f t="shared" si="50"/>
        <v>0</v>
      </c>
      <c r="S44" s="186">
        <f t="shared" si="50"/>
        <v>0</v>
      </c>
      <c r="T44" s="227">
        <f>+I44</f>
        <v>0</v>
      </c>
      <c r="U44" s="186">
        <f>SUM(V44:AA44)</f>
        <v>0</v>
      </c>
      <c r="V44" s="199">
        <v>0</v>
      </c>
      <c r="W44" s="199"/>
      <c r="X44" s="199"/>
      <c r="Y44" s="199"/>
      <c r="Z44" s="199"/>
      <c r="AA44" s="199"/>
      <c r="AB44" s="227">
        <f>+J44</f>
        <v>13</v>
      </c>
      <c r="AC44" s="186">
        <f>SUM(AD44:AI44)</f>
        <v>13</v>
      </c>
      <c r="AD44" s="199">
        <v>13</v>
      </c>
      <c r="AE44" s="199"/>
      <c r="AF44" s="199"/>
      <c r="AG44" s="199"/>
      <c r="AH44" s="199"/>
      <c r="AI44" s="199"/>
      <c r="AJ44" s="227">
        <f>+K44</f>
        <v>14</v>
      </c>
      <c r="AK44" s="186">
        <f>SUM(AL44:AQ44)</f>
        <v>14</v>
      </c>
      <c r="AL44" s="199">
        <v>14</v>
      </c>
      <c r="AM44" s="199"/>
      <c r="AN44" s="199"/>
      <c r="AO44" s="199"/>
      <c r="AP44" s="199"/>
      <c r="AQ44" s="199"/>
      <c r="AR44" s="227">
        <f>+L44</f>
        <v>13</v>
      </c>
      <c r="AS44" s="186">
        <f>SUM(AT44:AY44)</f>
        <v>13</v>
      </c>
      <c r="AT44" s="199">
        <v>13</v>
      </c>
      <c r="AU44" s="199"/>
      <c r="AV44" s="199"/>
      <c r="AW44" s="199"/>
      <c r="AX44" s="199"/>
      <c r="AY44" s="199"/>
    </row>
    <row r="45" spans="3:51" ht="32.1" customHeight="1" x14ac:dyDescent="0.25">
      <c r="D45" s="175"/>
      <c r="E45" s="182">
        <f>+Metas!H392</f>
        <v>342</v>
      </c>
      <c r="F45" s="183" t="str">
        <f>+Metas!K396</f>
        <v xml:space="preserve">Municipios con programa de Rehabilitación Basada en Comunidad, con redes, grupos de apoyo y empoderamiento de líderes de RBC </v>
      </c>
      <c r="G45" s="226">
        <f>+Metas!J396</f>
        <v>40</v>
      </c>
      <c r="H45" s="1">
        <f>SUM(I45:L45)</f>
        <v>40</v>
      </c>
      <c r="I45" s="185">
        <v>4</v>
      </c>
      <c r="J45" s="185">
        <v>12</v>
      </c>
      <c r="K45" s="185">
        <v>12</v>
      </c>
      <c r="L45" s="185">
        <v>12</v>
      </c>
      <c r="M45" s="186">
        <f t="shared" si="50"/>
        <v>80</v>
      </c>
      <c r="N45" s="186">
        <f t="shared" si="50"/>
        <v>80</v>
      </c>
      <c r="O45" s="186">
        <f t="shared" si="50"/>
        <v>0</v>
      </c>
      <c r="P45" s="186">
        <f t="shared" si="50"/>
        <v>0</v>
      </c>
      <c r="Q45" s="186">
        <f t="shared" si="50"/>
        <v>0</v>
      </c>
      <c r="R45" s="186">
        <f t="shared" si="50"/>
        <v>0</v>
      </c>
      <c r="S45" s="186">
        <f t="shared" si="50"/>
        <v>0</v>
      </c>
      <c r="T45" s="227">
        <f>+I45</f>
        <v>4</v>
      </c>
      <c r="U45" s="186">
        <f>SUM(V45:AA45)</f>
        <v>8</v>
      </c>
      <c r="V45" s="199">
        <v>8</v>
      </c>
      <c r="W45" s="199"/>
      <c r="X45" s="199"/>
      <c r="Y45" s="199"/>
      <c r="Z45" s="199"/>
      <c r="AA45" s="199"/>
      <c r="AB45" s="227">
        <f>+J45</f>
        <v>12</v>
      </c>
      <c r="AC45" s="186">
        <f>SUM(AD45:AI45)</f>
        <v>24</v>
      </c>
      <c r="AD45" s="199">
        <v>24</v>
      </c>
      <c r="AE45" s="199"/>
      <c r="AF45" s="199"/>
      <c r="AG45" s="199"/>
      <c r="AH45" s="199"/>
      <c r="AI45" s="199"/>
      <c r="AJ45" s="227">
        <f>+K45</f>
        <v>12</v>
      </c>
      <c r="AK45" s="186">
        <f>SUM(AL45:AQ45)</f>
        <v>24</v>
      </c>
      <c r="AL45" s="199">
        <v>24</v>
      </c>
      <c r="AM45" s="199"/>
      <c r="AN45" s="199"/>
      <c r="AO45" s="199"/>
      <c r="AP45" s="199"/>
      <c r="AQ45" s="199"/>
      <c r="AR45" s="227">
        <f>+L45</f>
        <v>12</v>
      </c>
      <c r="AS45" s="186">
        <f>SUM(AT45:AY45)</f>
        <v>24</v>
      </c>
      <c r="AT45" s="199">
        <v>24</v>
      </c>
      <c r="AU45" s="199"/>
      <c r="AV45" s="199"/>
      <c r="AW45" s="199"/>
      <c r="AX45" s="199"/>
      <c r="AY45" s="199"/>
    </row>
    <row r="46" spans="3:51" ht="32.1" customHeight="1" x14ac:dyDescent="0.25">
      <c r="D46" s="175"/>
      <c r="E46" s="182">
        <f>+Metas!H393</f>
        <v>343</v>
      </c>
      <c r="F46" s="183" t="str">
        <f>+Metas!K397</f>
        <v>Niños, Niñas y Adolescentes con discapacidad participando en programas de rehabilitación física y social</v>
      </c>
      <c r="G46" s="226">
        <f>+Metas!J397</f>
        <v>576</v>
      </c>
      <c r="H46" s="1">
        <f>SUM(I46:L46)</f>
        <v>4</v>
      </c>
      <c r="I46" s="241">
        <v>1</v>
      </c>
      <c r="J46" s="241">
        <v>1</v>
      </c>
      <c r="K46" s="241">
        <v>1</v>
      </c>
      <c r="L46" s="241">
        <v>1</v>
      </c>
      <c r="M46" s="186">
        <f t="shared" si="50"/>
        <v>40</v>
      </c>
      <c r="N46" s="186">
        <f t="shared" si="50"/>
        <v>40</v>
      </c>
      <c r="O46" s="186">
        <f t="shared" si="50"/>
        <v>0</v>
      </c>
      <c r="P46" s="186">
        <f t="shared" si="50"/>
        <v>0</v>
      </c>
      <c r="Q46" s="186">
        <f t="shared" si="50"/>
        <v>0</v>
      </c>
      <c r="R46" s="186">
        <f t="shared" si="50"/>
        <v>0</v>
      </c>
      <c r="S46" s="186">
        <f t="shared" si="50"/>
        <v>0</v>
      </c>
      <c r="T46" s="227">
        <f>+I46</f>
        <v>1</v>
      </c>
      <c r="U46" s="186">
        <f>SUM(V46:AA46)</f>
        <v>10</v>
      </c>
      <c r="V46" s="199">
        <v>10</v>
      </c>
      <c r="W46" s="199"/>
      <c r="X46" s="199"/>
      <c r="Y46" s="199"/>
      <c r="Z46" s="199"/>
      <c r="AA46" s="199"/>
      <c r="AB46" s="227">
        <f>+J46</f>
        <v>1</v>
      </c>
      <c r="AC46" s="186">
        <f>SUM(AD46:AI46)</f>
        <v>10</v>
      </c>
      <c r="AD46" s="199">
        <v>10</v>
      </c>
      <c r="AE46" s="199"/>
      <c r="AF46" s="199"/>
      <c r="AG46" s="199"/>
      <c r="AH46" s="199"/>
      <c r="AI46" s="199"/>
      <c r="AJ46" s="227">
        <f>+K46</f>
        <v>1</v>
      </c>
      <c r="AK46" s="186">
        <f>SUM(AL46:AQ46)</f>
        <v>10</v>
      </c>
      <c r="AL46" s="199">
        <v>10</v>
      </c>
      <c r="AM46" s="199"/>
      <c r="AN46" s="199"/>
      <c r="AO46" s="199"/>
      <c r="AP46" s="199"/>
      <c r="AQ46" s="199"/>
      <c r="AR46" s="227">
        <f>+L46</f>
        <v>1</v>
      </c>
      <c r="AS46" s="186">
        <f>SUM(AT46:AY46)</f>
        <v>10</v>
      </c>
      <c r="AT46" s="199">
        <v>10</v>
      </c>
      <c r="AU46" s="199"/>
      <c r="AV46" s="199"/>
      <c r="AW46" s="199"/>
      <c r="AX46" s="199"/>
      <c r="AY46" s="199"/>
    </row>
    <row r="47" spans="3:51" ht="32.1" customHeight="1" x14ac:dyDescent="0.25">
      <c r="C47" s="203" t="s">
        <v>3181</v>
      </c>
      <c r="D47" s="165" t="s">
        <v>411</v>
      </c>
      <c r="E47" s="168"/>
      <c r="F47" s="168"/>
      <c r="G47" s="194"/>
      <c r="H47" s="170"/>
      <c r="I47" s="171"/>
      <c r="J47" s="171"/>
      <c r="K47" s="171"/>
      <c r="L47" s="171"/>
      <c r="M47" s="195">
        <f t="shared" ref="M47:S47" si="63">SUM(M48:M55)/2</f>
        <v>0</v>
      </c>
      <c r="N47" s="195">
        <f t="shared" si="63"/>
        <v>0</v>
      </c>
      <c r="O47" s="195">
        <f t="shared" si="63"/>
        <v>0</v>
      </c>
      <c r="P47" s="195">
        <f t="shared" si="63"/>
        <v>0</v>
      </c>
      <c r="Q47" s="195">
        <f t="shared" si="63"/>
        <v>0</v>
      </c>
      <c r="R47" s="195">
        <f t="shared" si="63"/>
        <v>0</v>
      </c>
      <c r="S47" s="195">
        <f t="shared" si="63"/>
        <v>0</v>
      </c>
      <c r="T47" s="204"/>
      <c r="U47" s="205">
        <f t="shared" ref="U47:AA47" si="64">SUM(U48:U55)/2</f>
        <v>0</v>
      </c>
      <c r="V47" s="205">
        <f t="shared" si="64"/>
        <v>0</v>
      </c>
      <c r="W47" s="205">
        <f t="shared" si="64"/>
        <v>0</v>
      </c>
      <c r="X47" s="205">
        <f t="shared" si="64"/>
        <v>0</v>
      </c>
      <c r="Y47" s="205">
        <f t="shared" si="64"/>
        <v>0</v>
      </c>
      <c r="Z47" s="205">
        <f t="shared" si="64"/>
        <v>0</v>
      </c>
      <c r="AA47" s="205">
        <f t="shared" si="64"/>
        <v>0</v>
      </c>
      <c r="AB47" s="204"/>
      <c r="AC47" s="205">
        <f t="shared" ref="AC47:AI47" si="65">SUM(AC48:AC55)/2</f>
        <v>0</v>
      </c>
      <c r="AD47" s="205">
        <f t="shared" si="65"/>
        <v>0</v>
      </c>
      <c r="AE47" s="205">
        <f t="shared" si="65"/>
        <v>0</v>
      </c>
      <c r="AF47" s="205">
        <f t="shared" si="65"/>
        <v>0</v>
      </c>
      <c r="AG47" s="205">
        <f t="shared" si="65"/>
        <v>0</v>
      </c>
      <c r="AH47" s="205">
        <f t="shared" si="65"/>
        <v>0</v>
      </c>
      <c r="AI47" s="205">
        <f t="shared" si="65"/>
        <v>0</v>
      </c>
      <c r="AJ47" s="204"/>
      <c r="AK47" s="205">
        <f t="shared" ref="AK47:AQ47" si="66">SUM(AK48:AK55)/2</f>
        <v>0</v>
      </c>
      <c r="AL47" s="205">
        <f t="shared" si="66"/>
        <v>0</v>
      </c>
      <c r="AM47" s="205">
        <f t="shared" si="66"/>
        <v>0</v>
      </c>
      <c r="AN47" s="205">
        <f t="shared" si="66"/>
        <v>0</v>
      </c>
      <c r="AO47" s="205">
        <f t="shared" si="66"/>
        <v>0</v>
      </c>
      <c r="AP47" s="205">
        <f t="shared" si="66"/>
        <v>0</v>
      </c>
      <c r="AQ47" s="205">
        <f t="shared" si="66"/>
        <v>0</v>
      </c>
      <c r="AR47" s="204"/>
      <c r="AS47" s="205">
        <f t="shared" ref="AS47:AY47" si="67">SUM(AS48:AS55)/2</f>
        <v>0</v>
      </c>
      <c r="AT47" s="205">
        <f t="shared" si="67"/>
        <v>0</v>
      </c>
      <c r="AU47" s="205">
        <f t="shared" si="67"/>
        <v>0</v>
      </c>
      <c r="AV47" s="205">
        <f t="shared" si="67"/>
        <v>0</v>
      </c>
      <c r="AW47" s="205">
        <f t="shared" si="67"/>
        <v>0</v>
      </c>
      <c r="AX47" s="205">
        <f t="shared" si="67"/>
        <v>0</v>
      </c>
      <c r="AY47" s="205">
        <f t="shared" si="67"/>
        <v>0</v>
      </c>
    </row>
    <row r="48" spans="3:51" ht="32.1" customHeight="1" x14ac:dyDescent="0.25">
      <c r="D48" s="175" t="s">
        <v>3183</v>
      </c>
      <c r="E48" s="540" t="s">
        <v>3182</v>
      </c>
      <c r="F48" s="541"/>
      <c r="G48" s="189"/>
      <c r="H48" s="177"/>
      <c r="I48" s="178"/>
      <c r="J48" s="178"/>
      <c r="K48" s="178"/>
      <c r="L48" s="178"/>
      <c r="M48" s="190">
        <f t="shared" ref="M48:S55" si="68">+U48+AC48+AK48+AS48</f>
        <v>0</v>
      </c>
      <c r="N48" s="190">
        <f t="shared" si="68"/>
        <v>0</v>
      </c>
      <c r="O48" s="190">
        <f t="shared" si="68"/>
        <v>0</v>
      </c>
      <c r="P48" s="190">
        <f t="shared" si="68"/>
        <v>0</v>
      </c>
      <c r="Q48" s="190">
        <f t="shared" si="68"/>
        <v>0</v>
      </c>
      <c r="R48" s="190">
        <f t="shared" si="68"/>
        <v>0</v>
      </c>
      <c r="S48" s="190">
        <f t="shared" si="68"/>
        <v>0</v>
      </c>
      <c r="T48" s="192"/>
      <c r="U48" s="181">
        <f t="shared" ref="U48:AA48" si="69">SUM(U49:U49)</f>
        <v>0</v>
      </c>
      <c r="V48" s="181">
        <f t="shared" si="69"/>
        <v>0</v>
      </c>
      <c r="W48" s="181">
        <f t="shared" si="69"/>
        <v>0</v>
      </c>
      <c r="X48" s="181">
        <f t="shared" si="69"/>
        <v>0</v>
      </c>
      <c r="Y48" s="181">
        <f t="shared" si="69"/>
        <v>0</v>
      </c>
      <c r="Z48" s="181">
        <f t="shared" si="69"/>
        <v>0</v>
      </c>
      <c r="AA48" s="181">
        <f t="shared" si="69"/>
        <v>0</v>
      </c>
      <c r="AB48" s="192"/>
      <c r="AC48" s="181">
        <f t="shared" ref="AC48:AI48" si="70">SUM(AC49:AC49)</f>
        <v>0</v>
      </c>
      <c r="AD48" s="181">
        <f t="shared" si="70"/>
        <v>0</v>
      </c>
      <c r="AE48" s="181">
        <f t="shared" si="70"/>
        <v>0</v>
      </c>
      <c r="AF48" s="181">
        <f t="shared" si="70"/>
        <v>0</v>
      </c>
      <c r="AG48" s="181">
        <f t="shared" si="70"/>
        <v>0</v>
      </c>
      <c r="AH48" s="181">
        <f t="shared" si="70"/>
        <v>0</v>
      </c>
      <c r="AI48" s="181">
        <f t="shared" si="70"/>
        <v>0</v>
      </c>
      <c r="AJ48" s="192"/>
      <c r="AK48" s="181">
        <f t="shared" ref="AK48:AQ48" si="71">SUM(AK49:AK49)</f>
        <v>0</v>
      </c>
      <c r="AL48" s="181">
        <f t="shared" si="71"/>
        <v>0</v>
      </c>
      <c r="AM48" s="181">
        <f t="shared" si="71"/>
        <v>0</v>
      </c>
      <c r="AN48" s="181">
        <f t="shared" si="71"/>
        <v>0</v>
      </c>
      <c r="AO48" s="181">
        <f t="shared" si="71"/>
        <v>0</v>
      </c>
      <c r="AP48" s="181">
        <f t="shared" si="71"/>
        <v>0</v>
      </c>
      <c r="AQ48" s="181">
        <f t="shared" si="71"/>
        <v>0</v>
      </c>
      <c r="AR48" s="192"/>
      <c r="AS48" s="181">
        <f t="shared" ref="AS48:AY48" si="72">SUM(AS49:AS49)</f>
        <v>0</v>
      </c>
      <c r="AT48" s="181">
        <f t="shared" si="72"/>
        <v>0</v>
      </c>
      <c r="AU48" s="181">
        <f t="shared" si="72"/>
        <v>0</v>
      </c>
      <c r="AV48" s="181">
        <f t="shared" si="72"/>
        <v>0</v>
      </c>
      <c r="AW48" s="181">
        <f t="shared" si="72"/>
        <v>0</v>
      </c>
      <c r="AX48" s="181">
        <f t="shared" si="72"/>
        <v>0</v>
      </c>
      <c r="AY48" s="181">
        <f t="shared" si="72"/>
        <v>0</v>
      </c>
    </row>
    <row r="49" spans="4:51" ht="32.1" customHeight="1" x14ac:dyDescent="0.25">
      <c r="D49" s="175"/>
      <c r="E49" s="182">
        <f>+Metas!H395</f>
        <v>344</v>
      </c>
      <c r="F49" s="191" t="str">
        <f>+Metas!K395</f>
        <v>Adquisición de software y hardware biomédicos.</v>
      </c>
      <c r="G49" s="226">
        <f>+Metas!J395</f>
        <v>1</v>
      </c>
      <c r="H49" s="1">
        <f>SUM(I49:L49)</f>
        <v>0</v>
      </c>
      <c r="I49" s="198"/>
      <c r="J49" s="198"/>
      <c r="K49" s="198"/>
      <c r="L49" s="198"/>
      <c r="M49" s="186">
        <f t="shared" si="68"/>
        <v>0</v>
      </c>
      <c r="N49" s="186">
        <f t="shared" si="68"/>
        <v>0</v>
      </c>
      <c r="O49" s="186">
        <f t="shared" si="68"/>
        <v>0</v>
      </c>
      <c r="P49" s="186">
        <f t="shared" si="68"/>
        <v>0</v>
      </c>
      <c r="Q49" s="186">
        <f t="shared" si="68"/>
        <v>0</v>
      </c>
      <c r="R49" s="186">
        <f t="shared" si="68"/>
        <v>0</v>
      </c>
      <c r="S49" s="186">
        <f t="shared" si="68"/>
        <v>0</v>
      </c>
      <c r="T49" s="227">
        <f>+I49</f>
        <v>0</v>
      </c>
      <c r="U49" s="186">
        <f>SUM(V49:AA49)</f>
        <v>0</v>
      </c>
      <c r="V49" s="199"/>
      <c r="W49" s="199"/>
      <c r="X49" s="199"/>
      <c r="Y49" s="199"/>
      <c r="Z49" s="199"/>
      <c r="AA49" s="199"/>
      <c r="AB49" s="227">
        <f>+J49</f>
        <v>0</v>
      </c>
      <c r="AC49" s="186">
        <f>SUM(AD49:AI49)</f>
        <v>0</v>
      </c>
      <c r="AD49" s="199"/>
      <c r="AE49" s="199"/>
      <c r="AF49" s="199"/>
      <c r="AG49" s="199"/>
      <c r="AH49" s="199"/>
      <c r="AI49" s="199"/>
      <c r="AJ49" s="227">
        <f>+K49</f>
        <v>0</v>
      </c>
      <c r="AK49" s="186">
        <f>SUM(AL49:AQ49)</f>
        <v>0</v>
      </c>
      <c r="AL49" s="199"/>
      <c r="AM49" s="199"/>
      <c r="AN49" s="199"/>
      <c r="AO49" s="199"/>
      <c r="AP49" s="199"/>
      <c r="AQ49" s="199"/>
      <c r="AR49" s="227">
        <f>+L49</f>
        <v>0</v>
      </c>
      <c r="AS49" s="186">
        <f>SUM(AT49:AY49)</f>
        <v>0</v>
      </c>
      <c r="AT49" s="199"/>
      <c r="AU49" s="199"/>
      <c r="AV49" s="199"/>
      <c r="AW49" s="199"/>
      <c r="AX49" s="199"/>
      <c r="AY49" s="199"/>
    </row>
    <row r="50" spans="4:51" ht="32.1" customHeight="1" x14ac:dyDescent="0.25">
      <c r="D50" s="175" t="s">
        <v>3185</v>
      </c>
      <c r="E50" s="540" t="s">
        <v>3184</v>
      </c>
      <c r="F50" s="541"/>
      <c r="G50" s="177"/>
      <c r="H50" s="177"/>
      <c r="I50" s="178"/>
      <c r="J50" s="178"/>
      <c r="K50" s="178"/>
      <c r="L50" s="178"/>
      <c r="M50" s="190">
        <f t="shared" si="68"/>
        <v>0</v>
      </c>
      <c r="N50" s="190">
        <f t="shared" si="68"/>
        <v>0</v>
      </c>
      <c r="O50" s="190">
        <f t="shared" si="68"/>
        <v>0</v>
      </c>
      <c r="P50" s="190">
        <f t="shared" si="68"/>
        <v>0</v>
      </c>
      <c r="Q50" s="190">
        <f t="shared" si="68"/>
        <v>0</v>
      </c>
      <c r="R50" s="190">
        <f t="shared" si="68"/>
        <v>0</v>
      </c>
      <c r="S50" s="190">
        <f t="shared" si="68"/>
        <v>0</v>
      </c>
      <c r="T50" s="180"/>
      <c r="U50" s="181">
        <f t="shared" ref="U50:AA50" si="73">SUM(U51:U53)</f>
        <v>0</v>
      </c>
      <c r="V50" s="181">
        <f t="shared" si="73"/>
        <v>0</v>
      </c>
      <c r="W50" s="181">
        <f t="shared" si="73"/>
        <v>0</v>
      </c>
      <c r="X50" s="181">
        <f t="shared" si="73"/>
        <v>0</v>
      </c>
      <c r="Y50" s="181">
        <f t="shared" si="73"/>
        <v>0</v>
      </c>
      <c r="Z50" s="181">
        <f t="shared" si="73"/>
        <v>0</v>
      </c>
      <c r="AA50" s="181">
        <f t="shared" si="73"/>
        <v>0</v>
      </c>
      <c r="AB50" s="180"/>
      <c r="AC50" s="181">
        <f t="shared" ref="AC50:AI50" si="74">SUM(AC51:AC53)</f>
        <v>0</v>
      </c>
      <c r="AD50" s="181">
        <f t="shared" si="74"/>
        <v>0</v>
      </c>
      <c r="AE50" s="181">
        <f t="shared" si="74"/>
        <v>0</v>
      </c>
      <c r="AF50" s="181">
        <f t="shared" si="74"/>
        <v>0</v>
      </c>
      <c r="AG50" s="181">
        <f t="shared" si="74"/>
        <v>0</v>
      </c>
      <c r="AH50" s="181">
        <f t="shared" si="74"/>
        <v>0</v>
      </c>
      <c r="AI50" s="181">
        <f t="shared" si="74"/>
        <v>0</v>
      </c>
      <c r="AJ50" s="180"/>
      <c r="AK50" s="181">
        <f t="shared" ref="AK50:AQ50" si="75">SUM(AK51:AK53)</f>
        <v>0</v>
      </c>
      <c r="AL50" s="181">
        <f t="shared" si="75"/>
        <v>0</v>
      </c>
      <c r="AM50" s="181">
        <f t="shared" si="75"/>
        <v>0</v>
      </c>
      <c r="AN50" s="181">
        <f t="shared" si="75"/>
        <v>0</v>
      </c>
      <c r="AO50" s="181">
        <f t="shared" si="75"/>
        <v>0</v>
      </c>
      <c r="AP50" s="181">
        <f t="shared" si="75"/>
        <v>0</v>
      </c>
      <c r="AQ50" s="181">
        <f t="shared" si="75"/>
        <v>0</v>
      </c>
      <c r="AR50" s="180"/>
      <c r="AS50" s="181">
        <f t="shared" ref="AS50:AY50" si="76">SUM(AS51:AS53)</f>
        <v>0</v>
      </c>
      <c r="AT50" s="181">
        <f t="shared" si="76"/>
        <v>0</v>
      </c>
      <c r="AU50" s="181">
        <f t="shared" si="76"/>
        <v>0</v>
      </c>
      <c r="AV50" s="181">
        <f t="shared" si="76"/>
        <v>0</v>
      </c>
      <c r="AW50" s="181">
        <f t="shared" si="76"/>
        <v>0</v>
      </c>
      <c r="AX50" s="181">
        <f t="shared" si="76"/>
        <v>0</v>
      </c>
      <c r="AY50" s="181">
        <f t="shared" si="76"/>
        <v>0</v>
      </c>
    </row>
    <row r="51" spans="4:51" ht="32.1" customHeight="1" x14ac:dyDescent="0.25">
      <c r="D51" s="175"/>
      <c r="E51" s="182">
        <f>+Metas!H396</f>
        <v>345</v>
      </c>
      <c r="F51" s="191" t="str">
        <f>+Metas!K396</f>
        <v xml:space="preserve">Municipios con programa de Rehabilitación Basada en Comunidad, con redes, grupos de apoyo y empoderamiento de líderes de RBC </v>
      </c>
      <c r="G51" s="226">
        <f>+Metas!J396</f>
        <v>40</v>
      </c>
      <c r="H51" s="1">
        <f>SUM(I51:L51)</f>
        <v>0</v>
      </c>
      <c r="I51" s="198"/>
      <c r="J51" s="198"/>
      <c r="K51" s="198"/>
      <c r="L51" s="198"/>
      <c r="M51" s="186">
        <f t="shared" si="68"/>
        <v>0</v>
      </c>
      <c r="N51" s="186">
        <f t="shared" si="68"/>
        <v>0</v>
      </c>
      <c r="O51" s="186">
        <f t="shared" si="68"/>
        <v>0</v>
      </c>
      <c r="P51" s="186">
        <f t="shared" si="68"/>
        <v>0</v>
      </c>
      <c r="Q51" s="186">
        <f t="shared" si="68"/>
        <v>0</v>
      </c>
      <c r="R51" s="186">
        <f t="shared" si="68"/>
        <v>0</v>
      </c>
      <c r="S51" s="186">
        <f t="shared" si="68"/>
        <v>0</v>
      </c>
      <c r="T51" s="227">
        <f>+I51</f>
        <v>0</v>
      </c>
      <c r="U51" s="186">
        <f>SUM(V51:AA51)</f>
        <v>0</v>
      </c>
      <c r="V51" s="188"/>
      <c r="W51" s="188"/>
      <c r="X51" s="188"/>
      <c r="Y51" s="188"/>
      <c r="Z51" s="188"/>
      <c r="AA51" s="188"/>
      <c r="AB51" s="227">
        <f>+J51</f>
        <v>0</v>
      </c>
      <c r="AC51" s="186">
        <f>SUM(AD51:AI51)</f>
        <v>0</v>
      </c>
      <c r="AD51" s="188"/>
      <c r="AE51" s="188"/>
      <c r="AF51" s="188"/>
      <c r="AG51" s="188"/>
      <c r="AH51" s="188"/>
      <c r="AI51" s="188"/>
      <c r="AJ51" s="227">
        <f>+K51</f>
        <v>0</v>
      </c>
      <c r="AK51" s="186">
        <f>SUM(AL51:AQ51)</f>
        <v>0</v>
      </c>
      <c r="AL51" s="188"/>
      <c r="AM51" s="188"/>
      <c r="AN51" s="188"/>
      <c r="AO51" s="188"/>
      <c r="AP51" s="188"/>
      <c r="AQ51" s="188"/>
      <c r="AR51" s="227">
        <f>+L51</f>
        <v>0</v>
      </c>
      <c r="AS51" s="186">
        <f>SUM(AT51:AY51)</f>
        <v>0</v>
      </c>
      <c r="AT51" s="188"/>
      <c r="AU51" s="188"/>
      <c r="AV51" s="188"/>
      <c r="AW51" s="188"/>
      <c r="AX51" s="188"/>
      <c r="AY51" s="188"/>
    </row>
    <row r="52" spans="4:51" ht="32.1" customHeight="1" x14ac:dyDescent="0.25">
      <c r="D52" s="175"/>
      <c r="E52" s="182">
        <f>+Metas!H397</f>
        <v>346</v>
      </c>
      <c r="F52" s="191" t="str">
        <f>+Metas!K397</f>
        <v>Niños, Niñas y Adolescentes con discapacidad participando en programas de rehabilitación física y social</v>
      </c>
      <c r="G52" s="226">
        <f>+Metas!J397</f>
        <v>576</v>
      </c>
      <c r="H52" s="1">
        <f>SUM(I52:L52)</f>
        <v>0</v>
      </c>
      <c r="I52" s="198"/>
      <c r="J52" s="198"/>
      <c r="K52" s="198"/>
      <c r="L52" s="198"/>
      <c r="M52" s="186">
        <f t="shared" si="68"/>
        <v>0</v>
      </c>
      <c r="N52" s="186">
        <f t="shared" si="68"/>
        <v>0</v>
      </c>
      <c r="O52" s="186">
        <f t="shared" si="68"/>
        <v>0</v>
      </c>
      <c r="P52" s="186">
        <f t="shared" si="68"/>
        <v>0</v>
      </c>
      <c r="Q52" s="186">
        <f t="shared" si="68"/>
        <v>0</v>
      </c>
      <c r="R52" s="186">
        <f t="shared" si="68"/>
        <v>0</v>
      </c>
      <c r="S52" s="186">
        <f t="shared" si="68"/>
        <v>0</v>
      </c>
      <c r="T52" s="227">
        <f>+I52</f>
        <v>0</v>
      </c>
      <c r="U52" s="186">
        <f>SUM(V52:AA52)</f>
        <v>0</v>
      </c>
      <c r="V52" s="188"/>
      <c r="W52" s="188"/>
      <c r="X52" s="188"/>
      <c r="Y52" s="188"/>
      <c r="Z52" s="188"/>
      <c r="AA52" s="188"/>
      <c r="AB52" s="227">
        <f>+J52</f>
        <v>0</v>
      </c>
      <c r="AC52" s="186">
        <f>SUM(AD52:AI52)</f>
        <v>0</v>
      </c>
      <c r="AD52" s="188"/>
      <c r="AE52" s="188"/>
      <c r="AF52" s="188"/>
      <c r="AG52" s="188"/>
      <c r="AH52" s="188"/>
      <c r="AI52" s="188"/>
      <c r="AJ52" s="227">
        <f>+K52</f>
        <v>0</v>
      </c>
      <c r="AK52" s="186">
        <f>SUM(AL52:AQ52)</f>
        <v>0</v>
      </c>
      <c r="AL52" s="188"/>
      <c r="AM52" s="188"/>
      <c r="AN52" s="188"/>
      <c r="AO52" s="188"/>
      <c r="AP52" s="188"/>
      <c r="AQ52" s="188"/>
      <c r="AR52" s="227">
        <f>+L52</f>
        <v>0</v>
      </c>
      <c r="AS52" s="186">
        <f>SUM(AT52:AY52)</f>
        <v>0</v>
      </c>
      <c r="AT52" s="188"/>
      <c r="AU52" s="188"/>
      <c r="AV52" s="188"/>
      <c r="AW52" s="188"/>
      <c r="AX52" s="188"/>
      <c r="AY52" s="188"/>
    </row>
    <row r="53" spans="4:51" ht="32.1" customHeight="1" x14ac:dyDescent="0.25">
      <c r="D53" s="175"/>
      <c r="E53" s="182">
        <f>+Metas!H398</f>
        <v>347</v>
      </c>
      <c r="F53" s="191" t="str">
        <f>+Metas!K398</f>
        <v>Personas con discapacidad visual (Ceguera o baja visión) en Inclusión social</v>
      </c>
      <c r="G53" s="226">
        <f>+Metas!J398</f>
        <v>60</v>
      </c>
      <c r="H53" s="1">
        <f>SUM(I53:L53)</f>
        <v>0</v>
      </c>
      <c r="I53" s="198"/>
      <c r="J53" s="198"/>
      <c r="K53" s="198"/>
      <c r="L53" s="198"/>
      <c r="M53" s="186">
        <f t="shared" si="68"/>
        <v>0</v>
      </c>
      <c r="N53" s="186">
        <f t="shared" si="68"/>
        <v>0</v>
      </c>
      <c r="O53" s="186">
        <f t="shared" si="68"/>
        <v>0</v>
      </c>
      <c r="P53" s="186">
        <f t="shared" si="68"/>
        <v>0</v>
      </c>
      <c r="Q53" s="186">
        <f t="shared" si="68"/>
        <v>0</v>
      </c>
      <c r="R53" s="186">
        <f t="shared" si="68"/>
        <v>0</v>
      </c>
      <c r="S53" s="186">
        <f t="shared" si="68"/>
        <v>0</v>
      </c>
      <c r="T53" s="227">
        <f>+I53</f>
        <v>0</v>
      </c>
      <c r="U53" s="186">
        <f>SUM(V53:AA53)</f>
        <v>0</v>
      </c>
      <c r="V53" s="188"/>
      <c r="W53" s="188"/>
      <c r="X53" s="188"/>
      <c r="Y53" s="188"/>
      <c r="Z53" s="188"/>
      <c r="AA53" s="188"/>
      <c r="AB53" s="227">
        <f>+J53</f>
        <v>0</v>
      </c>
      <c r="AC53" s="186">
        <f>SUM(AD53:AI53)</f>
        <v>0</v>
      </c>
      <c r="AD53" s="188"/>
      <c r="AE53" s="188"/>
      <c r="AF53" s="188"/>
      <c r="AG53" s="188"/>
      <c r="AH53" s="188"/>
      <c r="AI53" s="188"/>
      <c r="AJ53" s="227">
        <f>+K53</f>
        <v>0</v>
      </c>
      <c r="AK53" s="186">
        <f>SUM(AL53:AQ53)</f>
        <v>0</v>
      </c>
      <c r="AL53" s="188"/>
      <c r="AM53" s="188"/>
      <c r="AN53" s="188"/>
      <c r="AO53" s="188"/>
      <c r="AP53" s="188"/>
      <c r="AQ53" s="188"/>
      <c r="AR53" s="227">
        <f>+L53</f>
        <v>0</v>
      </c>
      <c r="AS53" s="186">
        <f>SUM(AT53:AY53)</f>
        <v>0</v>
      </c>
      <c r="AT53" s="188"/>
      <c r="AU53" s="188"/>
      <c r="AV53" s="188"/>
      <c r="AW53" s="188"/>
      <c r="AX53" s="188"/>
      <c r="AY53" s="188"/>
    </row>
    <row r="54" spans="4:51" ht="32.1" customHeight="1" x14ac:dyDescent="0.25">
      <c r="D54" s="175" t="s">
        <v>3187</v>
      </c>
      <c r="E54" s="540" t="s">
        <v>3186</v>
      </c>
      <c r="F54" s="541"/>
      <c r="G54" s="177"/>
      <c r="H54" s="177"/>
      <c r="I54" s="178"/>
      <c r="J54" s="178"/>
      <c r="K54" s="178"/>
      <c r="L54" s="178"/>
      <c r="M54" s="190">
        <f t="shared" si="68"/>
        <v>0</v>
      </c>
      <c r="N54" s="190">
        <f t="shared" si="68"/>
        <v>0</v>
      </c>
      <c r="O54" s="190">
        <f t="shared" si="68"/>
        <v>0</v>
      </c>
      <c r="P54" s="190">
        <f t="shared" si="68"/>
        <v>0</v>
      </c>
      <c r="Q54" s="190">
        <f t="shared" si="68"/>
        <v>0</v>
      </c>
      <c r="R54" s="190">
        <f t="shared" si="68"/>
        <v>0</v>
      </c>
      <c r="S54" s="190">
        <f t="shared" si="68"/>
        <v>0</v>
      </c>
      <c r="T54" s="180"/>
      <c r="U54" s="181">
        <f t="shared" ref="U54:AA54" si="77">SUM(U55:U55)</f>
        <v>0</v>
      </c>
      <c r="V54" s="181">
        <f t="shared" si="77"/>
        <v>0</v>
      </c>
      <c r="W54" s="181">
        <f t="shared" si="77"/>
        <v>0</v>
      </c>
      <c r="X54" s="181">
        <f t="shared" si="77"/>
        <v>0</v>
      </c>
      <c r="Y54" s="181">
        <f t="shared" si="77"/>
        <v>0</v>
      </c>
      <c r="Z54" s="181">
        <f t="shared" si="77"/>
        <v>0</v>
      </c>
      <c r="AA54" s="181">
        <f t="shared" si="77"/>
        <v>0</v>
      </c>
      <c r="AB54" s="180"/>
      <c r="AC54" s="181">
        <f t="shared" ref="AC54:AI54" si="78">SUM(AC55:AC55)</f>
        <v>0</v>
      </c>
      <c r="AD54" s="181">
        <f t="shared" si="78"/>
        <v>0</v>
      </c>
      <c r="AE54" s="181">
        <f t="shared" si="78"/>
        <v>0</v>
      </c>
      <c r="AF54" s="181">
        <f t="shared" si="78"/>
        <v>0</v>
      </c>
      <c r="AG54" s="181">
        <f t="shared" si="78"/>
        <v>0</v>
      </c>
      <c r="AH54" s="181">
        <f t="shared" si="78"/>
        <v>0</v>
      </c>
      <c r="AI54" s="181">
        <f t="shared" si="78"/>
        <v>0</v>
      </c>
      <c r="AJ54" s="180"/>
      <c r="AK54" s="181">
        <f t="shared" ref="AK54:AQ54" si="79">SUM(AK55:AK55)</f>
        <v>0</v>
      </c>
      <c r="AL54" s="181">
        <f t="shared" si="79"/>
        <v>0</v>
      </c>
      <c r="AM54" s="181">
        <f t="shared" si="79"/>
        <v>0</v>
      </c>
      <c r="AN54" s="181">
        <f t="shared" si="79"/>
        <v>0</v>
      </c>
      <c r="AO54" s="181">
        <f t="shared" si="79"/>
        <v>0</v>
      </c>
      <c r="AP54" s="181">
        <f t="shared" si="79"/>
        <v>0</v>
      </c>
      <c r="AQ54" s="181">
        <f t="shared" si="79"/>
        <v>0</v>
      </c>
      <c r="AR54" s="180"/>
      <c r="AS54" s="181">
        <f t="shared" ref="AS54:AY54" si="80">SUM(AS55:AS55)</f>
        <v>0</v>
      </c>
      <c r="AT54" s="181">
        <f t="shared" si="80"/>
        <v>0</v>
      </c>
      <c r="AU54" s="181">
        <f t="shared" si="80"/>
        <v>0</v>
      </c>
      <c r="AV54" s="181">
        <f t="shared" si="80"/>
        <v>0</v>
      </c>
      <c r="AW54" s="181">
        <f t="shared" si="80"/>
        <v>0</v>
      </c>
      <c r="AX54" s="181">
        <f t="shared" si="80"/>
        <v>0</v>
      </c>
      <c r="AY54" s="181">
        <f t="shared" si="80"/>
        <v>0</v>
      </c>
    </row>
    <row r="55" spans="4:51" ht="32.1" customHeight="1" x14ac:dyDescent="0.25">
      <c r="D55" s="175"/>
      <c r="E55" s="182">
        <f>+Metas!H399</f>
        <v>348</v>
      </c>
      <c r="F55" s="191" t="str">
        <f>+Metas!K399</f>
        <v>Deportistas de las 5 ligas del sistema paralímpico en el programa de preparación de alto rendimiento (50% de cada liga</v>
      </c>
      <c r="G55" s="232">
        <f>+Metas!J399</f>
        <v>0.5</v>
      </c>
      <c r="H55" s="3">
        <f>SUM(I55:L55)</f>
        <v>0</v>
      </c>
      <c r="I55" s="231"/>
      <c r="J55" s="231"/>
      <c r="K55" s="231"/>
      <c r="L55" s="231"/>
      <c r="M55" s="186">
        <f t="shared" si="68"/>
        <v>0</v>
      </c>
      <c r="N55" s="186">
        <f t="shared" si="68"/>
        <v>0</v>
      </c>
      <c r="O55" s="186">
        <f t="shared" si="68"/>
        <v>0</v>
      </c>
      <c r="P55" s="186">
        <f t="shared" si="68"/>
        <v>0</v>
      </c>
      <c r="Q55" s="186">
        <f t="shared" si="68"/>
        <v>0</v>
      </c>
      <c r="R55" s="186">
        <f t="shared" si="68"/>
        <v>0</v>
      </c>
      <c r="S55" s="186">
        <f t="shared" si="68"/>
        <v>0</v>
      </c>
      <c r="T55" s="227">
        <f>+I55</f>
        <v>0</v>
      </c>
      <c r="U55" s="186">
        <f>SUM(V55:AA55)</f>
        <v>0</v>
      </c>
      <c r="V55" s="188"/>
      <c r="W55" s="188"/>
      <c r="X55" s="188"/>
      <c r="Y55" s="188"/>
      <c r="Z55" s="188"/>
      <c r="AA55" s="188"/>
      <c r="AB55" s="227">
        <f>+J55</f>
        <v>0</v>
      </c>
      <c r="AC55" s="186">
        <f>SUM(AD55:AI55)</f>
        <v>0</v>
      </c>
      <c r="AD55" s="188"/>
      <c r="AE55" s="188"/>
      <c r="AF55" s="188"/>
      <c r="AG55" s="188"/>
      <c r="AH55" s="188"/>
      <c r="AI55" s="188"/>
      <c r="AJ55" s="227">
        <f>+K55</f>
        <v>0</v>
      </c>
      <c r="AK55" s="186">
        <f>SUM(AL55:AQ55)</f>
        <v>0</v>
      </c>
      <c r="AL55" s="188"/>
      <c r="AM55" s="188"/>
      <c r="AN55" s="188"/>
      <c r="AO55" s="188"/>
      <c r="AP55" s="188"/>
      <c r="AQ55" s="188"/>
      <c r="AR55" s="227">
        <f>+L55</f>
        <v>0</v>
      </c>
      <c r="AS55" s="186">
        <f>SUM(AT55:AY55)</f>
        <v>0</v>
      </c>
      <c r="AT55" s="188"/>
      <c r="AU55" s="188"/>
      <c r="AV55" s="188"/>
      <c r="AW55" s="188"/>
      <c r="AX55" s="188"/>
      <c r="AY55" s="188"/>
    </row>
    <row r="56" spans="4:51" ht="31.9" customHeight="1" x14ac:dyDescent="0.25">
      <c r="AF56" s="214"/>
    </row>
  </sheetData>
  <sheetProtection algorithmName="SHA-512" hashValue="ItmFY4+oPRU7T0ReY3DyNervNh8wT5YbPlSQG7+JKG4zMghRpfgL8CPL4+BT0TW6MOlpxqEw3B8DRYYBb3gVkg==" saltValue="09JdhG6o/DBgCr4/4WYCkA==" spinCount="100000" sheet="1" objects="1" scenarios="1"/>
  <mergeCells count="50">
    <mergeCell ref="E12:F12"/>
    <mergeCell ref="E50:F50"/>
    <mergeCell ref="E48:F48"/>
    <mergeCell ref="E54:F54"/>
    <mergeCell ref="E26:F26"/>
    <mergeCell ref="E29:F29"/>
    <mergeCell ref="E32:F32"/>
    <mergeCell ref="E36:F36"/>
    <mergeCell ref="E40:F40"/>
    <mergeCell ref="E43:F43"/>
    <mergeCell ref="E22:F22"/>
    <mergeCell ref="AX2:AX3"/>
    <mergeCell ref="AY2:AY3"/>
    <mergeCell ref="A4:F4"/>
    <mergeCell ref="E7:F7"/>
    <mergeCell ref="E18:F18"/>
    <mergeCell ref="AL2:AO2"/>
    <mergeCell ref="AP2:AP3"/>
    <mergeCell ref="AQ2:AQ3"/>
    <mergeCell ref="AR2:AR3"/>
    <mergeCell ref="AS2:AS3"/>
    <mergeCell ref="AT2:AW2"/>
    <mergeCell ref="AC2:AC3"/>
    <mergeCell ref="AD2:AG2"/>
    <mergeCell ref="AH2:AH3"/>
    <mergeCell ref="AI2:AI3"/>
    <mergeCell ref="AJ2:AJ3"/>
    <mergeCell ref="AK2:AK3"/>
    <mergeCell ref="T2:T3"/>
    <mergeCell ref="U2:U3"/>
    <mergeCell ref="V2:Y2"/>
    <mergeCell ref="Z2:Z3"/>
    <mergeCell ref="AA2:AA3"/>
    <mergeCell ref="AB2:AB3"/>
    <mergeCell ref="AR1:AY1"/>
    <mergeCell ref="A2:F3"/>
    <mergeCell ref="G2:G3"/>
    <mergeCell ref="H2:H3"/>
    <mergeCell ref="I2:I3"/>
    <mergeCell ref="J2:J3"/>
    <mergeCell ref="S2:S3"/>
    <mergeCell ref="M1:S1"/>
    <mergeCell ref="T1:AA1"/>
    <mergeCell ref="AB1:AI1"/>
    <mergeCell ref="AJ1:AQ1"/>
    <mergeCell ref="K2:K3"/>
    <mergeCell ref="L2:L3"/>
    <mergeCell ref="M2:M3"/>
    <mergeCell ref="N2:Q2"/>
    <mergeCell ref="R2:R3"/>
  </mergeCells>
  <conditionalFormatting sqref="G8 G23 G27 G49 G55">
    <cfRule type="expression" dxfId="419" priority="89">
      <formula>$G8=$H8</formula>
    </cfRule>
  </conditionalFormatting>
  <conditionalFormatting sqref="G19">
    <cfRule type="expression" dxfId="418" priority="87">
      <formula>$G19=$H19</formula>
    </cfRule>
  </conditionalFormatting>
  <conditionalFormatting sqref="G33">
    <cfRule type="expression" dxfId="417" priority="85">
      <formula>$G33=$H33</formula>
    </cfRule>
  </conditionalFormatting>
  <conditionalFormatting sqref="G41">
    <cfRule type="expression" dxfId="416" priority="84">
      <formula>$G41=$H41</formula>
    </cfRule>
  </conditionalFormatting>
  <conditionalFormatting sqref="G44">
    <cfRule type="expression" dxfId="415" priority="83">
      <formula>$G44=$H44</formula>
    </cfRule>
  </conditionalFormatting>
  <conditionalFormatting sqref="G37">
    <cfRule type="expression" dxfId="414" priority="76">
      <formula>$G37=$H37</formula>
    </cfRule>
  </conditionalFormatting>
  <conditionalFormatting sqref="G13">
    <cfRule type="expression" dxfId="413" priority="46">
      <formula>$G13=$H13</formula>
    </cfRule>
  </conditionalFormatting>
  <conditionalFormatting sqref="G9:G11">
    <cfRule type="expression" dxfId="412" priority="45">
      <formula>$G9=$H9</formula>
    </cfRule>
  </conditionalFormatting>
  <conditionalFormatting sqref="G14:G17">
    <cfRule type="expression" dxfId="411" priority="44">
      <formula>$G14=$H14</formula>
    </cfRule>
  </conditionalFormatting>
  <conditionalFormatting sqref="G20:G21">
    <cfRule type="expression" dxfId="410" priority="43">
      <formula>$G20=$H20</formula>
    </cfRule>
  </conditionalFormatting>
  <conditionalFormatting sqref="G24">
    <cfRule type="expression" dxfId="409" priority="42">
      <formula>$G24=$H24</formula>
    </cfRule>
  </conditionalFormatting>
  <conditionalFormatting sqref="G28">
    <cfRule type="expression" dxfId="408" priority="41">
      <formula>$G28=$H28</formula>
    </cfRule>
  </conditionalFormatting>
  <conditionalFormatting sqref="G30">
    <cfRule type="expression" dxfId="407" priority="40">
      <formula>$G30=$H30</formula>
    </cfRule>
  </conditionalFormatting>
  <conditionalFormatting sqref="G31">
    <cfRule type="expression" dxfId="406" priority="39">
      <formula>$G31=$H31</formula>
    </cfRule>
  </conditionalFormatting>
  <conditionalFormatting sqref="G34">
    <cfRule type="expression" dxfId="405" priority="38">
      <formula>$G34=$H34</formula>
    </cfRule>
  </conditionalFormatting>
  <conditionalFormatting sqref="G38:G39">
    <cfRule type="expression" dxfId="404" priority="37">
      <formula>$G38=$H38</formula>
    </cfRule>
  </conditionalFormatting>
  <conditionalFormatting sqref="G42">
    <cfRule type="expression" dxfId="403" priority="36">
      <formula>$G42=$H42</formula>
    </cfRule>
  </conditionalFormatting>
  <conditionalFormatting sqref="G45:G46">
    <cfRule type="expression" dxfId="402" priority="35">
      <formula>$G45=$H45</formula>
    </cfRule>
  </conditionalFormatting>
  <conditionalFormatting sqref="G51">
    <cfRule type="expression" dxfId="401" priority="33">
      <formula>$G51=$H51</formula>
    </cfRule>
  </conditionalFormatting>
  <conditionalFormatting sqref="G52">
    <cfRule type="expression" dxfId="400" priority="32">
      <formula>$G52=$H52</formula>
    </cfRule>
  </conditionalFormatting>
  <conditionalFormatting sqref="G53">
    <cfRule type="expression" dxfId="399" priority="31">
      <formula>$G53=$H53</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Y121"/>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sheetView>
  </sheetViews>
  <sheetFormatPr baseColWidth="10" defaultColWidth="11.42578125" defaultRowHeight="12.7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1.7109375" style="210" customWidth="1"/>
    <col min="9" max="12" width="11.7109375" style="211" customWidth="1"/>
    <col min="13" max="19" width="12.7109375" style="212" customWidth="1"/>
    <col min="20" max="20" width="12.7109375" style="213" customWidth="1"/>
    <col min="21" max="24" width="12.7109375" style="214" customWidth="1"/>
    <col min="25" max="27" width="12.7109375" style="141" customWidth="1"/>
    <col min="28" max="28" width="12.7109375" style="213" customWidth="1"/>
    <col min="29" max="31" width="12.7109375" style="214" customWidth="1"/>
    <col min="32" max="35" width="12.7109375" style="141" customWidth="1"/>
    <col min="36" max="36" width="12.7109375" style="213" customWidth="1"/>
    <col min="37" max="40" width="12.7109375" style="214" customWidth="1"/>
    <col min="41" max="43" width="12.7109375" style="141" customWidth="1"/>
    <col min="44" max="44" width="12.7109375" style="213" customWidth="1"/>
    <col min="45" max="48" width="12.7109375" style="214" customWidth="1"/>
    <col min="49" max="87" width="12.7109375" style="141" customWidth="1"/>
    <col min="88" max="16384" width="11.42578125" style="141"/>
  </cols>
  <sheetData>
    <row r="1" spans="1:51" ht="32.25" customHeight="1" thickBot="1" x14ac:dyDescent="0.3">
      <c r="A1" s="141"/>
      <c r="B1" s="142"/>
      <c r="C1" s="142"/>
      <c r="D1" s="142"/>
      <c r="E1" s="143"/>
      <c r="F1" s="144"/>
      <c r="G1" s="145"/>
      <c r="H1" s="145"/>
      <c r="I1" s="146"/>
      <c r="J1" s="146"/>
      <c r="K1" s="146"/>
      <c r="L1" s="146"/>
      <c r="M1" s="527" t="s">
        <v>271</v>
      </c>
      <c r="N1" s="528"/>
      <c r="O1" s="528"/>
      <c r="P1" s="528"/>
      <c r="Q1" s="528"/>
      <c r="R1" s="528"/>
      <c r="S1" s="529"/>
      <c r="T1" s="530" t="s">
        <v>264</v>
      </c>
      <c r="U1" s="531"/>
      <c r="V1" s="531"/>
      <c r="W1" s="531"/>
      <c r="X1" s="531"/>
      <c r="Y1" s="531"/>
      <c r="Z1" s="531"/>
      <c r="AA1" s="531"/>
      <c r="AB1" s="532" t="s">
        <v>265</v>
      </c>
      <c r="AC1" s="533"/>
      <c r="AD1" s="533"/>
      <c r="AE1" s="533"/>
      <c r="AF1" s="533"/>
      <c r="AG1" s="533"/>
      <c r="AH1" s="533"/>
      <c r="AI1" s="533"/>
      <c r="AJ1" s="534" t="s">
        <v>266</v>
      </c>
      <c r="AK1" s="535"/>
      <c r="AL1" s="535"/>
      <c r="AM1" s="535"/>
      <c r="AN1" s="535"/>
      <c r="AO1" s="535"/>
      <c r="AP1" s="535"/>
      <c r="AQ1" s="535"/>
      <c r="AR1" s="536" t="s">
        <v>267</v>
      </c>
      <c r="AS1" s="537"/>
      <c r="AT1" s="537"/>
      <c r="AU1" s="537"/>
      <c r="AV1" s="537"/>
      <c r="AW1" s="537"/>
      <c r="AX1" s="537"/>
      <c r="AY1" s="537"/>
    </row>
    <row r="2" spans="1:51" ht="31.9" customHeight="1" x14ac:dyDescent="0.25">
      <c r="A2" s="542" t="s">
        <v>140</v>
      </c>
      <c r="B2" s="543"/>
      <c r="C2" s="543"/>
      <c r="D2" s="543"/>
      <c r="E2" s="543"/>
      <c r="F2" s="544"/>
      <c r="G2" s="567" t="s">
        <v>270</v>
      </c>
      <c r="H2" s="569" t="s">
        <v>269</v>
      </c>
      <c r="I2" s="555" t="s">
        <v>141</v>
      </c>
      <c r="J2" s="557" t="s">
        <v>142</v>
      </c>
      <c r="K2" s="559" t="s">
        <v>143</v>
      </c>
      <c r="L2" s="566" t="s">
        <v>144</v>
      </c>
      <c r="M2" s="571" t="s">
        <v>1</v>
      </c>
      <c r="N2" s="563" t="s">
        <v>0</v>
      </c>
      <c r="O2" s="563"/>
      <c r="P2" s="563"/>
      <c r="Q2" s="563"/>
      <c r="R2" s="564" t="s">
        <v>268</v>
      </c>
      <c r="S2" s="553" t="s">
        <v>5</v>
      </c>
      <c r="T2" s="561" t="s">
        <v>141</v>
      </c>
      <c r="U2" s="571" t="s">
        <v>8</v>
      </c>
      <c r="V2" s="563" t="s">
        <v>0</v>
      </c>
      <c r="W2" s="563"/>
      <c r="X2" s="563"/>
      <c r="Y2" s="563"/>
      <c r="Z2" s="564" t="s">
        <v>268</v>
      </c>
      <c r="AA2" s="553" t="s">
        <v>5</v>
      </c>
      <c r="AB2" s="561" t="s">
        <v>142</v>
      </c>
      <c r="AC2" s="571" t="s">
        <v>8</v>
      </c>
      <c r="AD2" s="563" t="s">
        <v>0</v>
      </c>
      <c r="AE2" s="563"/>
      <c r="AF2" s="563"/>
      <c r="AG2" s="563"/>
      <c r="AH2" s="564" t="s">
        <v>268</v>
      </c>
      <c r="AI2" s="553" t="s">
        <v>5</v>
      </c>
      <c r="AJ2" s="561" t="s">
        <v>143</v>
      </c>
      <c r="AK2" s="571" t="s">
        <v>8</v>
      </c>
      <c r="AL2" s="563" t="s">
        <v>0</v>
      </c>
      <c r="AM2" s="563"/>
      <c r="AN2" s="563"/>
      <c r="AO2" s="563"/>
      <c r="AP2" s="564" t="s">
        <v>268</v>
      </c>
      <c r="AQ2" s="553" t="s">
        <v>5</v>
      </c>
      <c r="AR2" s="561" t="s">
        <v>144</v>
      </c>
      <c r="AS2" s="571" t="s">
        <v>8</v>
      </c>
      <c r="AT2" s="563" t="s">
        <v>0</v>
      </c>
      <c r="AU2" s="563"/>
      <c r="AV2" s="563"/>
      <c r="AW2" s="563"/>
      <c r="AX2" s="564" t="s">
        <v>268</v>
      </c>
      <c r="AY2" s="553" t="s">
        <v>5</v>
      </c>
    </row>
    <row r="3" spans="1:51" ht="31.9" customHeight="1" x14ac:dyDescent="0.25">
      <c r="A3" s="545"/>
      <c r="B3" s="546"/>
      <c r="C3" s="546"/>
      <c r="D3" s="546"/>
      <c r="E3" s="546"/>
      <c r="F3" s="547"/>
      <c r="G3" s="568"/>
      <c r="H3" s="570"/>
      <c r="I3" s="556"/>
      <c r="J3" s="558"/>
      <c r="K3" s="560"/>
      <c r="L3" s="562"/>
      <c r="M3" s="572"/>
      <c r="N3" s="148" t="s">
        <v>2</v>
      </c>
      <c r="O3" s="148" t="s">
        <v>4</v>
      </c>
      <c r="P3" s="148" t="s">
        <v>3</v>
      </c>
      <c r="Q3" s="148" t="s">
        <v>6</v>
      </c>
      <c r="R3" s="565"/>
      <c r="S3" s="554"/>
      <c r="T3" s="562"/>
      <c r="U3" s="572"/>
      <c r="V3" s="148" t="s">
        <v>2</v>
      </c>
      <c r="W3" s="148" t="s">
        <v>4</v>
      </c>
      <c r="X3" s="148" t="s">
        <v>3</v>
      </c>
      <c r="Y3" s="148" t="s">
        <v>6</v>
      </c>
      <c r="Z3" s="565"/>
      <c r="AA3" s="554"/>
      <c r="AB3" s="562"/>
      <c r="AC3" s="572"/>
      <c r="AD3" s="148" t="s">
        <v>2</v>
      </c>
      <c r="AE3" s="148" t="s">
        <v>4</v>
      </c>
      <c r="AF3" s="148" t="s">
        <v>3</v>
      </c>
      <c r="AG3" s="148" t="s">
        <v>6</v>
      </c>
      <c r="AH3" s="565"/>
      <c r="AI3" s="554"/>
      <c r="AJ3" s="562"/>
      <c r="AK3" s="572"/>
      <c r="AL3" s="148" t="s">
        <v>2</v>
      </c>
      <c r="AM3" s="148" t="s">
        <v>4</v>
      </c>
      <c r="AN3" s="148" t="s">
        <v>3</v>
      </c>
      <c r="AO3" s="148" t="s">
        <v>6</v>
      </c>
      <c r="AP3" s="565"/>
      <c r="AQ3" s="554"/>
      <c r="AR3" s="562"/>
      <c r="AS3" s="572"/>
      <c r="AT3" s="148" t="s">
        <v>2</v>
      </c>
      <c r="AU3" s="148" t="s">
        <v>4</v>
      </c>
      <c r="AV3" s="148" t="s">
        <v>3</v>
      </c>
      <c r="AW3" s="148" t="s">
        <v>6</v>
      </c>
      <c r="AX3" s="565"/>
      <c r="AY3" s="554"/>
    </row>
    <row r="4" spans="1:51" ht="18" customHeight="1" x14ac:dyDescent="0.25">
      <c r="A4" s="548" t="s">
        <v>7</v>
      </c>
      <c r="B4" s="549"/>
      <c r="C4" s="549"/>
      <c r="D4" s="549"/>
      <c r="E4" s="549"/>
      <c r="F4" s="550"/>
      <c r="G4" s="149"/>
      <c r="H4" s="149"/>
      <c r="I4" s="150"/>
      <c r="J4" s="150"/>
      <c r="K4" s="150"/>
      <c r="L4" s="150"/>
      <c r="M4" s="215">
        <v>1915</v>
      </c>
      <c r="N4" s="215">
        <v>1915</v>
      </c>
      <c r="O4" s="215">
        <v>0</v>
      </c>
      <c r="P4" s="215">
        <v>0</v>
      </c>
      <c r="Q4" s="215">
        <v>0</v>
      </c>
      <c r="R4" s="215">
        <v>0</v>
      </c>
      <c r="S4" s="215">
        <v>0</v>
      </c>
      <c r="T4" s="152"/>
      <c r="U4" s="151"/>
      <c r="V4" s="151"/>
      <c r="W4" s="151"/>
      <c r="X4" s="151"/>
      <c r="Y4" s="151"/>
      <c r="Z4" s="151"/>
      <c r="AA4" s="151"/>
      <c r="AB4" s="152"/>
      <c r="AC4" s="151"/>
      <c r="AD4" s="151"/>
      <c r="AE4" s="151"/>
      <c r="AF4" s="151"/>
      <c r="AG4" s="151"/>
      <c r="AH4" s="151"/>
      <c r="AI4" s="151"/>
      <c r="AJ4" s="152"/>
      <c r="AK4" s="151"/>
      <c r="AL4" s="151"/>
      <c r="AM4" s="151"/>
      <c r="AN4" s="151"/>
      <c r="AO4" s="151"/>
      <c r="AP4" s="151"/>
      <c r="AQ4" s="151"/>
      <c r="AR4" s="152"/>
      <c r="AS4" s="151"/>
      <c r="AT4" s="151"/>
      <c r="AU4" s="151"/>
      <c r="AV4" s="151"/>
      <c r="AW4" s="151"/>
      <c r="AX4" s="151"/>
      <c r="AY4" s="151"/>
    </row>
    <row r="5" spans="1:51" ht="32.1" customHeight="1" x14ac:dyDescent="0.25">
      <c r="B5" s="216" t="s">
        <v>3189</v>
      </c>
      <c r="C5" s="217" t="s">
        <v>3188</v>
      </c>
      <c r="D5" s="218"/>
      <c r="E5" s="219"/>
      <c r="F5" s="219"/>
      <c r="G5" s="220"/>
      <c r="H5" s="221"/>
      <c r="I5" s="222"/>
      <c r="J5" s="222"/>
      <c r="K5" s="222"/>
      <c r="L5" s="222"/>
      <c r="M5" s="223">
        <f t="shared" ref="M5:S5" si="0">+M6+M16+M36+M58+M99</f>
        <v>27587</v>
      </c>
      <c r="N5" s="223">
        <f t="shared" si="0"/>
        <v>23787</v>
      </c>
      <c r="O5" s="223">
        <f t="shared" si="0"/>
        <v>0</v>
      </c>
      <c r="P5" s="223">
        <f t="shared" si="0"/>
        <v>3400</v>
      </c>
      <c r="Q5" s="223">
        <f t="shared" si="0"/>
        <v>0</v>
      </c>
      <c r="R5" s="223">
        <f t="shared" si="0"/>
        <v>400</v>
      </c>
      <c r="S5" s="223">
        <f t="shared" si="0"/>
        <v>0</v>
      </c>
      <c r="T5" s="224"/>
      <c r="U5" s="225">
        <f>+U6+U16+U36+U58+U99</f>
        <v>6902</v>
      </c>
      <c r="V5" s="225">
        <f t="shared" ref="V5:AA5" si="1">+V6+V16+V36+V58+V99</f>
        <v>3902</v>
      </c>
      <c r="W5" s="225">
        <f t="shared" si="1"/>
        <v>0</v>
      </c>
      <c r="X5" s="225">
        <f t="shared" si="1"/>
        <v>3000</v>
      </c>
      <c r="Y5" s="225">
        <f t="shared" si="1"/>
        <v>0</v>
      </c>
      <c r="Z5" s="225">
        <f t="shared" si="1"/>
        <v>0</v>
      </c>
      <c r="AA5" s="225">
        <f t="shared" si="1"/>
        <v>0</v>
      </c>
      <c r="AB5" s="224"/>
      <c r="AC5" s="225">
        <f t="shared" ref="AC5:AI5" si="2">+AC6+AC16+AC36+AC58+AC99</f>
        <v>7295</v>
      </c>
      <c r="AD5" s="225">
        <f t="shared" si="2"/>
        <v>6895</v>
      </c>
      <c r="AE5" s="225">
        <f t="shared" si="2"/>
        <v>0</v>
      </c>
      <c r="AF5" s="225">
        <f t="shared" si="2"/>
        <v>400</v>
      </c>
      <c r="AG5" s="225">
        <f t="shared" si="2"/>
        <v>0</v>
      </c>
      <c r="AH5" s="225">
        <f t="shared" si="2"/>
        <v>0</v>
      </c>
      <c r="AI5" s="225">
        <f t="shared" si="2"/>
        <v>0</v>
      </c>
      <c r="AJ5" s="224"/>
      <c r="AK5" s="225">
        <f t="shared" ref="AK5:AQ5" si="3">+AK6+AK16+AK36+AK58+AK99</f>
        <v>7105</v>
      </c>
      <c r="AL5" s="225">
        <f t="shared" si="3"/>
        <v>6705</v>
      </c>
      <c r="AM5" s="225">
        <f t="shared" si="3"/>
        <v>0</v>
      </c>
      <c r="AN5" s="225">
        <f t="shared" si="3"/>
        <v>0</v>
      </c>
      <c r="AO5" s="225">
        <f t="shared" si="3"/>
        <v>0</v>
      </c>
      <c r="AP5" s="225">
        <f t="shared" si="3"/>
        <v>400</v>
      </c>
      <c r="AQ5" s="225">
        <f t="shared" si="3"/>
        <v>0</v>
      </c>
      <c r="AR5" s="224"/>
      <c r="AS5" s="225">
        <f t="shared" ref="AS5:AY5" si="4">+AS6+AS16+AS36+AS58+AS99</f>
        <v>6285</v>
      </c>
      <c r="AT5" s="225">
        <f t="shared" si="4"/>
        <v>6285</v>
      </c>
      <c r="AU5" s="225">
        <f t="shared" si="4"/>
        <v>0</v>
      </c>
      <c r="AV5" s="225">
        <f t="shared" si="4"/>
        <v>0</v>
      </c>
      <c r="AW5" s="225">
        <f t="shared" si="4"/>
        <v>0</v>
      </c>
      <c r="AX5" s="225">
        <f t="shared" si="4"/>
        <v>0</v>
      </c>
      <c r="AY5" s="225">
        <f t="shared" si="4"/>
        <v>0</v>
      </c>
    </row>
    <row r="6" spans="1:51" ht="32.1" customHeight="1" x14ac:dyDescent="0.25">
      <c r="C6" s="165" t="s">
        <v>3190</v>
      </c>
      <c r="D6" s="166" t="s">
        <v>414</v>
      </c>
      <c r="E6" s="167"/>
      <c r="F6" s="168"/>
      <c r="G6" s="169"/>
      <c r="H6" s="170"/>
      <c r="I6" s="171"/>
      <c r="J6" s="171"/>
      <c r="K6" s="171"/>
      <c r="L6" s="171"/>
      <c r="M6" s="172">
        <f t="shared" ref="M6:S6" si="5">SUM(M7:M15)/2</f>
        <v>1307</v>
      </c>
      <c r="N6" s="172">
        <f t="shared" si="5"/>
        <v>1307</v>
      </c>
      <c r="O6" s="172">
        <f t="shared" si="5"/>
        <v>0</v>
      </c>
      <c r="P6" s="172">
        <f t="shared" si="5"/>
        <v>0</v>
      </c>
      <c r="Q6" s="172">
        <f t="shared" si="5"/>
        <v>0</v>
      </c>
      <c r="R6" s="172">
        <f t="shared" si="5"/>
        <v>0</v>
      </c>
      <c r="S6" s="172">
        <f t="shared" si="5"/>
        <v>0</v>
      </c>
      <c r="T6" s="173"/>
      <c r="U6" s="174">
        <f t="shared" ref="U6:AA6" si="6">SUM(U7:U15)/2</f>
        <v>272</v>
      </c>
      <c r="V6" s="174">
        <f t="shared" si="6"/>
        <v>272</v>
      </c>
      <c r="W6" s="174">
        <f t="shared" si="6"/>
        <v>0</v>
      </c>
      <c r="X6" s="174">
        <f t="shared" si="6"/>
        <v>0</v>
      </c>
      <c r="Y6" s="174">
        <f t="shared" si="6"/>
        <v>0</v>
      </c>
      <c r="Z6" s="174">
        <f t="shared" si="6"/>
        <v>0</v>
      </c>
      <c r="AA6" s="174">
        <f t="shared" si="6"/>
        <v>0</v>
      </c>
      <c r="AB6" s="173"/>
      <c r="AC6" s="174">
        <f t="shared" ref="AC6:AI6" si="7">SUM(AC7:AC15)/2</f>
        <v>455</v>
      </c>
      <c r="AD6" s="174">
        <f t="shared" si="7"/>
        <v>455</v>
      </c>
      <c r="AE6" s="174">
        <f t="shared" si="7"/>
        <v>0</v>
      </c>
      <c r="AF6" s="174">
        <f t="shared" si="7"/>
        <v>0</v>
      </c>
      <c r="AG6" s="174">
        <f t="shared" si="7"/>
        <v>0</v>
      </c>
      <c r="AH6" s="174">
        <f t="shared" si="7"/>
        <v>0</v>
      </c>
      <c r="AI6" s="174">
        <f t="shared" si="7"/>
        <v>0</v>
      </c>
      <c r="AJ6" s="173"/>
      <c r="AK6" s="174">
        <f t="shared" ref="AK6:AQ6" si="8">SUM(AK7:AK15)/2</f>
        <v>320</v>
      </c>
      <c r="AL6" s="174">
        <f t="shared" si="8"/>
        <v>320</v>
      </c>
      <c r="AM6" s="174">
        <f t="shared" si="8"/>
        <v>0</v>
      </c>
      <c r="AN6" s="174">
        <f t="shared" si="8"/>
        <v>0</v>
      </c>
      <c r="AO6" s="174">
        <f t="shared" si="8"/>
        <v>0</v>
      </c>
      <c r="AP6" s="174">
        <f t="shared" si="8"/>
        <v>0</v>
      </c>
      <c r="AQ6" s="174">
        <f t="shared" si="8"/>
        <v>0</v>
      </c>
      <c r="AR6" s="173"/>
      <c r="AS6" s="174">
        <f t="shared" ref="AS6:AY6" si="9">SUM(AS7:AS15)/2</f>
        <v>260</v>
      </c>
      <c r="AT6" s="174">
        <f t="shared" si="9"/>
        <v>260</v>
      </c>
      <c r="AU6" s="174">
        <f t="shared" si="9"/>
        <v>0</v>
      </c>
      <c r="AV6" s="174">
        <f t="shared" si="9"/>
        <v>0</v>
      </c>
      <c r="AW6" s="174">
        <f t="shared" si="9"/>
        <v>0</v>
      </c>
      <c r="AX6" s="174">
        <f t="shared" si="9"/>
        <v>0</v>
      </c>
      <c r="AY6" s="174">
        <f t="shared" si="9"/>
        <v>0</v>
      </c>
    </row>
    <row r="7" spans="1:51" ht="32.1" customHeight="1" x14ac:dyDescent="0.25">
      <c r="D7" s="175" t="s">
        <v>3192</v>
      </c>
      <c r="E7" s="551" t="s">
        <v>3191</v>
      </c>
      <c r="F7" s="552"/>
      <c r="G7" s="176"/>
      <c r="H7" s="177"/>
      <c r="I7" s="178"/>
      <c r="J7" s="178"/>
      <c r="K7" s="178"/>
      <c r="L7" s="178"/>
      <c r="M7" s="179">
        <f t="shared" ref="M7:S15" si="10">+U7+AC7+AK7+AS7</f>
        <v>650</v>
      </c>
      <c r="N7" s="179">
        <f t="shared" si="10"/>
        <v>650</v>
      </c>
      <c r="O7" s="179">
        <f t="shared" si="10"/>
        <v>0</v>
      </c>
      <c r="P7" s="179">
        <f t="shared" si="10"/>
        <v>0</v>
      </c>
      <c r="Q7" s="179">
        <f t="shared" si="10"/>
        <v>0</v>
      </c>
      <c r="R7" s="179">
        <f t="shared" si="10"/>
        <v>0</v>
      </c>
      <c r="S7" s="179">
        <f t="shared" si="10"/>
        <v>0</v>
      </c>
      <c r="T7" s="180"/>
      <c r="U7" s="181">
        <f t="shared" ref="U7:AA7" si="11">SUM(U8:U12)</f>
        <v>140</v>
      </c>
      <c r="V7" s="181">
        <f t="shared" si="11"/>
        <v>140</v>
      </c>
      <c r="W7" s="181">
        <f t="shared" si="11"/>
        <v>0</v>
      </c>
      <c r="X7" s="181">
        <f t="shared" si="11"/>
        <v>0</v>
      </c>
      <c r="Y7" s="181">
        <f t="shared" si="11"/>
        <v>0</v>
      </c>
      <c r="Z7" s="181">
        <f t="shared" si="11"/>
        <v>0</v>
      </c>
      <c r="AA7" s="181">
        <f t="shared" si="11"/>
        <v>0</v>
      </c>
      <c r="AB7" s="180"/>
      <c r="AC7" s="181">
        <f t="shared" ref="AC7:AI7" si="12">SUM(AC8:AC12)</f>
        <v>280</v>
      </c>
      <c r="AD7" s="181">
        <f t="shared" si="12"/>
        <v>280</v>
      </c>
      <c r="AE7" s="181">
        <f t="shared" si="12"/>
        <v>0</v>
      </c>
      <c r="AF7" s="181">
        <f t="shared" si="12"/>
        <v>0</v>
      </c>
      <c r="AG7" s="181">
        <f t="shared" si="12"/>
        <v>0</v>
      </c>
      <c r="AH7" s="181">
        <f t="shared" si="12"/>
        <v>0</v>
      </c>
      <c r="AI7" s="181">
        <f t="shared" si="12"/>
        <v>0</v>
      </c>
      <c r="AJ7" s="180"/>
      <c r="AK7" s="181">
        <f t="shared" ref="AK7:AQ7" si="13">SUM(AK8:AK12)</f>
        <v>145</v>
      </c>
      <c r="AL7" s="181">
        <f t="shared" si="13"/>
        <v>145</v>
      </c>
      <c r="AM7" s="181">
        <f t="shared" si="13"/>
        <v>0</v>
      </c>
      <c r="AN7" s="181">
        <f t="shared" si="13"/>
        <v>0</v>
      </c>
      <c r="AO7" s="181">
        <f t="shared" si="13"/>
        <v>0</v>
      </c>
      <c r="AP7" s="181">
        <f t="shared" si="13"/>
        <v>0</v>
      </c>
      <c r="AQ7" s="181">
        <f t="shared" si="13"/>
        <v>0</v>
      </c>
      <c r="AR7" s="180"/>
      <c r="AS7" s="181">
        <f t="shared" ref="AS7:AY7" si="14">SUM(AS8:AS12)</f>
        <v>85</v>
      </c>
      <c r="AT7" s="181">
        <f t="shared" si="14"/>
        <v>85</v>
      </c>
      <c r="AU7" s="181">
        <f t="shared" si="14"/>
        <v>0</v>
      </c>
      <c r="AV7" s="181">
        <f t="shared" si="14"/>
        <v>0</v>
      </c>
      <c r="AW7" s="181">
        <f t="shared" si="14"/>
        <v>0</v>
      </c>
      <c r="AX7" s="181">
        <f t="shared" si="14"/>
        <v>0</v>
      </c>
      <c r="AY7" s="181">
        <f t="shared" si="14"/>
        <v>0</v>
      </c>
    </row>
    <row r="8" spans="1:51" ht="32.1" customHeight="1" x14ac:dyDescent="0.25">
      <c r="D8" s="175"/>
      <c r="E8" s="182">
        <f>+Metas!H402</f>
        <v>349</v>
      </c>
      <c r="F8" s="183" t="str">
        <f>+Metas!K402</f>
        <v xml:space="preserve">Municipios acompañados para la creación de la secretaría de la mujer </v>
      </c>
      <c r="G8" s="226">
        <f>+Metas!J402</f>
        <v>40</v>
      </c>
      <c r="H8" s="1">
        <f>SUM(I8:L8)</f>
        <v>40</v>
      </c>
      <c r="I8" s="185">
        <v>8</v>
      </c>
      <c r="J8" s="185">
        <v>32</v>
      </c>
      <c r="K8" s="185">
        <v>0</v>
      </c>
      <c r="L8" s="185">
        <v>0</v>
      </c>
      <c r="M8" s="186">
        <f t="shared" si="10"/>
        <v>100</v>
      </c>
      <c r="N8" s="186">
        <f t="shared" si="10"/>
        <v>100</v>
      </c>
      <c r="O8" s="186">
        <f t="shared" si="10"/>
        <v>0</v>
      </c>
      <c r="P8" s="186">
        <f t="shared" si="10"/>
        <v>0</v>
      </c>
      <c r="Q8" s="186">
        <f t="shared" si="10"/>
        <v>0</v>
      </c>
      <c r="R8" s="186">
        <f t="shared" si="10"/>
        <v>0</v>
      </c>
      <c r="S8" s="186">
        <f t="shared" si="10"/>
        <v>0</v>
      </c>
      <c r="T8" s="227">
        <f>+I8</f>
        <v>8</v>
      </c>
      <c r="U8" s="186">
        <f>SUM(V8:AA8)</f>
        <v>30</v>
      </c>
      <c r="V8" s="188">
        <v>30</v>
      </c>
      <c r="W8" s="188">
        <v>0</v>
      </c>
      <c r="X8" s="188">
        <v>0</v>
      </c>
      <c r="Y8" s="188">
        <v>0</v>
      </c>
      <c r="Z8" s="188">
        <v>0</v>
      </c>
      <c r="AA8" s="188">
        <v>0</v>
      </c>
      <c r="AB8" s="227">
        <f>+J8</f>
        <v>32</v>
      </c>
      <c r="AC8" s="186">
        <f>SUM(AD8:AI8)</f>
        <v>70</v>
      </c>
      <c r="AD8" s="188">
        <v>70</v>
      </c>
      <c r="AE8" s="188">
        <v>0</v>
      </c>
      <c r="AF8" s="188">
        <v>0</v>
      </c>
      <c r="AG8" s="188">
        <v>0</v>
      </c>
      <c r="AH8" s="188">
        <v>0</v>
      </c>
      <c r="AI8" s="188">
        <v>0</v>
      </c>
      <c r="AJ8" s="227">
        <f>+K8</f>
        <v>0</v>
      </c>
      <c r="AK8" s="186">
        <f>SUM(AL8:AQ8)</f>
        <v>0</v>
      </c>
      <c r="AL8" s="188">
        <v>0</v>
      </c>
      <c r="AM8" s="188">
        <v>0</v>
      </c>
      <c r="AN8" s="188">
        <v>0</v>
      </c>
      <c r="AO8" s="188">
        <v>0</v>
      </c>
      <c r="AP8" s="188">
        <v>0</v>
      </c>
      <c r="AQ8" s="188">
        <v>0</v>
      </c>
      <c r="AR8" s="227">
        <f>+L8</f>
        <v>0</v>
      </c>
      <c r="AS8" s="186">
        <f>SUM(AT8:AY8)</f>
        <v>0</v>
      </c>
      <c r="AT8" s="188">
        <v>0</v>
      </c>
      <c r="AU8" s="188">
        <v>0</v>
      </c>
      <c r="AV8" s="188">
        <v>0</v>
      </c>
      <c r="AW8" s="188">
        <v>0</v>
      </c>
      <c r="AX8" s="188">
        <v>0</v>
      </c>
      <c r="AY8" s="188">
        <v>0</v>
      </c>
    </row>
    <row r="9" spans="1:51" ht="32.1" customHeight="1" x14ac:dyDescent="0.25">
      <c r="D9" s="175"/>
      <c r="E9" s="182">
        <f>+Metas!H403</f>
        <v>350</v>
      </c>
      <c r="F9" s="183" t="str">
        <f>+Metas!K403</f>
        <v>Plan de acción de la mujer territorializado</v>
      </c>
      <c r="G9" s="226">
        <f>+Metas!J403</f>
        <v>1</v>
      </c>
      <c r="H9" s="1">
        <f>SUM(I9:L9)</f>
        <v>1</v>
      </c>
      <c r="I9" s="185">
        <v>0</v>
      </c>
      <c r="J9" s="185">
        <v>1</v>
      </c>
      <c r="K9" s="185">
        <v>0</v>
      </c>
      <c r="L9" s="185">
        <v>0</v>
      </c>
      <c r="M9" s="186">
        <f t="shared" si="10"/>
        <v>150</v>
      </c>
      <c r="N9" s="186">
        <f t="shared" si="10"/>
        <v>150</v>
      </c>
      <c r="O9" s="186">
        <f t="shared" si="10"/>
        <v>0</v>
      </c>
      <c r="P9" s="186">
        <f t="shared" si="10"/>
        <v>0</v>
      </c>
      <c r="Q9" s="186">
        <f t="shared" si="10"/>
        <v>0</v>
      </c>
      <c r="R9" s="186">
        <f t="shared" si="10"/>
        <v>0</v>
      </c>
      <c r="S9" s="186">
        <f t="shared" si="10"/>
        <v>0</v>
      </c>
      <c r="T9" s="227">
        <f>+I9</f>
        <v>0</v>
      </c>
      <c r="U9" s="186">
        <f>SUM(V9:AA9)</f>
        <v>40</v>
      </c>
      <c r="V9" s="188">
        <v>40</v>
      </c>
      <c r="W9" s="188">
        <v>0</v>
      </c>
      <c r="X9" s="188">
        <v>0</v>
      </c>
      <c r="Y9" s="188">
        <v>0</v>
      </c>
      <c r="Z9" s="188">
        <v>0</v>
      </c>
      <c r="AA9" s="188">
        <v>0</v>
      </c>
      <c r="AB9" s="227">
        <f>+J9</f>
        <v>1</v>
      </c>
      <c r="AC9" s="186">
        <f>SUM(AD9:AI9)</f>
        <v>70</v>
      </c>
      <c r="AD9" s="188">
        <v>70</v>
      </c>
      <c r="AE9" s="188">
        <v>0</v>
      </c>
      <c r="AF9" s="188">
        <v>0</v>
      </c>
      <c r="AG9" s="188">
        <v>0</v>
      </c>
      <c r="AH9" s="188">
        <v>0</v>
      </c>
      <c r="AI9" s="188">
        <v>0</v>
      </c>
      <c r="AJ9" s="227">
        <f>+K9</f>
        <v>0</v>
      </c>
      <c r="AK9" s="186">
        <f>SUM(AL9:AQ9)</f>
        <v>40</v>
      </c>
      <c r="AL9" s="188">
        <v>40</v>
      </c>
      <c r="AM9" s="188">
        <v>0</v>
      </c>
      <c r="AN9" s="188">
        <v>0</v>
      </c>
      <c r="AO9" s="188">
        <v>0</v>
      </c>
      <c r="AP9" s="188">
        <v>0</v>
      </c>
      <c r="AQ9" s="188">
        <v>0</v>
      </c>
      <c r="AR9" s="227">
        <f>+L9</f>
        <v>0</v>
      </c>
      <c r="AS9" s="186">
        <f>SUM(AT9:AY9)</f>
        <v>0</v>
      </c>
      <c r="AT9" s="188">
        <v>0</v>
      </c>
      <c r="AU9" s="188">
        <v>0</v>
      </c>
      <c r="AV9" s="188">
        <v>0</v>
      </c>
      <c r="AW9" s="188">
        <v>0</v>
      </c>
      <c r="AX9" s="188">
        <v>0</v>
      </c>
      <c r="AY9" s="188">
        <v>0</v>
      </c>
    </row>
    <row r="10" spans="1:51" ht="32.1" customHeight="1" x14ac:dyDescent="0.25">
      <c r="D10" s="175"/>
      <c r="E10" s="182">
        <f>+Metas!H404</f>
        <v>351</v>
      </c>
      <c r="F10" s="183" t="str">
        <f>+Metas!K404</f>
        <v>Comités municipales de equidad de la mujer y diversidad de género creados</v>
      </c>
      <c r="G10" s="226">
        <f>+Metas!J404</f>
        <v>40</v>
      </c>
      <c r="H10" s="1">
        <f>SUM(I10:L10)</f>
        <v>40</v>
      </c>
      <c r="I10" s="185">
        <v>2</v>
      </c>
      <c r="J10" s="185">
        <v>38</v>
      </c>
      <c r="K10" s="185">
        <v>0</v>
      </c>
      <c r="L10" s="185">
        <v>0</v>
      </c>
      <c r="M10" s="186">
        <f t="shared" si="10"/>
        <v>100</v>
      </c>
      <c r="N10" s="186">
        <f t="shared" si="10"/>
        <v>100</v>
      </c>
      <c r="O10" s="186">
        <f t="shared" si="10"/>
        <v>0</v>
      </c>
      <c r="P10" s="186">
        <f t="shared" si="10"/>
        <v>0</v>
      </c>
      <c r="Q10" s="186">
        <f t="shared" si="10"/>
        <v>0</v>
      </c>
      <c r="R10" s="186">
        <f t="shared" si="10"/>
        <v>0</v>
      </c>
      <c r="S10" s="186">
        <f t="shared" si="10"/>
        <v>0</v>
      </c>
      <c r="T10" s="227">
        <f>+I10</f>
        <v>2</v>
      </c>
      <c r="U10" s="186">
        <f>SUM(V10:AA10)</f>
        <v>20</v>
      </c>
      <c r="V10" s="188">
        <v>20</v>
      </c>
      <c r="W10" s="188">
        <v>0</v>
      </c>
      <c r="X10" s="188">
        <v>0</v>
      </c>
      <c r="Y10" s="188">
        <v>0</v>
      </c>
      <c r="Z10" s="188">
        <v>0</v>
      </c>
      <c r="AA10" s="188">
        <v>0</v>
      </c>
      <c r="AB10" s="227">
        <f>+J10</f>
        <v>38</v>
      </c>
      <c r="AC10" s="186">
        <f>SUM(AD10:AI10)</f>
        <v>50</v>
      </c>
      <c r="AD10" s="188">
        <v>50</v>
      </c>
      <c r="AE10" s="188">
        <v>0</v>
      </c>
      <c r="AF10" s="188">
        <v>0</v>
      </c>
      <c r="AG10" s="188">
        <v>0</v>
      </c>
      <c r="AH10" s="188">
        <v>0</v>
      </c>
      <c r="AI10" s="188">
        <v>0</v>
      </c>
      <c r="AJ10" s="227">
        <f>+K10</f>
        <v>0</v>
      </c>
      <c r="AK10" s="186">
        <f>SUM(AL10:AQ10)</f>
        <v>15</v>
      </c>
      <c r="AL10" s="188">
        <v>15</v>
      </c>
      <c r="AM10" s="188">
        <v>0</v>
      </c>
      <c r="AN10" s="188">
        <v>0</v>
      </c>
      <c r="AO10" s="188">
        <v>0</v>
      </c>
      <c r="AP10" s="188">
        <v>0</v>
      </c>
      <c r="AQ10" s="188">
        <v>0</v>
      </c>
      <c r="AR10" s="227">
        <f>+L10</f>
        <v>0</v>
      </c>
      <c r="AS10" s="186">
        <f>SUM(AT10:AY10)</f>
        <v>15</v>
      </c>
      <c r="AT10" s="188">
        <v>15</v>
      </c>
      <c r="AU10" s="188">
        <v>0</v>
      </c>
      <c r="AV10" s="188">
        <v>0</v>
      </c>
      <c r="AW10" s="188">
        <v>0</v>
      </c>
      <c r="AX10" s="188">
        <v>0</v>
      </c>
      <c r="AY10" s="188">
        <v>0</v>
      </c>
    </row>
    <row r="11" spans="1:51" ht="32.1" customHeight="1" x14ac:dyDescent="0.25">
      <c r="D11" s="175"/>
      <c r="E11" s="182">
        <f>+Metas!H405</f>
        <v>352</v>
      </c>
      <c r="F11" s="183" t="str">
        <f>+Metas!K405</f>
        <v>Comité departamental de la mujer creado (con participación de las 6 subregiones)</v>
      </c>
      <c r="G11" s="226">
        <f>+Metas!J405</f>
        <v>1</v>
      </c>
      <c r="H11" s="1">
        <f>SUM(I11:L11)</f>
        <v>1</v>
      </c>
      <c r="I11" s="185">
        <v>1</v>
      </c>
      <c r="J11" s="185">
        <v>0</v>
      </c>
      <c r="K11" s="185">
        <v>0</v>
      </c>
      <c r="L11" s="185">
        <v>0</v>
      </c>
      <c r="M11" s="186">
        <f t="shared" si="10"/>
        <v>100</v>
      </c>
      <c r="N11" s="186">
        <f t="shared" si="10"/>
        <v>100</v>
      </c>
      <c r="O11" s="186">
        <f t="shared" si="10"/>
        <v>0</v>
      </c>
      <c r="P11" s="186">
        <f t="shared" si="10"/>
        <v>0</v>
      </c>
      <c r="Q11" s="186">
        <f t="shared" si="10"/>
        <v>0</v>
      </c>
      <c r="R11" s="186">
        <f t="shared" si="10"/>
        <v>0</v>
      </c>
      <c r="S11" s="186">
        <f t="shared" si="10"/>
        <v>0</v>
      </c>
      <c r="T11" s="227">
        <f>+I11</f>
        <v>1</v>
      </c>
      <c r="U11" s="186">
        <f>SUM(V11:AA11)</f>
        <v>20</v>
      </c>
      <c r="V11" s="188">
        <v>20</v>
      </c>
      <c r="W11" s="188">
        <v>0</v>
      </c>
      <c r="X11" s="188">
        <v>0</v>
      </c>
      <c r="Y11" s="188">
        <v>0</v>
      </c>
      <c r="Z11" s="188">
        <v>0</v>
      </c>
      <c r="AA11" s="188">
        <v>0</v>
      </c>
      <c r="AB11" s="227">
        <f>+J11</f>
        <v>0</v>
      </c>
      <c r="AC11" s="186">
        <f>SUM(AD11:AI11)</f>
        <v>30</v>
      </c>
      <c r="AD11" s="188">
        <v>30</v>
      </c>
      <c r="AE11" s="188">
        <v>0</v>
      </c>
      <c r="AF11" s="188">
        <v>0</v>
      </c>
      <c r="AG11" s="188">
        <v>0</v>
      </c>
      <c r="AH11" s="188">
        <v>0</v>
      </c>
      <c r="AI11" s="188">
        <v>0</v>
      </c>
      <c r="AJ11" s="227">
        <f>+K11</f>
        <v>0</v>
      </c>
      <c r="AK11" s="186">
        <f>SUM(AL11:AQ11)</f>
        <v>30</v>
      </c>
      <c r="AL11" s="188">
        <v>30</v>
      </c>
      <c r="AM11" s="188">
        <v>0</v>
      </c>
      <c r="AN11" s="188">
        <v>0</v>
      </c>
      <c r="AO11" s="188">
        <v>0</v>
      </c>
      <c r="AP11" s="188">
        <v>0</v>
      </c>
      <c r="AQ11" s="188">
        <v>0</v>
      </c>
      <c r="AR11" s="227">
        <f>+L11</f>
        <v>0</v>
      </c>
      <c r="AS11" s="186">
        <f>SUM(AT11:AY11)</f>
        <v>20</v>
      </c>
      <c r="AT11" s="188">
        <v>20</v>
      </c>
      <c r="AU11" s="188">
        <v>0</v>
      </c>
      <c r="AV11" s="188">
        <v>0</v>
      </c>
      <c r="AW11" s="188">
        <v>0</v>
      </c>
      <c r="AX11" s="188">
        <v>0</v>
      </c>
      <c r="AY11" s="188">
        <v>0</v>
      </c>
    </row>
    <row r="12" spans="1:51" ht="32.1" customHeight="1" x14ac:dyDescent="0.25">
      <c r="D12" s="175"/>
      <c r="E12" s="182">
        <f>+Metas!H406</f>
        <v>353</v>
      </c>
      <c r="F12" s="183" t="str">
        <f>+Metas!K406</f>
        <v>Jornadas de capacitación a nivel regional desarrolladas para formación de vida política y democrática de las mujeres y diversidad de género</v>
      </c>
      <c r="G12" s="226">
        <f>+Metas!J406</f>
        <v>40</v>
      </c>
      <c r="H12" s="1">
        <f>SUM(I12:L12)</f>
        <v>40</v>
      </c>
      <c r="I12" s="185">
        <v>2</v>
      </c>
      <c r="J12" s="185">
        <v>14</v>
      </c>
      <c r="K12" s="185">
        <v>14</v>
      </c>
      <c r="L12" s="185">
        <v>10</v>
      </c>
      <c r="M12" s="186">
        <f t="shared" si="10"/>
        <v>200</v>
      </c>
      <c r="N12" s="186">
        <f t="shared" si="10"/>
        <v>200</v>
      </c>
      <c r="O12" s="186">
        <f t="shared" si="10"/>
        <v>0</v>
      </c>
      <c r="P12" s="186">
        <f t="shared" si="10"/>
        <v>0</v>
      </c>
      <c r="Q12" s="186">
        <f t="shared" si="10"/>
        <v>0</v>
      </c>
      <c r="R12" s="186">
        <f t="shared" si="10"/>
        <v>0</v>
      </c>
      <c r="S12" s="186">
        <f t="shared" si="10"/>
        <v>0</v>
      </c>
      <c r="T12" s="227">
        <f>+I12</f>
        <v>2</v>
      </c>
      <c r="U12" s="186">
        <f>SUM(V12:AA12)</f>
        <v>30</v>
      </c>
      <c r="V12" s="188">
        <v>30</v>
      </c>
      <c r="W12" s="188">
        <v>0</v>
      </c>
      <c r="X12" s="188">
        <v>0</v>
      </c>
      <c r="Y12" s="188">
        <v>0</v>
      </c>
      <c r="Z12" s="188">
        <v>0</v>
      </c>
      <c r="AA12" s="188">
        <v>0</v>
      </c>
      <c r="AB12" s="227">
        <f>+J12</f>
        <v>14</v>
      </c>
      <c r="AC12" s="186">
        <f>SUM(AD12:AI12)</f>
        <v>60</v>
      </c>
      <c r="AD12" s="188">
        <v>60</v>
      </c>
      <c r="AE12" s="188">
        <v>0</v>
      </c>
      <c r="AF12" s="188">
        <v>0</v>
      </c>
      <c r="AG12" s="188">
        <v>0</v>
      </c>
      <c r="AH12" s="188">
        <v>0</v>
      </c>
      <c r="AI12" s="188">
        <v>0</v>
      </c>
      <c r="AJ12" s="227">
        <f>+K12</f>
        <v>14</v>
      </c>
      <c r="AK12" s="186">
        <f>SUM(AL12:AQ12)</f>
        <v>60</v>
      </c>
      <c r="AL12" s="188">
        <v>60</v>
      </c>
      <c r="AM12" s="188">
        <v>0</v>
      </c>
      <c r="AN12" s="188">
        <v>0</v>
      </c>
      <c r="AO12" s="188">
        <v>0</v>
      </c>
      <c r="AP12" s="188">
        <v>0</v>
      </c>
      <c r="AQ12" s="188">
        <v>0</v>
      </c>
      <c r="AR12" s="227">
        <f>+L12</f>
        <v>10</v>
      </c>
      <c r="AS12" s="186">
        <f>SUM(AT12:AY12)</f>
        <v>50</v>
      </c>
      <c r="AT12" s="188">
        <v>50</v>
      </c>
      <c r="AU12" s="188">
        <v>0</v>
      </c>
      <c r="AV12" s="188">
        <v>0</v>
      </c>
      <c r="AW12" s="188">
        <v>0</v>
      </c>
      <c r="AX12" s="188">
        <v>0</v>
      </c>
      <c r="AY12" s="188">
        <v>0</v>
      </c>
    </row>
    <row r="13" spans="1:51" ht="32.1" customHeight="1" x14ac:dyDescent="0.25">
      <c r="D13" s="175" t="s">
        <v>3194</v>
      </c>
      <c r="E13" s="551" t="s">
        <v>3193</v>
      </c>
      <c r="F13" s="552"/>
      <c r="G13" s="189"/>
      <c r="H13" s="177"/>
      <c r="I13" s="178"/>
      <c r="J13" s="178"/>
      <c r="K13" s="178"/>
      <c r="L13" s="178"/>
      <c r="M13" s="190">
        <f t="shared" si="10"/>
        <v>657</v>
      </c>
      <c r="N13" s="190">
        <f t="shared" si="10"/>
        <v>657</v>
      </c>
      <c r="O13" s="190">
        <f t="shared" si="10"/>
        <v>0</v>
      </c>
      <c r="P13" s="190">
        <f t="shared" si="10"/>
        <v>0</v>
      </c>
      <c r="Q13" s="190">
        <f t="shared" si="10"/>
        <v>0</v>
      </c>
      <c r="R13" s="190">
        <f t="shared" si="10"/>
        <v>0</v>
      </c>
      <c r="S13" s="190">
        <f t="shared" si="10"/>
        <v>0</v>
      </c>
      <c r="T13" s="180"/>
      <c r="U13" s="181">
        <f t="shared" ref="U13:AA13" si="15">SUM(U14:U15)</f>
        <v>132</v>
      </c>
      <c r="V13" s="181">
        <f t="shared" si="15"/>
        <v>132</v>
      </c>
      <c r="W13" s="181">
        <f t="shared" si="15"/>
        <v>0</v>
      </c>
      <c r="X13" s="181">
        <f t="shared" si="15"/>
        <v>0</v>
      </c>
      <c r="Y13" s="181">
        <f t="shared" si="15"/>
        <v>0</v>
      </c>
      <c r="Z13" s="181">
        <f t="shared" si="15"/>
        <v>0</v>
      </c>
      <c r="AA13" s="181">
        <f t="shared" si="15"/>
        <v>0</v>
      </c>
      <c r="AB13" s="180"/>
      <c r="AC13" s="181">
        <f t="shared" ref="AC13:AI13" si="16">SUM(AC14:AC15)</f>
        <v>175</v>
      </c>
      <c r="AD13" s="181">
        <f t="shared" si="16"/>
        <v>175</v>
      </c>
      <c r="AE13" s="181">
        <f t="shared" si="16"/>
        <v>0</v>
      </c>
      <c r="AF13" s="181">
        <f t="shared" si="16"/>
        <v>0</v>
      </c>
      <c r="AG13" s="181">
        <f t="shared" si="16"/>
        <v>0</v>
      </c>
      <c r="AH13" s="181">
        <f t="shared" si="16"/>
        <v>0</v>
      </c>
      <c r="AI13" s="181">
        <f t="shared" si="16"/>
        <v>0</v>
      </c>
      <c r="AJ13" s="180"/>
      <c r="AK13" s="181">
        <f t="shared" ref="AK13:AQ13" si="17">SUM(AK14:AK15)</f>
        <v>175</v>
      </c>
      <c r="AL13" s="181">
        <f t="shared" si="17"/>
        <v>175</v>
      </c>
      <c r="AM13" s="181">
        <f t="shared" si="17"/>
        <v>0</v>
      </c>
      <c r="AN13" s="181">
        <f t="shared" si="17"/>
        <v>0</v>
      </c>
      <c r="AO13" s="181">
        <f t="shared" si="17"/>
        <v>0</v>
      </c>
      <c r="AP13" s="181">
        <f t="shared" si="17"/>
        <v>0</v>
      </c>
      <c r="AQ13" s="181">
        <f t="shared" si="17"/>
        <v>0</v>
      </c>
      <c r="AR13" s="180"/>
      <c r="AS13" s="181">
        <f t="shared" ref="AS13:AY13" si="18">SUM(AS14:AS15)</f>
        <v>175</v>
      </c>
      <c r="AT13" s="181">
        <f t="shared" si="18"/>
        <v>175</v>
      </c>
      <c r="AU13" s="181">
        <f t="shared" si="18"/>
        <v>0</v>
      </c>
      <c r="AV13" s="181">
        <f t="shared" si="18"/>
        <v>0</v>
      </c>
      <c r="AW13" s="181">
        <f t="shared" si="18"/>
        <v>0</v>
      </c>
      <c r="AX13" s="181">
        <f t="shared" si="18"/>
        <v>0</v>
      </c>
      <c r="AY13" s="181">
        <f t="shared" si="18"/>
        <v>0</v>
      </c>
    </row>
    <row r="14" spans="1:51" ht="31.9" customHeight="1" x14ac:dyDescent="0.25">
      <c r="D14" s="175"/>
      <c r="E14" s="182">
        <f>+Metas!H407</f>
        <v>354</v>
      </c>
      <c r="F14" s="191" t="str">
        <f>+Metas!K407</f>
        <v>Celebraciones en conmemoración del día de la mujer</v>
      </c>
      <c r="G14" s="184">
        <f>+Metas!J407</f>
        <v>20</v>
      </c>
      <c r="H14" s="1">
        <f>SUM(I14:L14)</f>
        <v>20</v>
      </c>
      <c r="I14" s="185">
        <v>3</v>
      </c>
      <c r="J14" s="185">
        <v>6</v>
      </c>
      <c r="K14" s="185">
        <v>6</v>
      </c>
      <c r="L14" s="185">
        <v>5</v>
      </c>
      <c r="M14" s="186">
        <f t="shared" si="10"/>
        <v>282</v>
      </c>
      <c r="N14" s="186">
        <f t="shared" si="10"/>
        <v>282</v>
      </c>
      <c r="O14" s="186">
        <f t="shared" si="10"/>
        <v>0</v>
      </c>
      <c r="P14" s="186">
        <f t="shared" si="10"/>
        <v>0</v>
      </c>
      <c r="Q14" s="186">
        <f t="shared" si="10"/>
        <v>0</v>
      </c>
      <c r="R14" s="186">
        <f t="shared" si="10"/>
        <v>0</v>
      </c>
      <c r="S14" s="186">
        <f t="shared" si="10"/>
        <v>0</v>
      </c>
      <c r="T14" s="227">
        <f>+I14</f>
        <v>3</v>
      </c>
      <c r="U14" s="186">
        <f>SUM(V14:AA14)</f>
        <v>57</v>
      </c>
      <c r="V14" s="188">
        <v>57</v>
      </c>
      <c r="W14" s="188">
        <v>0</v>
      </c>
      <c r="X14" s="188">
        <v>0</v>
      </c>
      <c r="Y14" s="188">
        <v>0</v>
      </c>
      <c r="Z14" s="188">
        <v>0</v>
      </c>
      <c r="AA14" s="188">
        <v>0</v>
      </c>
      <c r="AB14" s="227">
        <f>+J14</f>
        <v>6</v>
      </c>
      <c r="AC14" s="186">
        <f>SUM(AD14:AI14)</f>
        <v>75</v>
      </c>
      <c r="AD14" s="188">
        <v>75</v>
      </c>
      <c r="AE14" s="188">
        <v>0</v>
      </c>
      <c r="AF14" s="188">
        <v>0</v>
      </c>
      <c r="AG14" s="188">
        <v>0</v>
      </c>
      <c r="AH14" s="188">
        <v>0</v>
      </c>
      <c r="AI14" s="188">
        <v>0</v>
      </c>
      <c r="AJ14" s="227">
        <f>+K14</f>
        <v>6</v>
      </c>
      <c r="AK14" s="186">
        <f>SUM(AL14:AQ14)</f>
        <v>75</v>
      </c>
      <c r="AL14" s="188">
        <v>75</v>
      </c>
      <c r="AM14" s="188">
        <v>0</v>
      </c>
      <c r="AN14" s="188">
        <v>0</v>
      </c>
      <c r="AO14" s="188">
        <v>0</v>
      </c>
      <c r="AP14" s="188">
        <v>0</v>
      </c>
      <c r="AQ14" s="188">
        <v>0</v>
      </c>
      <c r="AR14" s="227">
        <f>+L14</f>
        <v>5</v>
      </c>
      <c r="AS14" s="186">
        <f>SUM(AT14:AY14)</f>
        <v>75</v>
      </c>
      <c r="AT14" s="188">
        <v>75</v>
      </c>
      <c r="AU14" s="188">
        <v>0</v>
      </c>
      <c r="AV14" s="188">
        <v>0</v>
      </c>
      <c r="AW14" s="188">
        <v>0</v>
      </c>
      <c r="AX14" s="188">
        <v>0</v>
      </c>
      <c r="AY14" s="188">
        <v>0</v>
      </c>
    </row>
    <row r="15" spans="1:51" ht="31.9" customHeight="1" x14ac:dyDescent="0.25">
      <c r="D15" s="175"/>
      <c r="E15" s="182">
        <f>+Metas!H408</f>
        <v>355</v>
      </c>
      <c r="F15" s="191" t="str">
        <f>+Metas!K408</f>
        <v>Celebraciones en conmemoración del día no a la violencia contra la mujer</v>
      </c>
      <c r="G15" s="184">
        <f>+Metas!J408</f>
        <v>40</v>
      </c>
      <c r="H15" s="1">
        <f>SUM(I15:L15)</f>
        <v>40</v>
      </c>
      <c r="I15" s="185">
        <v>7</v>
      </c>
      <c r="J15" s="185">
        <v>11</v>
      </c>
      <c r="K15" s="185">
        <v>11</v>
      </c>
      <c r="L15" s="185">
        <v>11</v>
      </c>
      <c r="M15" s="186">
        <f t="shared" si="10"/>
        <v>375</v>
      </c>
      <c r="N15" s="186">
        <f t="shared" si="10"/>
        <v>375</v>
      </c>
      <c r="O15" s="186">
        <f t="shared" si="10"/>
        <v>0</v>
      </c>
      <c r="P15" s="186">
        <f t="shared" si="10"/>
        <v>0</v>
      </c>
      <c r="Q15" s="186">
        <f t="shared" si="10"/>
        <v>0</v>
      </c>
      <c r="R15" s="186">
        <f t="shared" si="10"/>
        <v>0</v>
      </c>
      <c r="S15" s="186">
        <f t="shared" si="10"/>
        <v>0</v>
      </c>
      <c r="T15" s="227">
        <f>+I15</f>
        <v>7</v>
      </c>
      <c r="U15" s="186">
        <f>SUM(V15:AA15)</f>
        <v>75</v>
      </c>
      <c r="V15" s="188">
        <v>75</v>
      </c>
      <c r="W15" s="188">
        <v>0</v>
      </c>
      <c r="X15" s="188">
        <v>0</v>
      </c>
      <c r="Y15" s="188">
        <v>0</v>
      </c>
      <c r="Z15" s="188">
        <v>0</v>
      </c>
      <c r="AA15" s="188">
        <v>0</v>
      </c>
      <c r="AB15" s="227">
        <f>+J15</f>
        <v>11</v>
      </c>
      <c r="AC15" s="186">
        <f>SUM(AD15:AI15)</f>
        <v>100</v>
      </c>
      <c r="AD15" s="188">
        <v>100</v>
      </c>
      <c r="AE15" s="188">
        <v>0</v>
      </c>
      <c r="AF15" s="188">
        <v>0</v>
      </c>
      <c r="AG15" s="188">
        <v>0</v>
      </c>
      <c r="AH15" s="188">
        <v>0</v>
      </c>
      <c r="AI15" s="188">
        <v>0</v>
      </c>
      <c r="AJ15" s="227">
        <f>+K15</f>
        <v>11</v>
      </c>
      <c r="AK15" s="186">
        <f>SUM(AL15:AQ15)</f>
        <v>100</v>
      </c>
      <c r="AL15" s="188">
        <v>100</v>
      </c>
      <c r="AM15" s="188">
        <v>0</v>
      </c>
      <c r="AN15" s="188">
        <v>0</v>
      </c>
      <c r="AO15" s="188">
        <v>0</v>
      </c>
      <c r="AP15" s="188">
        <v>0</v>
      </c>
      <c r="AQ15" s="188">
        <v>0</v>
      </c>
      <c r="AR15" s="227">
        <f>+L15</f>
        <v>11</v>
      </c>
      <c r="AS15" s="186">
        <f>SUM(AT15:AY15)</f>
        <v>100</v>
      </c>
      <c r="AT15" s="188">
        <v>100</v>
      </c>
      <c r="AU15" s="188">
        <v>0</v>
      </c>
      <c r="AV15" s="188">
        <v>0</v>
      </c>
      <c r="AW15" s="188">
        <v>0</v>
      </c>
      <c r="AX15" s="188">
        <v>0</v>
      </c>
      <c r="AY15" s="188">
        <v>0</v>
      </c>
    </row>
    <row r="16" spans="1:51" ht="32.1" customHeight="1" x14ac:dyDescent="0.25">
      <c r="C16" s="165" t="s">
        <v>3195</v>
      </c>
      <c r="D16" s="166" t="s">
        <v>636</v>
      </c>
      <c r="E16" s="228"/>
      <c r="F16" s="168"/>
      <c r="G16" s="194"/>
      <c r="H16" s="170"/>
      <c r="I16" s="171"/>
      <c r="J16" s="171"/>
      <c r="K16" s="171"/>
      <c r="L16" s="171"/>
      <c r="M16" s="172">
        <f t="shared" ref="M16:S16" si="19">SUM(M17:M35)/2</f>
        <v>3005</v>
      </c>
      <c r="N16" s="172">
        <f t="shared" si="19"/>
        <v>3005</v>
      </c>
      <c r="O16" s="172">
        <f t="shared" si="19"/>
        <v>0</v>
      </c>
      <c r="P16" s="172">
        <f t="shared" si="19"/>
        <v>0</v>
      </c>
      <c r="Q16" s="172">
        <f t="shared" si="19"/>
        <v>0</v>
      </c>
      <c r="R16" s="172">
        <f t="shared" si="19"/>
        <v>0</v>
      </c>
      <c r="S16" s="172">
        <f t="shared" si="19"/>
        <v>0</v>
      </c>
      <c r="T16" s="229"/>
      <c r="U16" s="174">
        <f t="shared" ref="U16:AA16" si="20">SUM(U17:U35)/2</f>
        <v>420</v>
      </c>
      <c r="V16" s="197">
        <f t="shared" si="20"/>
        <v>420</v>
      </c>
      <c r="W16" s="197">
        <f t="shared" si="20"/>
        <v>0</v>
      </c>
      <c r="X16" s="197">
        <f t="shared" si="20"/>
        <v>0</v>
      </c>
      <c r="Y16" s="197">
        <f t="shared" si="20"/>
        <v>0</v>
      </c>
      <c r="Z16" s="197">
        <f t="shared" si="20"/>
        <v>0</v>
      </c>
      <c r="AA16" s="197">
        <f t="shared" si="20"/>
        <v>0</v>
      </c>
      <c r="AB16" s="229"/>
      <c r="AC16" s="174">
        <f t="shared" ref="AC16:AI16" si="21">SUM(AC17:AC35)/2</f>
        <v>985</v>
      </c>
      <c r="AD16" s="197">
        <f t="shared" si="21"/>
        <v>985</v>
      </c>
      <c r="AE16" s="197">
        <f t="shared" si="21"/>
        <v>0</v>
      </c>
      <c r="AF16" s="197">
        <f t="shared" si="21"/>
        <v>0</v>
      </c>
      <c r="AG16" s="197">
        <f t="shared" si="21"/>
        <v>0</v>
      </c>
      <c r="AH16" s="197">
        <f t="shared" si="21"/>
        <v>0</v>
      </c>
      <c r="AI16" s="197">
        <f t="shared" si="21"/>
        <v>0</v>
      </c>
      <c r="AJ16" s="229"/>
      <c r="AK16" s="174">
        <f t="shared" ref="AK16:AQ16" si="22">SUM(AK17:AK35)/2</f>
        <v>835</v>
      </c>
      <c r="AL16" s="197">
        <f t="shared" si="22"/>
        <v>835</v>
      </c>
      <c r="AM16" s="197">
        <f t="shared" si="22"/>
        <v>0</v>
      </c>
      <c r="AN16" s="197">
        <f t="shared" si="22"/>
        <v>0</v>
      </c>
      <c r="AO16" s="197">
        <f t="shared" si="22"/>
        <v>0</v>
      </c>
      <c r="AP16" s="197">
        <f t="shared" si="22"/>
        <v>0</v>
      </c>
      <c r="AQ16" s="197">
        <f t="shared" si="22"/>
        <v>0</v>
      </c>
      <c r="AR16" s="229"/>
      <c r="AS16" s="174">
        <f t="shared" ref="AS16:AY16" si="23">SUM(AS17:AS35)/2</f>
        <v>765</v>
      </c>
      <c r="AT16" s="197">
        <f t="shared" si="23"/>
        <v>765</v>
      </c>
      <c r="AU16" s="197">
        <f t="shared" si="23"/>
        <v>0</v>
      </c>
      <c r="AV16" s="197">
        <f t="shared" si="23"/>
        <v>0</v>
      </c>
      <c r="AW16" s="197">
        <f t="shared" si="23"/>
        <v>0</v>
      </c>
      <c r="AX16" s="197">
        <f t="shared" si="23"/>
        <v>0</v>
      </c>
      <c r="AY16" s="197">
        <f t="shared" si="23"/>
        <v>0</v>
      </c>
    </row>
    <row r="17" spans="4:51" ht="32.1" customHeight="1" x14ac:dyDescent="0.25">
      <c r="D17" s="175" t="s">
        <v>3197</v>
      </c>
      <c r="E17" s="540" t="s">
        <v>3196</v>
      </c>
      <c r="F17" s="541"/>
      <c r="G17" s="189"/>
      <c r="H17" s="177"/>
      <c r="I17" s="178"/>
      <c r="J17" s="178"/>
      <c r="K17" s="178"/>
      <c r="L17" s="178"/>
      <c r="M17" s="190">
        <f t="shared" ref="M17:S32" si="24">+U17+AC17+AK17+AS17</f>
        <v>210</v>
      </c>
      <c r="N17" s="190">
        <f t="shared" si="24"/>
        <v>210</v>
      </c>
      <c r="O17" s="190">
        <f t="shared" si="24"/>
        <v>0</v>
      </c>
      <c r="P17" s="190">
        <f t="shared" si="24"/>
        <v>0</v>
      </c>
      <c r="Q17" s="190">
        <f t="shared" si="24"/>
        <v>0</v>
      </c>
      <c r="R17" s="190">
        <f t="shared" si="24"/>
        <v>0</v>
      </c>
      <c r="S17" s="190">
        <f t="shared" si="24"/>
        <v>0</v>
      </c>
      <c r="T17" s="192"/>
      <c r="U17" s="181">
        <f t="shared" ref="U17:AA17" si="25">SUM(U18:U18)</f>
        <v>30</v>
      </c>
      <c r="V17" s="181">
        <f t="shared" si="25"/>
        <v>30</v>
      </c>
      <c r="W17" s="181">
        <f t="shared" si="25"/>
        <v>0</v>
      </c>
      <c r="X17" s="181">
        <f t="shared" si="25"/>
        <v>0</v>
      </c>
      <c r="Y17" s="181">
        <f t="shared" si="25"/>
        <v>0</v>
      </c>
      <c r="Z17" s="181">
        <f t="shared" si="25"/>
        <v>0</v>
      </c>
      <c r="AA17" s="181">
        <f t="shared" si="25"/>
        <v>0</v>
      </c>
      <c r="AB17" s="192"/>
      <c r="AC17" s="181">
        <f t="shared" ref="AC17:AI17" si="26">SUM(AC18:AC18)</f>
        <v>60</v>
      </c>
      <c r="AD17" s="181">
        <f t="shared" si="26"/>
        <v>60</v>
      </c>
      <c r="AE17" s="181">
        <f t="shared" si="26"/>
        <v>0</v>
      </c>
      <c r="AF17" s="181">
        <f t="shared" si="26"/>
        <v>0</v>
      </c>
      <c r="AG17" s="181">
        <f t="shared" si="26"/>
        <v>0</v>
      </c>
      <c r="AH17" s="181">
        <f t="shared" si="26"/>
        <v>0</v>
      </c>
      <c r="AI17" s="181">
        <f t="shared" si="26"/>
        <v>0</v>
      </c>
      <c r="AJ17" s="192"/>
      <c r="AK17" s="181">
        <f t="shared" ref="AK17:AQ17" si="27">SUM(AK18:AK18)</f>
        <v>60</v>
      </c>
      <c r="AL17" s="181">
        <f t="shared" si="27"/>
        <v>60</v>
      </c>
      <c r="AM17" s="181">
        <f t="shared" si="27"/>
        <v>0</v>
      </c>
      <c r="AN17" s="181">
        <f t="shared" si="27"/>
        <v>0</v>
      </c>
      <c r="AO17" s="181">
        <f t="shared" si="27"/>
        <v>0</v>
      </c>
      <c r="AP17" s="181">
        <f t="shared" si="27"/>
        <v>0</v>
      </c>
      <c r="AQ17" s="181">
        <f t="shared" si="27"/>
        <v>0</v>
      </c>
      <c r="AR17" s="192"/>
      <c r="AS17" s="181">
        <f t="shared" ref="AS17:AY17" si="28">SUM(AS18:AS18)</f>
        <v>60</v>
      </c>
      <c r="AT17" s="181">
        <f t="shared" si="28"/>
        <v>60</v>
      </c>
      <c r="AU17" s="181">
        <f t="shared" si="28"/>
        <v>0</v>
      </c>
      <c r="AV17" s="181">
        <f t="shared" si="28"/>
        <v>0</v>
      </c>
      <c r="AW17" s="181">
        <f t="shared" si="28"/>
        <v>0</v>
      </c>
      <c r="AX17" s="181">
        <f t="shared" si="28"/>
        <v>0</v>
      </c>
      <c r="AY17" s="181">
        <f t="shared" si="28"/>
        <v>0</v>
      </c>
    </row>
    <row r="18" spans="4:51" ht="32.1" customHeight="1" x14ac:dyDescent="0.25">
      <c r="D18" s="175"/>
      <c r="E18" s="182">
        <f>+Metas!H410</f>
        <v>356</v>
      </c>
      <c r="F18" s="191" t="str">
        <f>+Metas!K410</f>
        <v>Talleres a asociaciones de mujeres para la prevención de la violencia intrafamiliar</v>
      </c>
      <c r="G18" s="226">
        <f>+Metas!J410</f>
        <v>80</v>
      </c>
      <c r="H18" s="1">
        <f>SUM(I18:L18)</f>
        <v>80</v>
      </c>
      <c r="I18" s="198">
        <v>5</v>
      </c>
      <c r="J18" s="198">
        <v>25</v>
      </c>
      <c r="K18" s="198">
        <v>25</v>
      </c>
      <c r="L18" s="198">
        <v>25</v>
      </c>
      <c r="M18" s="186">
        <f t="shared" si="24"/>
        <v>210</v>
      </c>
      <c r="N18" s="186">
        <f t="shared" si="24"/>
        <v>210</v>
      </c>
      <c r="O18" s="186">
        <f t="shared" si="24"/>
        <v>0</v>
      </c>
      <c r="P18" s="186">
        <f t="shared" si="24"/>
        <v>0</v>
      </c>
      <c r="Q18" s="186">
        <f t="shared" si="24"/>
        <v>0</v>
      </c>
      <c r="R18" s="186">
        <f t="shared" si="24"/>
        <v>0</v>
      </c>
      <c r="S18" s="186">
        <f t="shared" si="24"/>
        <v>0</v>
      </c>
      <c r="T18" s="227">
        <f>+I18</f>
        <v>5</v>
      </c>
      <c r="U18" s="186">
        <f>SUM(V18:AA18)</f>
        <v>30</v>
      </c>
      <c r="V18" s="199">
        <v>30</v>
      </c>
      <c r="W18" s="199">
        <v>0</v>
      </c>
      <c r="X18" s="199">
        <v>0</v>
      </c>
      <c r="Y18" s="199">
        <v>0</v>
      </c>
      <c r="Z18" s="199">
        <v>0</v>
      </c>
      <c r="AA18" s="199">
        <v>0</v>
      </c>
      <c r="AB18" s="227">
        <f>+J18</f>
        <v>25</v>
      </c>
      <c r="AC18" s="186">
        <f>SUM(AD18:AI18)</f>
        <v>60</v>
      </c>
      <c r="AD18" s="199">
        <v>60</v>
      </c>
      <c r="AE18" s="199">
        <v>0</v>
      </c>
      <c r="AF18" s="199">
        <v>0</v>
      </c>
      <c r="AG18" s="199">
        <v>0</v>
      </c>
      <c r="AH18" s="199">
        <v>0</v>
      </c>
      <c r="AI18" s="199">
        <v>0</v>
      </c>
      <c r="AJ18" s="227">
        <f>+K18</f>
        <v>25</v>
      </c>
      <c r="AK18" s="186">
        <f>SUM(AL18:AQ18)</f>
        <v>60</v>
      </c>
      <c r="AL18" s="199">
        <v>60</v>
      </c>
      <c r="AM18" s="199">
        <v>0</v>
      </c>
      <c r="AN18" s="199">
        <v>0</v>
      </c>
      <c r="AO18" s="199">
        <v>0</v>
      </c>
      <c r="AP18" s="199">
        <v>0</v>
      </c>
      <c r="AQ18" s="199">
        <v>0</v>
      </c>
      <c r="AR18" s="227">
        <f>+L18</f>
        <v>25</v>
      </c>
      <c r="AS18" s="186">
        <f>SUM(AT18:AY18)</f>
        <v>60</v>
      </c>
      <c r="AT18" s="199">
        <v>60</v>
      </c>
      <c r="AU18" s="199">
        <v>0</v>
      </c>
      <c r="AV18" s="199">
        <v>0</v>
      </c>
      <c r="AW18" s="199">
        <v>0</v>
      </c>
      <c r="AX18" s="199">
        <v>0</v>
      </c>
      <c r="AY18" s="199">
        <v>0</v>
      </c>
    </row>
    <row r="19" spans="4:51" ht="32.1" customHeight="1" x14ac:dyDescent="0.25">
      <c r="D19" s="175" t="s">
        <v>3199</v>
      </c>
      <c r="E19" s="540" t="s">
        <v>3198</v>
      </c>
      <c r="F19" s="541"/>
      <c r="G19" s="189"/>
      <c r="H19" s="177"/>
      <c r="I19" s="178"/>
      <c r="J19" s="178"/>
      <c r="K19" s="178"/>
      <c r="L19" s="178"/>
      <c r="M19" s="190">
        <f t="shared" si="24"/>
        <v>210</v>
      </c>
      <c r="N19" s="190">
        <f t="shared" si="24"/>
        <v>210</v>
      </c>
      <c r="O19" s="190">
        <f t="shared" si="24"/>
        <v>0</v>
      </c>
      <c r="P19" s="190">
        <f t="shared" si="24"/>
        <v>0</v>
      </c>
      <c r="Q19" s="190">
        <f t="shared" si="24"/>
        <v>0</v>
      </c>
      <c r="R19" s="190">
        <f t="shared" si="24"/>
        <v>0</v>
      </c>
      <c r="S19" s="190">
        <f t="shared" si="24"/>
        <v>0</v>
      </c>
      <c r="T19" s="192"/>
      <c r="U19" s="181">
        <f t="shared" ref="U19:AA19" si="29">SUM(U20:U20)</f>
        <v>30</v>
      </c>
      <c r="V19" s="181">
        <f t="shared" si="29"/>
        <v>30</v>
      </c>
      <c r="W19" s="181">
        <f t="shared" si="29"/>
        <v>0</v>
      </c>
      <c r="X19" s="181">
        <f t="shared" si="29"/>
        <v>0</v>
      </c>
      <c r="Y19" s="181">
        <f t="shared" si="29"/>
        <v>0</v>
      </c>
      <c r="Z19" s="181">
        <f t="shared" si="29"/>
        <v>0</v>
      </c>
      <c r="AA19" s="181">
        <f t="shared" si="29"/>
        <v>0</v>
      </c>
      <c r="AB19" s="192"/>
      <c r="AC19" s="181">
        <f t="shared" ref="AC19:AI19" si="30">SUM(AC20:AC20)</f>
        <v>60</v>
      </c>
      <c r="AD19" s="181">
        <f t="shared" si="30"/>
        <v>60</v>
      </c>
      <c r="AE19" s="181">
        <f t="shared" si="30"/>
        <v>0</v>
      </c>
      <c r="AF19" s="181">
        <f t="shared" si="30"/>
        <v>0</v>
      </c>
      <c r="AG19" s="181">
        <f t="shared" si="30"/>
        <v>0</v>
      </c>
      <c r="AH19" s="181">
        <f t="shared" si="30"/>
        <v>0</v>
      </c>
      <c r="AI19" s="181">
        <f t="shared" si="30"/>
        <v>0</v>
      </c>
      <c r="AJ19" s="192"/>
      <c r="AK19" s="181">
        <f t="shared" ref="AK19:AQ19" si="31">SUM(AK20:AK20)</f>
        <v>60</v>
      </c>
      <c r="AL19" s="181">
        <f t="shared" si="31"/>
        <v>60</v>
      </c>
      <c r="AM19" s="181">
        <f t="shared" si="31"/>
        <v>0</v>
      </c>
      <c r="AN19" s="181">
        <f t="shared" si="31"/>
        <v>0</v>
      </c>
      <c r="AO19" s="181">
        <f t="shared" si="31"/>
        <v>0</v>
      </c>
      <c r="AP19" s="181">
        <f t="shared" si="31"/>
        <v>0</v>
      </c>
      <c r="AQ19" s="181">
        <f t="shared" si="31"/>
        <v>0</v>
      </c>
      <c r="AR19" s="192"/>
      <c r="AS19" s="181">
        <f t="shared" ref="AS19:AY19" si="32">SUM(AS20:AS20)</f>
        <v>60</v>
      </c>
      <c r="AT19" s="181">
        <f t="shared" si="32"/>
        <v>60</v>
      </c>
      <c r="AU19" s="181">
        <f t="shared" si="32"/>
        <v>0</v>
      </c>
      <c r="AV19" s="181">
        <f t="shared" si="32"/>
        <v>0</v>
      </c>
      <c r="AW19" s="181">
        <f t="shared" si="32"/>
        <v>0</v>
      </c>
      <c r="AX19" s="181">
        <f t="shared" si="32"/>
        <v>0</v>
      </c>
      <c r="AY19" s="181">
        <f t="shared" si="32"/>
        <v>0</v>
      </c>
    </row>
    <row r="20" spans="4:51" ht="32.1" customHeight="1" x14ac:dyDescent="0.25">
      <c r="D20" s="175"/>
      <c r="E20" s="182">
        <f>+Metas!H411</f>
        <v>357</v>
      </c>
      <c r="F20" s="191" t="str">
        <f>+Metas!K411</f>
        <v>Talleres a asociaciones de mujeres de educación en equidad de género</v>
      </c>
      <c r="G20" s="226">
        <f>+Metas!J411</f>
        <v>80</v>
      </c>
      <c r="H20" s="1">
        <f>SUM(I20:L20)</f>
        <v>80</v>
      </c>
      <c r="I20" s="198">
        <v>5</v>
      </c>
      <c r="J20" s="198">
        <v>25</v>
      </c>
      <c r="K20" s="198">
        <v>25</v>
      </c>
      <c r="L20" s="198">
        <v>25</v>
      </c>
      <c r="M20" s="186">
        <f t="shared" si="24"/>
        <v>210</v>
      </c>
      <c r="N20" s="186">
        <f t="shared" si="24"/>
        <v>210</v>
      </c>
      <c r="O20" s="186">
        <f t="shared" si="24"/>
        <v>0</v>
      </c>
      <c r="P20" s="186">
        <f t="shared" si="24"/>
        <v>0</v>
      </c>
      <c r="Q20" s="186">
        <f t="shared" si="24"/>
        <v>0</v>
      </c>
      <c r="R20" s="186">
        <f t="shared" si="24"/>
        <v>0</v>
      </c>
      <c r="S20" s="186">
        <f t="shared" si="24"/>
        <v>0</v>
      </c>
      <c r="T20" s="227">
        <f>+I20</f>
        <v>5</v>
      </c>
      <c r="U20" s="186">
        <f>SUM(V20:AA20)</f>
        <v>30</v>
      </c>
      <c r="V20" s="199">
        <v>30</v>
      </c>
      <c r="W20" s="199">
        <v>0</v>
      </c>
      <c r="X20" s="199">
        <v>0</v>
      </c>
      <c r="Y20" s="199">
        <v>0</v>
      </c>
      <c r="Z20" s="199">
        <v>0</v>
      </c>
      <c r="AA20" s="199">
        <v>0</v>
      </c>
      <c r="AB20" s="227">
        <f>+J20</f>
        <v>25</v>
      </c>
      <c r="AC20" s="186">
        <f>SUM(AD20:AI20)</f>
        <v>60</v>
      </c>
      <c r="AD20" s="199">
        <v>60</v>
      </c>
      <c r="AE20" s="199">
        <v>0</v>
      </c>
      <c r="AF20" s="199">
        <v>0</v>
      </c>
      <c r="AG20" s="199">
        <v>0</v>
      </c>
      <c r="AH20" s="199">
        <v>0</v>
      </c>
      <c r="AI20" s="199">
        <v>0</v>
      </c>
      <c r="AJ20" s="227">
        <f>+K20</f>
        <v>25</v>
      </c>
      <c r="AK20" s="186">
        <f>SUM(AL20:AQ20)</f>
        <v>60</v>
      </c>
      <c r="AL20" s="199">
        <v>60</v>
      </c>
      <c r="AM20" s="199">
        <v>0</v>
      </c>
      <c r="AN20" s="199">
        <v>0</v>
      </c>
      <c r="AO20" s="199">
        <v>0</v>
      </c>
      <c r="AP20" s="199">
        <v>0</v>
      </c>
      <c r="AQ20" s="199">
        <v>0</v>
      </c>
      <c r="AR20" s="227">
        <f>+L20</f>
        <v>25</v>
      </c>
      <c r="AS20" s="186">
        <f>SUM(AT20:AY20)</f>
        <v>60</v>
      </c>
      <c r="AT20" s="199">
        <v>60</v>
      </c>
      <c r="AU20" s="199">
        <v>0</v>
      </c>
      <c r="AV20" s="199">
        <v>0</v>
      </c>
      <c r="AW20" s="199">
        <v>0</v>
      </c>
      <c r="AX20" s="199">
        <v>0</v>
      </c>
      <c r="AY20" s="199">
        <v>0</v>
      </c>
    </row>
    <row r="21" spans="4:51" ht="32.1" customHeight="1" x14ac:dyDescent="0.25">
      <c r="D21" s="175" t="s">
        <v>3201</v>
      </c>
      <c r="E21" s="540" t="s">
        <v>3200</v>
      </c>
      <c r="F21" s="541"/>
      <c r="G21" s="189"/>
      <c r="H21" s="177"/>
      <c r="I21" s="178"/>
      <c r="J21" s="178"/>
      <c r="K21" s="178"/>
      <c r="L21" s="178"/>
      <c r="M21" s="190">
        <f t="shared" si="24"/>
        <v>420</v>
      </c>
      <c r="N21" s="190">
        <f t="shared" si="24"/>
        <v>420</v>
      </c>
      <c r="O21" s="190">
        <f t="shared" si="24"/>
        <v>0</v>
      </c>
      <c r="P21" s="190">
        <f t="shared" si="24"/>
        <v>0</v>
      </c>
      <c r="Q21" s="190">
        <f t="shared" si="24"/>
        <v>0</v>
      </c>
      <c r="R21" s="190">
        <f t="shared" si="24"/>
        <v>0</v>
      </c>
      <c r="S21" s="190">
        <f t="shared" si="24"/>
        <v>0</v>
      </c>
      <c r="T21" s="180"/>
      <c r="U21" s="181">
        <f t="shared" ref="U21:AA21" si="33">SUM(U22:U23)</f>
        <v>60</v>
      </c>
      <c r="V21" s="181">
        <f t="shared" si="33"/>
        <v>60</v>
      </c>
      <c r="W21" s="181">
        <f t="shared" si="33"/>
        <v>0</v>
      </c>
      <c r="X21" s="181">
        <f t="shared" si="33"/>
        <v>0</v>
      </c>
      <c r="Y21" s="181">
        <f t="shared" si="33"/>
        <v>0</v>
      </c>
      <c r="Z21" s="181">
        <f t="shared" si="33"/>
        <v>0</v>
      </c>
      <c r="AA21" s="181">
        <f t="shared" si="33"/>
        <v>0</v>
      </c>
      <c r="AB21" s="180"/>
      <c r="AC21" s="181">
        <f t="shared" ref="AC21:AI21" si="34">SUM(AC22:AC23)</f>
        <v>120</v>
      </c>
      <c r="AD21" s="181">
        <f t="shared" si="34"/>
        <v>120</v>
      </c>
      <c r="AE21" s="181">
        <f t="shared" si="34"/>
        <v>0</v>
      </c>
      <c r="AF21" s="181">
        <f t="shared" si="34"/>
        <v>0</v>
      </c>
      <c r="AG21" s="181">
        <f t="shared" si="34"/>
        <v>0</v>
      </c>
      <c r="AH21" s="181">
        <f t="shared" si="34"/>
        <v>0</v>
      </c>
      <c r="AI21" s="181">
        <f t="shared" si="34"/>
        <v>0</v>
      </c>
      <c r="AJ21" s="180"/>
      <c r="AK21" s="181">
        <f t="shared" ref="AK21:AQ21" si="35">SUM(AK22:AK23)</f>
        <v>120</v>
      </c>
      <c r="AL21" s="181">
        <f t="shared" si="35"/>
        <v>120</v>
      </c>
      <c r="AM21" s="181">
        <f t="shared" si="35"/>
        <v>0</v>
      </c>
      <c r="AN21" s="181">
        <f t="shared" si="35"/>
        <v>0</v>
      </c>
      <c r="AO21" s="181">
        <f t="shared" si="35"/>
        <v>0</v>
      </c>
      <c r="AP21" s="181">
        <f t="shared" si="35"/>
        <v>0</v>
      </c>
      <c r="AQ21" s="181">
        <f t="shared" si="35"/>
        <v>0</v>
      </c>
      <c r="AR21" s="180"/>
      <c r="AS21" s="181">
        <f t="shared" ref="AS21:AY21" si="36">SUM(AS22:AS23)</f>
        <v>120</v>
      </c>
      <c r="AT21" s="181">
        <f t="shared" si="36"/>
        <v>120</v>
      </c>
      <c r="AU21" s="181">
        <f t="shared" si="36"/>
        <v>0</v>
      </c>
      <c r="AV21" s="181">
        <f t="shared" si="36"/>
        <v>0</v>
      </c>
      <c r="AW21" s="181">
        <f t="shared" si="36"/>
        <v>0</v>
      </c>
      <c r="AX21" s="181">
        <f t="shared" si="36"/>
        <v>0</v>
      </c>
      <c r="AY21" s="181">
        <f t="shared" si="36"/>
        <v>0</v>
      </c>
    </row>
    <row r="22" spans="4:51" ht="32.1" customHeight="1" x14ac:dyDescent="0.25">
      <c r="D22" s="201"/>
      <c r="E22" s="182">
        <f>+Metas!H412</f>
        <v>358</v>
      </c>
      <c r="F22" s="191" t="str">
        <f>+Metas!K412</f>
        <v>Talleres para la divulgación, protección y prevención de los derechos sexuales a la mujer</v>
      </c>
      <c r="G22" s="184">
        <f>+Metas!J412</f>
        <v>80</v>
      </c>
      <c r="H22" s="1">
        <f>SUM(I22:L22)</f>
        <v>80</v>
      </c>
      <c r="I22" s="198">
        <v>5</v>
      </c>
      <c r="J22" s="198">
        <v>25</v>
      </c>
      <c r="K22" s="198">
        <v>25</v>
      </c>
      <c r="L22" s="198">
        <v>25</v>
      </c>
      <c r="M22" s="186">
        <f t="shared" si="24"/>
        <v>210</v>
      </c>
      <c r="N22" s="186">
        <f t="shared" si="24"/>
        <v>210</v>
      </c>
      <c r="O22" s="186">
        <f t="shared" si="24"/>
        <v>0</v>
      </c>
      <c r="P22" s="186">
        <f t="shared" si="24"/>
        <v>0</v>
      </c>
      <c r="Q22" s="186">
        <f t="shared" si="24"/>
        <v>0</v>
      </c>
      <c r="R22" s="186">
        <f t="shared" si="24"/>
        <v>0</v>
      </c>
      <c r="S22" s="186">
        <f t="shared" si="24"/>
        <v>0</v>
      </c>
      <c r="T22" s="227">
        <f>+I22</f>
        <v>5</v>
      </c>
      <c r="U22" s="186">
        <f>SUM(V22:AA22)</f>
        <v>30</v>
      </c>
      <c r="V22" s="199">
        <v>30</v>
      </c>
      <c r="W22" s="199">
        <v>0</v>
      </c>
      <c r="X22" s="199">
        <v>0</v>
      </c>
      <c r="Y22" s="199">
        <v>0</v>
      </c>
      <c r="Z22" s="199">
        <v>0</v>
      </c>
      <c r="AA22" s="199">
        <v>0</v>
      </c>
      <c r="AB22" s="227">
        <f>+J22</f>
        <v>25</v>
      </c>
      <c r="AC22" s="186">
        <f>SUM(AD22:AI22)</f>
        <v>60</v>
      </c>
      <c r="AD22" s="199">
        <v>60</v>
      </c>
      <c r="AE22" s="199">
        <v>0</v>
      </c>
      <c r="AF22" s="199">
        <v>0</v>
      </c>
      <c r="AG22" s="199">
        <v>0</v>
      </c>
      <c r="AH22" s="199">
        <v>0</v>
      </c>
      <c r="AI22" s="199">
        <v>0</v>
      </c>
      <c r="AJ22" s="227">
        <f>+K22</f>
        <v>25</v>
      </c>
      <c r="AK22" s="186">
        <f>SUM(AL22:AQ22)</f>
        <v>60</v>
      </c>
      <c r="AL22" s="199">
        <v>60</v>
      </c>
      <c r="AM22" s="199">
        <v>0</v>
      </c>
      <c r="AN22" s="199">
        <v>0</v>
      </c>
      <c r="AO22" s="199">
        <v>0</v>
      </c>
      <c r="AP22" s="199">
        <v>0</v>
      </c>
      <c r="AQ22" s="199">
        <v>0</v>
      </c>
      <c r="AR22" s="227">
        <f>+L22</f>
        <v>25</v>
      </c>
      <c r="AS22" s="186">
        <f>SUM(AT22:AY22)</f>
        <v>60</v>
      </c>
      <c r="AT22" s="199">
        <v>60</v>
      </c>
      <c r="AU22" s="199">
        <v>0</v>
      </c>
      <c r="AV22" s="199">
        <v>0</v>
      </c>
      <c r="AW22" s="199">
        <v>0</v>
      </c>
      <c r="AX22" s="199">
        <v>0</v>
      </c>
      <c r="AY22" s="199">
        <v>0</v>
      </c>
    </row>
    <row r="23" spans="4:51" ht="32.1" customHeight="1" x14ac:dyDescent="0.25">
      <c r="D23" s="201"/>
      <c r="E23" s="182">
        <f>+Metas!H413</f>
        <v>359</v>
      </c>
      <c r="F23" s="191" t="str">
        <f>+Metas!K413</f>
        <v>Talleres de capacitación en derechos sexuales y reproductivos de las mujeres en situación de desplazamiento</v>
      </c>
      <c r="G23" s="184">
        <f>+Metas!J413</f>
        <v>80</v>
      </c>
      <c r="H23" s="1">
        <f>SUM(I23:L23)</f>
        <v>80</v>
      </c>
      <c r="I23" s="198">
        <v>5</v>
      </c>
      <c r="J23" s="198">
        <v>25</v>
      </c>
      <c r="K23" s="198">
        <v>25</v>
      </c>
      <c r="L23" s="198">
        <v>25</v>
      </c>
      <c r="M23" s="186">
        <f t="shared" si="24"/>
        <v>210</v>
      </c>
      <c r="N23" s="186">
        <f t="shared" si="24"/>
        <v>210</v>
      </c>
      <c r="O23" s="186">
        <f t="shared" si="24"/>
        <v>0</v>
      </c>
      <c r="P23" s="186">
        <f t="shared" si="24"/>
        <v>0</v>
      </c>
      <c r="Q23" s="186">
        <f t="shared" si="24"/>
        <v>0</v>
      </c>
      <c r="R23" s="186">
        <f t="shared" si="24"/>
        <v>0</v>
      </c>
      <c r="S23" s="186">
        <f t="shared" si="24"/>
        <v>0</v>
      </c>
      <c r="T23" s="227">
        <f>+I23</f>
        <v>5</v>
      </c>
      <c r="U23" s="186">
        <f>SUM(V23:AA23)</f>
        <v>30</v>
      </c>
      <c r="V23" s="199">
        <v>30</v>
      </c>
      <c r="W23" s="199">
        <v>0</v>
      </c>
      <c r="X23" s="199">
        <v>0</v>
      </c>
      <c r="Y23" s="199">
        <v>0</v>
      </c>
      <c r="Z23" s="199">
        <v>0</v>
      </c>
      <c r="AA23" s="199">
        <v>0</v>
      </c>
      <c r="AB23" s="227">
        <f>+J23</f>
        <v>25</v>
      </c>
      <c r="AC23" s="186">
        <f>SUM(AD23:AI23)</f>
        <v>60</v>
      </c>
      <c r="AD23" s="199">
        <v>60</v>
      </c>
      <c r="AE23" s="199">
        <v>0</v>
      </c>
      <c r="AF23" s="199">
        <v>0</v>
      </c>
      <c r="AG23" s="199">
        <v>0</v>
      </c>
      <c r="AH23" s="199">
        <v>0</v>
      </c>
      <c r="AI23" s="199">
        <v>0</v>
      </c>
      <c r="AJ23" s="227">
        <f>+K23</f>
        <v>25</v>
      </c>
      <c r="AK23" s="186">
        <f>SUM(AL23:AQ23)</f>
        <v>60</v>
      </c>
      <c r="AL23" s="199">
        <v>60</v>
      </c>
      <c r="AM23" s="199">
        <v>0</v>
      </c>
      <c r="AN23" s="199">
        <v>0</v>
      </c>
      <c r="AO23" s="199">
        <v>0</v>
      </c>
      <c r="AP23" s="199">
        <v>0</v>
      </c>
      <c r="AQ23" s="199">
        <v>0</v>
      </c>
      <c r="AR23" s="227">
        <f>+L23</f>
        <v>25</v>
      </c>
      <c r="AS23" s="186">
        <f>SUM(AT23:AY23)</f>
        <v>60</v>
      </c>
      <c r="AT23" s="199">
        <v>60</v>
      </c>
      <c r="AU23" s="199">
        <v>0</v>
      </c>
      <c r="AV23" s="199">
        <v>0</v>
      </c>
      <c r="AW23" s="199">
        <v>0</v>
      </c>
      <c r="AX23" s="199">
        <v>0</v>
      </c>
      <c r="AY23" s="199">
        <v>0</v>
      </c>
    </row>
    <row r="24" spans="4:51" ht="32.1" customHeight="1" x14ac:dyDescent="0.25">
      <c r="D24" s="175" t="s">
        <v>3203</v>
      </c>
      <c r="E24" s="540" t="s">
        <v>3202</v>
      </c>
      <c r="F24" s="541"/>
      <c r="G24" s="189"/>
      <c r="H24" s="177"/>
      <c r="I24" s="178"/>
      <c r="J24" s="178"/>
      <c r="K24" s="178"/>
      <c r="L24" s="178"/>
      <c r="M24" s="190">
        <f t="shared" si="24"/>
        <v>300</v>
      </c>
      <c r="N24" s="190">
        <f t="shared" si="24"/>
        <v>300</v>
      </c>
      <c r="O24" s="190">
        <f t="shared" si="24"/>
        <v>0</v>
      </c>
      <c r="P24" s="190">
        <f t="shared" si="24"/>
        <v>0</v>
      </c>
      <c r="Q24" s="190">
        <f t="shared" si="24"/>
        <v>0</v>
      </c>
      <c r="R24" s="190">
        <f t="shared" si="24"/>
        <v>0</v>
      </c>
      <c r="S24" s="190">
        <f t="shared" si="24"/>
        <v>0</v>
      </c>
      <c r="T24" s="180"/>
      <c r="U24" s="181">
        <f t="shared" ref="U24:AA24" si="37">SUM(U25:U25)</f>
        <v>20</v>
      </c>
      <c r="V24" s="181">
        <f t="shared" si="37"/>
        <v>20</v>
      </c>
      <c r="W24" s="181">
        <f t="shared" si="37"/>
        <v>0</v>
      </c>
      <c r="X24" s="181">
        <f t="shared" si="37"/>
        <v>0</v>
      </c>
      <c r="Y24" s="181">
        <f t="shared" si="37"/>
        <v>0</v>
      </c>
      <c r="Z24" s="181">
        <f t="shared" si="37"/>
        <v>0</v>
      </c>
      <c r="AA24" s="181">
        <f t="shared" si="37"/>
        <v>0</v>
      </c>
      <c r="AB24" s="180"/>
      <c r="AC24" s="181">
        <f t="shared" ref="AC24:AI24" si="38">SUM(AC25:AC25)</f>
        <v>100</v>
      </c>
      <c r="AD24" s="181">
        <f t="shared" si="38"/>
        <v>100</v>
      </c>
      <c r="AE24" s="181">
        <f t="shared" si="38"/>
        <v>0</v>
      </c>
      <c r="AF24" s="181">
        <f t="shared" si="38"/>
        <v>0</v>
      </c>
      <c r="AG24" s="181">
        <f t="shared" si="38"/>
        <v>0</v>
      </c>
      <c r="AH24" s="181">
        <f t="shared" si="38"/>
        <v>0</v>
      </c>
      <c r="AI24" s="181">
        <f t="shared" si="38"/>
        <v>0</v>
      </c>
      <c r="AJ24" s="180"/>
      <c r="AK24" s="181">
        <f t="shared" ref="AK24:AQ24" si="39">SUM(AK25:AK25)</f>
        <v>100</v>
      </c>
      <c r="AL24" s="181">
        <f t="shared" si="39"/>
        <v>100</v>
      </c>
      <c r="AM24" s="181">
        <f t="shared" si="39"/>
        <v>0</v>
      </c>
      <c r="AN24" s="181">
        <f t="shared" si="39"/>
        <v>0</v>
      </c>
      <c r="AO24" s="181">
        <f t="shared" si="39"/>
        <v>0</v>
      </c>
      <c r="AP24" s="181">
        <f t="shared" si="39"/>
        <v>0</v>
      </c>
      <c r="AQ24" s="181">
        <f t="shared" si="39"/>
        <v>0</v>
      </c>
      <c r="AR24" s="180"/>
      <c r="AS24" s="181">
        <f t="shared" ref="AS24:AY24" si="40">SUM(AS25:AS25)</f>
        <v>80</v>
      </c>
      <c r="AT24" s="181">
        <f t="shared" si="40"/>
        <v>80</v>
      </c>
      <c r="AU24" s="181">
        <f t="shared" si="40"/>
        <v>0</v>
      </c>
      <c r="AV24" s="181">
        <f t="shared" si="40"/>
        <v>0</v>
      </c>
      <c r="AW24" s="181">
        <f t="shared" si="40"/>
        <v>0</v>
      </c>
      <c r="AX24" s="181">
        <f t="shared" si="40"/>
        <v>0</v>
      </c>
      <c r="AY24" s="181">
        <f t="shared" si="40"/>
        <v>0</v>
      </c>
    </row>
    <row r="25" spans="4:51" ht="32.1" customHeight="1" x14ac:dyDescent="0.25">
      <c r="D25" s="201"/>
      <c r="E25" s="182">
        <f>+Metas!H414</f>
        <v>360</v>
      </c>
      <c r="F25" s="191" t="str">
        <f>+Metas!K414</f>
        <v>Docentes capacitados</v>
      </c>
      <c r="G25" s="184">
        <f>+Metas!J414</f>
        <v>5600</v>
      </c>
      <c r="H25" s="1">
        <f>SUM(I25:L25)</f>
        <v>5600</v>
      </c>
      <c r="I25" s="198">
        <v>500</v>
      </c>
      <c r="J25" s="198">
        <v>1700</v>
      </c>
      <c r="K25" s="198">
        <v>1700</v>
      </c>
      <c r="L25" s="198">
        <v>1700</v>
      </c>
      <c r="M25" s="186">
        <f t="shared" si="24"/>
        <v>300</v>
      </c>
      <c r="N25" s="186">
        <f t="shared" si="24"/>
        <v>300</v>
      </c>
      <c r="O25" s="186">
        <f t="shared" si="24"/>
        <v>0</v>
      </c>
      <c r="P25" s="186">
        <f t="shared" si="24"/>
        <v>0</v>
      </c>
      <c r="Q25" s="186">
        <f t="shared" si="24"/>
        <v>0</v>
      </c>
      <c r="R25" s="186">
        <f t="shared" si="24"/>
        <v>0</v>
      </c>
      <c r="S25" s="186">
        <f t="shared" si="24"/>
        <v>0</v>
      </c>
      <c r="T25" s="227">
        <f>+I25</f>
        <v>500</v>
      </c>
      <c r="U25" s="186">
        <f>SUM(V25:AA25)</f>
        <v>20</v>
      </c>
      <c r="V25" s="188">
        <v>20</v>
      </c>
      <c r="W25" s="199">
        <v>0</v>
      </c>
      <c r="X25" s="199">
        <v>0</v>
      </c>
      <c r="Y25" s="199">
        <v>0</v>
      </c>
      <c r="Z25" s="199">
        <v>0</v>
      </c>
      <c r="AA25" s="199">
        <v>0</v>
      </c>
      <c r="AB25" s="227">
        <f>+J25</f>
        <v>1700</v>
      </c>
      <c r="AC25" s="186">
        <f>SUM(AD25:AI25)</f>
        <v>100</v>
      </c>
      <c r="AD25" s="188">
        <v>100</v>
      </c>
      <c r="AE25" s="188">
        <v>0</v>
      </c>
      <c r="AF25" s="188">
        <v>0</v>
      </c>
      <c r="AG25" s="188">
        <v>0</v>
      </c>
      <c r="AH25" s="188">
        <v>0</v>
      </c>
      <c r="AI25" s="188">
        <v>0</v>
      </c>
      <c r="AJ25" s="227">
        <f>+K25</f>
        <v>1700</v>
      </c>
      <c r="AK25" s="186">
        <f>SUM(AL25:AQ25)</f>
        <v>100</v>
      </c>
      <c r="AL25" s="188">
        <v>100</v>
      </c>
      <c r="AM25" s="188">
        <v>0</v>
      </c>
      <c r="AN25" s="188">
        <v>0</v>
      </c>
      <c r="AO25" s="188">
        <v>0</v>
      </c>
      <c r="AP25" s="188">
        <v>0</v>
      </c>
      <c r="AQ25" s="188">
        <v>0</v>
      </c>
      <c r="AR25" s="227">
        <f>+L25</f>
        <v>1700</v>
      </c>
      <c r="AS25" s="186">
        <f>SUM(AT25:AY25)</f>
        <v>80</v>
      </c>
      <c r="AT25" s="188">
        <v>80</v>
      </c>
      <c r="AU25" s="188">
        <v>0</v>
      </c>
      <c r="AV25" s="188">
        <v>0</v>
      </c>
      <c r="AW25" s="188">
        <v>0</v>
      </c>
      <c r="AX25" s="188">
        <v>0</v>
      </c>
      <c r="AY25" s="188">
        <v>0</v>
      </c>
    </row>
    <row r="26" spans="4:51" ht="32.1" customHeight="1" x14ac:dyDescent="0.25">
      <c r="D26" s="175" t="s">
        <v>3205</v>
      </c>
      <c r="E26" s="540" t="s">
        <v>3204</v>
      </c>
      <c r="F26" s="541"/>
      <c r="G26" s="189"/>
      <c r="H26" s="177"/>
      <c r="I26" s="178"/>
      <c r="J26" s="178"/>
      <c r="K26" s="178"/>
      <c r="L26" s="178"/>
      <c r="M26" s="190">
        <f t="shared" si="24"/>
        <v>1665</v>
      </c>
      <c r="N26" s="190">
        <f t="shared" si="24"/>
        <v>1665</v>
      </c>
      <c r="O26" s="190">
        <f t="shared" si="24"/>
        <v>0</v>
      </c>
      <c r="P26" s="190">
        <f t="shared" si="24"/>
        <v>0</v>
      </c>
      <c r="Q26" s="190">
        <f t="shared" si="24"/>
        <v>0</v>
      </c>
      <c r="R26" s="190">
        <f t="shared" si="24"/>
        <v>0</v>
      </c>
      <c r="S26" s="190">
        <f t="shared" si="24"/>
        <v>0</v>
      </c>
      <c r="T26" s="180"/>
      <c r="U26" s="181">
        <f t="shared" ref="U26:AA26" si="41">SUM(U27:U33)</f>
        <v>280</v>
      </c>
      <c r="V26" s="181">
        <f t="shared" si="41"/>
        <v>280</v>
      </c>
      <c r="W26" s="181">
        <f t="shared" si="41"/>
        <v>0</v>
      </c>
      <c r="X26" s="181">
        <f t="shared" si="41"/>
        <v>0</v>
      </c>
      <c r="Y26" s="181">
        <f t="shared" si="41"/>
        <v>0</v>
      </c>
      <c r="Z26" s="181">
        <f t="shared" si="41"/>
        <v>0</v>
      </c>
      <c r="AA26" s="181">
        <f t="shared" si="41"/>
        <v>0</v>
      </c>
      <c r="AB26" s="180"/>
      <c r="AC26" s="181">
        <f t="shared" ref="AC26:AI26" si="42">SUM(AC27:AC33)</f>
        <v>545</v>
      </c>
      <c r="AD26" s="181">
        <f t="shared" si="42"/>
        <v>545</v>
      </c>
      <c r="AE26" s="181">
        <f t="shared" si="42"/>
        <v>0</v>
      </c>
      <c r="AF26" s="181">
        <f t="shared" si="42"/>
        <v>0</v>
      </c>
      <c r="AG26" s="181">
        <f t="shared" si="42"/>
        <v>0</v>
      </c>
      <c r="AH26" s="181">
        <f t="shared" si="42"/>
        <v>0</v>
      </c>
      <c r="AI26" s="181">
        <f t="shared" si="42"/>
        <v>0</v>
      </c>
      <c r="AJ26" s="180"/>
      <c r="AK26" s="181">
        <f t="shared" ref="AK26:AQ26" si="43">SUM(AK27:AK33)</f>
        <v>445</v>
      </c>
      <c r="AL26" s="181">
        <f t="shared" si="43"/>
        <v>445</v>
      </c>
      <c r="AM26" s="181">
        <f t="shared" si="43"/>
        <v>0</v>
      </c>
      <c r="AN26" s="181">
        <f t="shared" si="43"/>
        <v>0</v>
      </c>
      <c r="AO26" s="181">
        <f t="shared" si="43"/>
        <v>0</v>
      </c>
      <c r="AP26" s="181">
        <f t="shared" si="43"/>
        <v>0</v>
      </c>
      <c r="AQ26" s="181">
        <f t="shared" si="43"/>
        <v>0</v>
      </c>
      <c r="AR26" s="180"/>
      <c r="AS26" s="181">
        <f t="shared" ref="AS26:AY26" si="44">SUM(AS27:AS33)</f>
        <v>395</v>
      </c>
      <c r="AT26" s="181">
        <f t="shared" si="44"/>
        <v>395</v>
      </c>
      <c r="AU26" s="181">
        <f t="shared" si="44"/>
        <v>0</v>
      </c>
      <c r="AV26" s="181">
        <f t="shared" si="44"/>
        <v>0</v>
      </c>
      <c r="AW26" s="181">
        <f t="shared" si="44"/>
        <v>0</v>
      </c>
      <c r="AX26" s="181">
        <f t="shared" si="44"/>
        <v>0</v>
      </c>
      <c r="AY26" s="181">
        <f t="shared" si="44"/>
        <v>0</v>
      </c>
    </row>
    <row r="27" spans="4:51" ht="32.1" customHeight="1" x14ac:dyDescent="0.25">
      <c r="D27" s="201"/>
      <c r="E27" s="182">
        <f>+Metas!H415</f>
        <v>361</v>
      </c>
      <c r="F27" s="191" t="str">
        <f>+Metas!K415</f>
        <v>Mujeres capacitadas sobre sus derechos</v>
      </c>
      <c r="G27" s="184">
        <f>+Metas!J415</f>
        <v>9000</v>
      </c>
      <c r="H27" s="1">
        <f>SUM(I27:L27)</f>
        <v>9000</v>
      </c>
      <c r="I27" s="198">
        <v>500</v>
      </c>
      <c r="J27" s="198">
        <v>3000</v>
      </c>
      <c r="K27" s="198">
        <v>3000</v>
      </c>
      <c r="L27" s="198">
        <v>2500</v>
      </c>
      <c r="M27" s="186">
        <f t="shared" si="24"/>
        <v>460</v>
      </c>
      <c r="N27" s="186">
        <f t="shared" si="24"/>
        <v>460</v>
      </c>
      <c r="O27" s="186">
        <f t="shared" si="24"/>
        <v>0</v>
      </c>
      <c r="P27" s="186">
        <f t="shared" si="24"/>
        <v>0</v>
      </c>
      <c r="Q27" s="186">
        <f t="shared" si="24"/>
        <v>0</v>
      </c>
      <c r="R27" s="186">
        <f t="shared" si="24"/>
        <v>0</v>
      </c>
      <c r="S27" s="186">
        <f t="shared" si="24"/>
        <v>0</v>
      </c>
      <c r="T27" s="227">
        <f>+I27</f>
        <v>500</v>
      </c>
      <c r="U27" s="186">
        <f>SUM(V27:AA27)</f>
        <v>40</v>
      </c>
      <c r="V27" s="188">
        <v>40</v>
      </c>
      <c r="W27" s="188">
        <v>0</v>
      </c>
      <c r="X27" s="188">
        <v>0</v>
      </c>
      <c r="Y27" s="188">
        <v>0</v>
      </c>
      <c r="Z27" s="188">
        <v>0</v>
      </c>
      <c r="AA27" s="188">
        <v>0</v>
      </c>
      <c r="AB27" s="227">
        <f>+J27</f>
        <v>3000</v>
      </c>
      <c r="AC27" s="186">
        <f>SUM(AD27:AI27)</f>
        <v>150</v>
      </c>
      <c r="AD27" s="188">
        <v>150</v>
      </c>
      <c r="AE27" s="188">
        <v>0</v>
      </c>
      <c r="AF27" s="188">
        <v>0</v>
      </c>
      <c r="AG27" s="188">
        <v>0</v>
      </c>
      <c r="AH27" s="188">
        <v>0</v>
      </c>
      <c r="AI27" s="188">
        <v>0</v>
      </c>
      <c r="AJ27" s="227">
        <f>+K27</f>
        <v>3000</v>
      </c>
      <c r="AK27" s="186">
        <f>SUM(AL27:AQ27)</f>
        <v>150</v>
      </c>
      <c r="AL27" s="188">
        <v>150</v>
      </c>
      <c r="AM27" s="188">
        <v>0</v>
      </c>
      <c r="AN27" s="188">
        <v>0</v>
      </c>
      <c r="AO27" s="188">
        <v>0</v>
      </c>
      <c r="AP27" s="188">
        <v>0</v>
      </c>
      <c r="AQ27" s="188">
        <v>0</v>
      </c>
      <c r="AR27" s="227">
        <f>+L27</f>
        <v>2500</v>
      </c>
      <c r="AS27" s="186">
        <f>SUM(AT27:AY27)</f>
        <v>120</v>
      </c>
      <c r="AT27" s="188">
        <v>120</v>
      </c>
      <c r="AU27" s="188">
        <v>0</v>
      </c>
      <c r="AV27" s="188">
        <v>0</v>
      </c>
      <c r="AW27" s="188">
        <v>0</v>
      </c>
      <c r="AX27" s="188">
        <v>0</v>
      </c>
      <c r="AY27" s="188">
        <v>0</v>
      </c>
    </row>
    <row r="28" spans="4:51" ht="32.1" customHeight="1" x14ac:dyDescent="0.25">
      <c r="D28" s="201"/>
      <c r="E28" s="182">
        <f>+Metas!H416</f>
        <v>362</v>
      </c>
      <c r="F28" s="191" t="str">
        <f>+Metas!K416</f>
        <v>Mujeres del sector rural capacitadas sobre sus derechos</v>
      </c>
      <c r="G28" s="184">
        <f>+Metas!J416</f>
        <v>1000</v>
      </c>
      <c r="H28" s="1">
        <f t="shared" ref="H28:H33" si="45">SUM(I28:L28)</f>
        <v>1000</v>
      </c>
      <c r="I28" s="198">
        <v>100</v>
      </c>
      <c r="J28" s="198">
        <v>400</v>
      </c>
      <c r="K28" s="198">
        <v>400</v>
      </c>
      <c r="L28" s="198">
        <v>100</v>
      </c>
      <c r="M28" s="186">
        <f t="shared" si="24"/>
        <v>100</v>
      </c>
      <c r="N28" s="186">
        <f t="shared" si="24"/>
        <v>100</v>
      </c>
      <c r="O28" s="186">
        <f t="shared" si="24"/>
        <v>0</v>
      </c>
      <c r="P28" s="186">
        <f t="shared" si="24"/>
        <v>0</v>
      </c>
      <c r="Q28" s="186">
        <f t="shared" si="24"/>
        <v>0</v>
      </c>
      <c r="R28" s="186">
        <f t="shared" si="24"/>
        <v>0</v>
      </c>
      <c r="S28" s="186">
        <f t="shared" si="24"/>
        <v>0</v>
      </c>
      <c r="T28" s="227">
        <f t="shared" ref="T28:T33" si="46">+I28</f>
        <v>100</v>
      </c>
      <c r="U28" s="186">
        <f t="shared" ref="U28:U33" si="47">SUM(V28:AA28)</f>
        <v>20</v>
      </c>
      <c r="V28" s="188">
        <v>20</v>
      </c>
      <c r="W28" s="188">
        <v>0</v>
      </c>
      <c r="X28" s="188">
        <v>0</v>
      </c>
      <c r="Y28" s="188">
        <v>0</v>
      </c>
      <c r="Z28" s="188">
        <v>0</v>
      </c>
      <c r="AA28" s="188">
        <v>0</v>
      </c>
      <c r="AB28" s="227">
        <f t="shared" ref="AB28:AB33" si="48">+J28</f>
        <v>400</v>
      </c>
      <c r="AC28" s="186">
        <f t="shared" ref="AC28:AC33" si="49">SUM(AD28:AI28)</f>
        <v>30</v>
      </c>
      <c r="AD28" s="188">
        <v>30</v>
      </c>
      <c r="AE28" s="188">
        <v>0</v>
      </c>
      <c r="AF28" s="188">
        <v>0</v>
      </c>
      <c r="AG28" s="188">
        <v>0</v>
      </c>
      <c r="AH28" s="188">
        <v>0</v>
      </c>
      <c r="AI28" s="188">
        <v>0</v>
      </c>
      <c r="AJ28" s="227">
        <f t="shared" ref="AJ28:AJ33" si="50">+K28</f>
        <v>400</v>
      </c>
      <c r="AK28" s="186">
        <f t="shared" ref="AK28:AK33" si="51">SUM(AL28:AQ28)</f>
        <v>30</v>
      </c>
      <c r="AL28" s="188">
        <v>30</v>
      </c>
      <c r="AM28" s="188">
        <v>0</v>
      </c>
      <c r="AN28" s="188">
        <v>0</v>
      </c>
      <c r="AO28" s="188">
        <v>0</v>
      </c>
      <c r="AP28" s="188">
        <v>0</v>
      </c>
      <c r="AQ28" s="188">
        <v>0</v>
      </c>
      <c r="AR28" s="227">
        <f t="shared" ref="AR28:AR33" si="52">+L28</f>
        <v>100</v>
      </c>
      <c r="AS28" s="186">
        <f t="shared" ref="AS28:AS33" si="53">SUM(AT28:AY28)</f>
        <v>20</v>
      </c>
      <c r="AT28" s="188">
        <v>20</v>
      </c>
      <c r="AU28" s="188">
        <v>0</v>
      </c>
      <c r="AV28" s="188">
        <v>0</v>
      </c>
      <c r="AW28" s="188">
        <v>0</v>
      </c>
      <c r="AX28" s="188">
        <v>0</v>
      </c>
      <c r="AY28" s="188">
        <v>0</v>
      </c>
    </row>
    <row r="29" spans="4:51" ht="32.1" customHeight="1" x14ac:dyDescent="0.25">
      <c r="D29" s="201"/>
      <c r="E29" s="182">
        <f>+Metas!H417</f>
        <v>363</v>
      </c>
      <c r="F29" s="191" t="str">
        <f>+Metas!K417</f>
        <v>Mujeres víctimas del conflicto armado capacitadas sobre sus derechos</v>
      </c>
      <c r="G29" s="184">
        <f>+Metas!J417</f>
        <v>500</v>
      </c>
      <c r="H29" s="1">
        <f t="shared" si="45"/>
        <v>500</v>
      </c>
      <c r="I29" s="198">
        <v>30</v>
      </c>
      <c r="J29" s="198">
        <v>230</v>
      </c>
      <c r="K29" s="198">
        <v>230</v>
      </c>
      <c r="L29" s="198">
        <v>10</v>
      </c>
      <c r="M29" s="186">
        <f t="shared" si="24"/>
        <v>100</v>
      </c>
      <c r="N29" s="186">
        <f t="shared" si="24"/>
        <v>100</v>
      </c>
      <c r="O29" s="186">
        <f t="shared" si="24"/>
        <v>0</v>
      </c>
      <c r="P29" s="186">
        <f t="shared" si="24"/>
        <v>0</v>
      </c>
      <c r="Q29" s="186">
        <f t="shared" si="24"/>
        <v>0</v>
      </c>
      <c r="R29" s="186">
        <f t="shared" si="24"/>
        <v>0</v>
      </c>
      <c r="S29" s="186">
        <f t="shared" si="24"/>
        <v>0</v>
      </c>
      <c r="T29" s="227">
        <f t="shared" si="46"/>
        <v>30</v>
      </c>
      <c r="U29" s="186">
        <f t="shared" si="47"/>
        <v>20</v>
      </c>
      <c r="V29" s="188">
        <v>20</v>
      </c>
      <c r="W29" s="188">
        <v>0</v>
      </c>
      <c r="X29" s="188">
        <v>0</v>
      </c>
      <c r="Y29" s="188">
        <v>0</v>
      </c>
      <c r="Z29" s="188">
        <v>0</v>
      </c>
      <c r="AA29" s="188">
        <v>0</v>
      </c>
      <c r="AB29" s="227">
        <f t="shared" si="48"/>
        <v>230</v>
      </c>
      <c r="AC29" s="186">
        <f t="shared" si="49"/>
        <v>30</v>
      </c>
      <c r="AD29" s="188">
        <v>30</v>
      </c>
      <c r="AE29" s="188">
        <v>0</v>
      </c>
      <c r="AF29" s="188">
        <v>0</v>
      </c>
      <c r="AG29" s="188">
        <v>0</v>
      </c>
      <c r="AH29" s="188">
        <v>0</v>
      </c>
      <c r="AI29" s="188">
        <v>0</v>
      </c>
      <c r="AJ29" s="227">
        <f t="shared" si="50"/>
        <v>230</v>
      </c>
      <c r="AK29" s="186">
        <f t="shared" si="51"/>
        <v>30</v>
      </c>
      <c r="AL29" s="188">
        <v>30</v>
      </c>
      <c r="AM29" s="188">
        <v>0</v>
      </c>
      <c r="AN29" s="188">
        <v>0</v>
      </c>
      <c r="AO29" s="188">
        <v>0</v>
      </c>
      <c r="AP29" s="188">
        <v>0</v>
      </c>
      <c r="AQ29" s="188">
        <v>0</v>
      </c>
      <c r="AR29" s="227">
        <f t="shared" si="52"/>
        <v>10</v>
      </c>
      <c r="AS29" s="186">
        <f t="shared" si="53"/>
        <v>20</v>
      </c>
      <c r="AT29" s="188">
        <v>20</v>
      </c>
      <c r="AU29" s="188">
        <v>0</v>
      </c>
      <c r="AV29" s="188">
        <v>0</v>
      </c>
      <c r="AW29" s="188">
        <v>0</v>
      </c>
      <c r="AX29" s="188">
        <v>0</v>
      </c>
      <c r="AY29" s="188">
        <v>0</v>
      </c>
    </row>
    <row r="30" spans="4:51" ht="32.1" customHeight="1" x14ac:dyDescent="0.25">
      <c r="D30" s="201"/>
      <c r="E30" s="182">
        <f>+Metas!H418</f>
        <v>364</v>
      </c>
      <c r="F30" s="191" t="str">
        <f>+Metas!K418</f>
        <v>Campañas publicitarias realizadas difundiendo los derechos de las mujeres</v>
      </c>
      <c r="G30" s="184">
        <f>+Metas!J418</f>
        <v>8</v>
      </c>
      <c r="H30" s="1">
        <f t="shared" si="45"/>
        <v>8</v>
      </c>
      <c r="I30" s="198">
        <v>2</v>
      </c>
      <c r="J30" s="198">
        <v>2</v>
      </c>
      <c r="K30" s="198">
        <v>2</v>
      </c>
      <c r="L30" s="198">
        <v>2</v>
      </c>
      <c r="M30" s="186">
        <f t="shared" si="24"/>
        <v>375</v>
      </c>
      <c r="N30" s="186">
        <f t="shared" si="24"/>
        <v>375</v>
      </c>
      <c r="O30" s="186">
        <f t="shared" si="24"/>
        <v>0</v>
      </c>
      <c r="P30" s="186">
        <f t="shared" si="24"/>
        <v>0</v>
      </c>
      <c r="Q30" s="186">
        <f t="shared" si="24"/>
        <v>0</v>
      </c>
      <c r="R30" s="186">
        <f t="shared" si="24"/>
        <v>0</v>
      </c>
      <c r="S30" s="186">
        <f t="shared" si="24"/>
        <v>0</v>
      </c>
      <c r="T30" s="227">
        <f t="shared" si="46"/>
        <v>2</v>
      </c>
      <c r="U30" s="186">
        <f t="shared" si="47"/>
        <v>75</v>
      </c>
      <c r="V30" s="188">
        <v>75</v>
      </c>
      <c r="W30" s="188">
        <v>0</v>
      </c>
      <c r="X30" s="188">
        <v>0</v>
      </c>
      <c r="Y30" s="188">
        <v>0</v>
      </c>
      <c r="Z30" s="188">
        <v>0</v>
      </c>
      <c r="AA30" s="188">
        <v>0</v>
      </c>
      <c r="AB30" s="227">
        <f t="shared" si="48"/>
        <v>2</v>
      </c>
      <c r="AC30" s="186">
        <f t="shared" si="49"/>
        <v>100</v>
      </c>
      <c r="AD30" s="188">
        <v>100</v>
      </c>
      <c r="AE30" s="188">
        <v>0</v>
      </c>
      <c r="AF30" s="188">
        <v>0</v>
      </c>
      <c r="AG30" s="188">
        <v>0</v>
      </c>
      <c r="AH30" s="188">
        <v>0</v>
      </c>
      <c r="AI30" s="188">
        <v>0</v>
      </c>
      <c r="AJ30" s="227">
        <f t="shared" si="50"/>
        <v>2</v>
      </c>
      <c r="AK30" s="186">
        <f t="shared" si="51"/>
        <v>100</v>
      </c>
      <c r="AL30" s="188">
        <v>100</v>
      </c>
      <c r="AM30" s="188">
        <v>0</v>
      </c>
      <c r="AN30" s="188">
        <v>0</v>
      </c>
      <c r="AO30" s="188">
        <v>0</v>
      </c>
      <c r="AP30" s="188">
        <v>0</v>
      </c>
      <c r="AQ30" s="188">
        <v>0</v>
      </c>
      <c r="AR30" s="227">
        <f t="shared" si="52"/>
        <v>2</v>
      </c>
      <c r="AS30" s="186">
        <f t="shared" si="53"/>
        <v>100</v>
      </c>
      <c r="AT30" s="188">
        <v>100</v>
      </c>
      <c r="AU30" s="188">
        <v>0</v>
      </c>
      <c r="AV30" s="188">
        <v>0</v>
      </c>
      <c r="AW30" s="188">
        <v>0</v>
      </c>
      <c r="AX30" s="188">
        <v>0</v>
      </c>
      <c r="AY30" s="188">
        <v>0</v>
      </c>
    </row>
    <row r="31" spans="4:51" ht="32.1" customHeight="1" x14ac:dyDescent="0.25">
      <c r="D31" s="201"/>
      <c r="E31" s="182">
        <f>+Metas!H419</f>
        <v>365</v>
      </c>
      <c r="F31" s="191" t="str">
        <f>+Metas!K419</f>
        <v>Ejemplares de la cartilla de los derechos de las mujeres editados</v>
      </c>
      <c r="G31" s="184">
        <f>+Metas!J419</f>
        <v>10000</v>
      </c>
      <c r="H31" s="1">
        <f t="shared" si="45"/>
        <v>10000</v>
      </c>
      <c r="I31" s="198">
        <v>2500</v>
      </c>
      <c r="J31" s="198">
        <v>2500</v>
      </c>
      <c r="K31" s="198">
        <v>2500</v>
      </c>
      <c r="L31" s="198">
        <v>2500</v>
      </c>
      <c r="M31" s="186">
        <f t="shared" si="24"/>
        <v>300</v>
      </c>
      <c r="N31" s="186">
        <f t="shared" si="24"/>
        <v>300</v>
      </c>
      <c r="O31" s="186">
        <f t="shared" si="24"/>
        <v>0</v>
      </c>
      <c r="P31" s="186">
        <f t="shared" si="24"/>
        <v>0</v>
      </c>
      <c r="Q31" s="186">
        <f t="shared" si="24"/>
        <v>0</v>
      </c>
      <c r="R31" s="186">
        <f t="shared" si="24"/>
        <v>0</v>
      </c>
      <c r="S31" s="186">
        <f t="shared" si="24"/>
        <v>0</v>
      </c>
      <c r="T31" s="227">
        <f t="shared" si="46"/>
        <v>2500</v>
      </c>
      <c r="U31" s="186">
        <f t="shared" si="47"/>
        <v>75</v>
      </c>
      <c r="V31" s="188">
        <v>75</v>
      </c>
      <c r="W31" s="188">
        <v>0</v>
      </c>
      <c r="X31" s="188">
        <v>0</v>
      </c>
      <c r="Y31" s="188">
        <v>0</v>
      </c>
      <c r="Z31" s="188">
        <v>0</v>
      </c>
      <c r="AA31" s="188">
        <v>0</v>
      </c>
      <c r="AB31" s="227">
        <f t="shared" si="48"/>
        <v>2500</v>
      </c>
      <c r="AC31" s="186">
        <f t="shared" si="49"/>
        <v>75</v>
      </c>
      <c r="AD31" s="188">
        <v>75</v>
      </c>
      <c r="AE31" s="188">
        <v>0</v>
      </c>
      <c r="AF31" s="188">
        <v>0</v>
      </c>
      <c r="AG31" s="188">
        <v>0</v>
      </c>
      <c r="AH31" s="188">
        <v>0</v>
      </c>
      <c r="AI31" s="188">
        <v>0</v>
      </c>
      <c r="AJ31" s="227">
        <f t="shared" si="50"/>
        <v>2500</v>
      </c>
      <c r="AK31" s="186">
        <f t="shared" si="51"/>
        <v>75</v>
      </c>
      <c r="AL31" s="188">
        <v>75</v>
      </c>
      <c r="AM31" s="188">
        <v>0</v>
      </c>
      <c r="AN31" s="188">
        <v>0</v>
      </c>
      <c r="AO31" s="188">
        <v>0</v>
      </c>
      <c r="AP31" s="188">
        <v>0</v>
      </c>
      <c r="AQ31" s="188">
        <v>0</v>
      </c>
      <c r="AR31" s="227">
        <f t="shared" si="52"/>
        <v>2500</v>
      </c>
      <c r="AS31" s="186">
        <f t="shared" si="53"/>
        <v>75</v>
      </c>
      <c r="AT31" s="188">
        <v>75</v>
      </c>
      <c r="AU31" s="188">
        <v>0</v>
      </c>
      <c r="AV31" s="188">
        <v>0</v>
      </c>
      <c r="AW31" s="188">
        <v>0</v>
      </c>
      <c r="AX31" s="188">
        <v>0</v>
      </c>
      <c r="AY31" s="188">
        <v>0</v>
      </c>
    </row>
    <row r="32" spans="4:51" ht="32.1" customHeight="1" x14ac:dyDescent="0.25">
      <c r="D32" s="201"/>
      <c r="E32" s="182">
        <f>+Metas!H420</f>
        <v>366</v>
      </c>
      <c r="F32" s="191" t="str">
        <f>+Metas!K420</f>
        <v>Estrategia de fortalecimiento de las rutas de protección de mujeres implementada</v>
      </c>
      <c r="G32" s="184">
        <f>+Metas!J420</f>
        <v>1</v>
      </c>
      <c r="H32" s="1">
        <f t="shared" si="45"/>
        <v>1</v>
      </c>
      <c r="I32" s="198">
        <v>0</v>
      </c>
      <c r="J32" s="198">
        <v>1</v>
      </c>
      <c r="K32" s="198">
        <v>0</v>
      </c>
      <c r="L32" s="198">
        <v>0</v>
      </c>
      <c r="M32" s="186">
        <f t="shared" si="24"/>
        <v>100</v>
      </c>
      <c r="N32" s="186">
        <f t="shared" si="24"/>
        <v>100</v>
      </c>
      <c r="O32" s="186">
        <f t="shared" si="24"/>
        <v>0</v>
      </c>
      <c r="P32" s="186">
        <f t="shared" si="24"/>
        <v>0</v>
      </c>
      <c r="Q32" s="186">
        <f t="shared" si="24"/>
        <v>0</v>
      </c>
      <c r="R32" s="186">
        <f t="shared" si="24"/>
        <v>0</v>
      </c>
      <c r="S32" s="186">
        <f t="shared" si="24"/>
        <v>0</v>
      </c>
      <c r="T32" s="227">
        <f t="shared" si="46"/>
        <v>0</v>
      </c>
      <c r="U32" s="186">
        <f t="shared" si="47"/>
        <v>0</v>
      </c>
      <c r="V32" s="188">
        <v>0</v>
      </c>
      <c r="W32" s="188">
        <v>0</v>
      </c>
      <c r="X32" s="188">
        <v>0</v>
      </c>
      <c r="Y32" s="188">
        <v>0</v>
      </c>
      <c r="Z32" s="188">
        <v>0</v>
      </c>
      <c r="AA32" s="188">
        <v>0</v>
      </c>
      <c r="AB32" s="227">
        <f t="shared" si="48"/>
        <v>1</v>
      </c>
      <c r="AC32" s="186">
        <f t="shared" si="49"/>
        <v>100</v>
      </c>
      <c r="AD32" s="188">
        <v>100</v>
      </c>
      <c r="AE32" s="188">
        <v>0</v>
      </c>
      <c r="AF32" s="188">
        <v>0</v>
      </c>
      <c r="AG32" s="188">
        <v>0</v>
      </c>
      <c r="AH32" s="188">
        <v>0</v>
      </c>
      <c r="AI32" s="188">
        <v>0</v>
      </c>
      <c r="AJ32" s="227">
        <f t="shared" si="50"/>
        <v>0</v>
      </c>
      <c r="AK32" s="186">
        <f t="shared" si="51"/>
        <v>0</v>
      </c>
      <c r="AL32" s="188">
        <v>0</v>
      </c>
      <c r="AM32" s="188">
        <v>0</v>
      </c>
      <c r="AN32" s="188">
        <v>0</v>
      </c>
      <c r="AO32" s="188">
        <v>0</v>
      </c>
      <c r="AP32" s="188">
        <v>0</v>
      </c>
      <c r="AQ32" s="188">
        <v>0</v>
      </c>
      <c r="AR32" s="227">
        <f t="shared" si="52"/>
        <v>0</v>
      </c>
      <c r="AS32" s="186">
        <f t="shared" si="53"/>
        <v>0</v>
      </c>
      <c r="AT32" s="188">
        <v>0</v>
      </c>
      <c r="AU32" s="188">
        <v>0</v>
      </c>
      <c r="AV32" s="188">
        <v>0</v>
      </c>
      <c r="AW32" s="188">
        <v>0</v>
      </c>
      <c r="AX32" s="188">
        <v>0</v>
      </c>
      <c r="AY32" s="188">
        <v>0</v>
      </c>
    </row>
    <row r="33" spans="3:51" ht="32.1" customHeight="1" x14ac:dyDescent="0.25">
      <c r="D33" s="201"/>
      <c r="E33" s="182">
        <f>+Metas!H421</f>
        <v>367</v>
      </c>
      <c r="F33" s="191" t="str">
        <f>+Metas!K421</f>
        <v>Asesorías jurídicas realizadas a las mujeres del Departamento</v>
      </c>
      <c r="G33" s="184">
        <f>+Metas!J421</f>
        <v>3600</v>
      </c>
      <c r="H33" s="1">
        <f t="shared" si="45"/>
        <v>3600</v>
      </c>
      <c r="I33" s="198">
        <v>300</v>
      </c>
      <c r="J33" s="198">
        <v>1100</v>
      </c>
      <c r="K33" s="198">
        <v>1100</v>
      </c>
      <c r="L33" s="198">
        <v>1100</v>
      </c>
      <c r="M33" s="186">
        <f t="shared" ref="M33:S35" si="54">+U33+AC33+AK33+AS33</f>
        <v>230</v>
      </c>
      <c r="N33" s="186">
        <f t="shared" si="54"/>
        <v>230</v>
      </c>
      <c r="O33" s="186">
        <f t="shared" si="54"/>
        <v>0</v>
      </c>
      <c r="P33" s="186">
        <f t="shared" si="54"/>
        <v>0</v>
      </c>
      <c r="Q33" s="186">
        <f t="shared" si="54"/>
        <v>0</v>
      </c>
      <c r="R33" s="186">
        <f t="shared" si="54"/>
        <v>0</v>
      </c>
      <c r="S33" s="186">
        <f t="shared" si="54"/>
        <v>0</v>
      </c>
      <c r="T33" s="227">
        <f t="shared" si="46"/>
        <v>300</v>
      </c>
      <c r="U33" s="186">
        <f t="shared" si="47"/>
        <v>50</v>
      </c>
      <c r="V33" s="188">
        <v>50</v>
      </c>
      <c r="W33" s="188">
        <v>0</v>
      </c>
      <c r="X33" s="188">
        <v>0</v>
      </c>
      <c r="Y33" s="188">
        <v>0</v>
      </c>
      <c r="Z33" s="188">
        <v>0</v>
      </c>
      <c r="AA33" s="188">
        <v>0</v>
      </c>
      <c r="AB33" s="227">
        <f t="shared" si="48"/>
        <v>1100</v>
      </c>
      <c r="AC33" s="186">
        <f t="shared" si="49"/>
        <v>60</v>
      </c>
      <c r="AD33" s="188">
        <v>60</v>
      </c>
      <c r="AE33" s="188">
        <v>0</v>
      </c>
      <c r="AF33" s="188">
        <v>0</v>
      </c>
      <c r="AG33" s="188">
        <v>0</v>
      </c>
      <c r="AH33" s="188">
        <v>0</v>
      </c>
      <c r="AI33" s="188">
        <v>0</v>
      </c>
      <c r="AJ33" s="227">
        <f t="shared" si="50"/>
        <v>1100</v>
      </c>
      <c r="AK33" s="186">
        <f t="shared" si="51"/>
        <v>60</v>
      </c>
      <c r="AL33" s="188">
        <v>60</v>
      </c>
      <c r="AM33" s="188">
        <v>0</v>
      </c>
      <c r="AN33" s="188">
        <v>0</v>
      </c>
      <c r="AO33" s="188">
        <v>0</v>
      </c>
      <c r="AP33" s="188">
        <v>0</v>
      </c>
      <c r="AQ33" s="188">
        <v>0</v>
      </c>
      <c r="AR33" s="227">
        <f t="shared" si="52"/>
        <v>1100</v>
      </c>
      <c r="AS33" s="186">
        <f t="shared" si="53"/>
        <v>60</v>
      </c>
      <c r="AT33" s="188">
        <v>60</v>
      </c>
      <c r="AU33" s="188">
        <v>0</v>
      </c>
      <c r="AV33" s="188">
        <v>0</v>
      </c>
      <c r="AW33" s="188">
        <v>0</v>
      </c>
      <c r="AX33" s="188">
        <v>0</v>
      </c>
      <c r="AY33" s="188">
        <v>0</v>
      </c>
    </row>
    <row r="34" spans="3:51" ht="32.1" customHeight="1" x14ac:dyDescent="0.25">
      <c r="D34" s="175" t="s">
        <v>3207</v>
      </c>
      <c r="E34" s="540" t="s">
        <v>3206</v>
      </c>
      <c r="F34" s="541"/>
      <c r="G34" s="189"/>
      <c r="H34" s="177"/>
      <c r="I34" s="178"/>
      <c r="J34" s="178"/>
      <c r="K34" s="178"/>
      <c r="L34" s="178"/>
      <c r="M34" s="190">
        <f t="shared" si="54"/>
        <v>200</v>
      </c>
      <c r="N34" s="190">
        <f t="shared" si="54"/>
        <v>200</v>
      </c>
      <c r="O34" s="190">
        <f t="shared" si="54"/>
        <v>0</v>
      </c>
      <c r="P34" s="190">
        <f t="shared" si="54"/>
        <v>0</v>
      </c>
      <c r="Q34" s="190">
        <f t="shared" si="54"/>
        <v>0</v>
      </c>
      <c r="R34" s="190">
        <f t="shared" si="54"/>
        <v>0</v>
      </c>
      <c r="S34" s="190">
        <f t="shared" si="54"/>
        <v>0</v>
      </c>
      <c r="T34" s="180"/>
      <c r="U34" s="181">
        <f t="shared" ref="U34:AA34" si="55">SUM(U35:U35)</f>
        <v>0</v>
      </c>
      <c r="V34" s="181">
        <f t="shared" si="55"/>
        <v>0</v>
      </c>
      <c r="W34" s="181">
        <f t="shared" si="55"/>
        <v>0</v>
      </c>
      <c r="X34" s="181">
        <f t="shared" si="55"/>
        <v>0</v>
      </c>
      <c r="Y34" s="181">
        <f t="shared" si="55"/>
        <v>0</v>
      </c>
      <c r="Z34" s="181">
        <f t="shared" si="55"/>
        <v>0</v>
      </c>
      <c r="AA34" s="181">
        <f t="shared" si="55"/>
        <v>0</v>
      </c>
      <c r="AB34" s="180"/>
      <c r="AC34" s="181">
        <f t="shared" ref="AC34:AI34" si="56">SUM(AC35:AC35)</f>
        <v>100</v>
      </c>
      <c r="AD34" s="181">
        <f t="shared" si="56"/>
        <v>100</v>
      </c>
      <c r="AE34" s="181">
        <f t="shared" si="56"/>
        <v>0</v>
      </c>
      <c r="AF34" s="181">
        <f t="shared" si="56"/>
        <v>0</v>
      </c>
      <c r="AG34" s="181">
        <f t="shared" si="56"/>
        <v>0</v>
      </c>
      <c r="AH34" s="181">
        <f t="shared" si="56"/>
        <v>0</v>
      </c>
      <c r="AI34" s="181">
        <f t="shared" si="56"/>
        <v>0</v>
      </c>
      <c r="AJ34" s="180"/>
      <c r="AK34" s="181">
        <f t="shared" ref="AK34:AQ34" si="57">SUM(AK35:AK35)</f>
        <v>50</v>
      </c>
      <c r="AL34" s="181">
        <f t="shared" si="57"/>
        <v>50</v>
      </c>
      <c r="AM34" s="181">
        <f t="shared" si="57"/>
        <v>0</v>
      </c>
      <c r="AN34" s="181">
        <f t="shared" si="57"/>
        <v>0</v>
      </c>
      <c r="AO34" s="181">
        <f t="shared" si="57"/>
        <v>0</v>
      </c>
      <c r="AP34" s="181">
        <f t="shared" si="57"/>
        <v>0</v>
      </c>
      <c r="AQ34" s="181">
        <f t="shared" si="57"/>
        <v>0</v>
      </c>
      <c r="AR34" s="180"/>
      <c r="AS34" s="181">
        <f t="shared" ref="AS34:AY34" si="58">SUM(AS35:AS35)</f>
        <v>50</v>
      </c>
      <c r="AT34" s="181">
        <f t="shared" si="58"/>
        <v>50</v>
      </c>
      <c r="AU34" s="181">
        <f t="shared" si="58"/>
        <v>0</v>
      </c>
      <c r="AV34" s="181">
        <f t="shared" si="58"/>
        <v>0</v>
      </c>
      <c r="AW34" s="181">
        <f t="shared" si="58"/>
        <v>0</v>
      </c>
      <c r="AX34" s="181">
        <f t="shared" si="58"/>
        <v>0</v>
      </c>
      <c r="AY34" s="181">
        <f t="shared" si="58"/>
        <v>0</v>
      </c>
    </row>
    <row r="35" spans="3:51" ht="32.1" customHeight="1" x14ac:dyDescent="0.25">
      <c r="D35" s="201"/>
      <c r="E35" s="182">
        <f>+Metas!H422</f>
        <v>368</v>
      </c>
      <c r="F35" s="191" t="str">
        <f>+Metas!K422</f>
        <v>Observatorio de la mujer creado y puesto en marcha</v>
      </c>
      <c r="G35" s="184">
        <f>+Metas!J422</f>
        <v>1</v>
      </c>
      <c r="H35" s="1">
        <f>SUM(I35:L35)</f>
        <v>1</v>
      </c>
      <c r="I35" s="198">
        <v>0</v>
      </c>
      <c r="J35" s="198">
        <v>1</v>
      </c>
      <c r="K35" s="198">
        <v>0</v>
      </c>
      <c r="L35" s="198">
        <v>0</v>
      </c>
      <c r="M35" s="186">
        <f t="shared" si="54"/>
        <v>200</v>
      </c>
      <c r="N35" s="186">
        <f t="shared" si="54"/>
        <v>200</v>
      </c>
      <c r="O35" s="186">
        <f t="shared" si="54"/>
        <v>0</v>
      </c>
      <c r="P35" s="186">
        <f t="shared" si="54"/>
        <v>0</v>
      </c>
      <c r="Q35" s="186">
        <f t="shared" si="54"/>
        <v>0</v>
      </c>
      <c r="R35" s="186">
        <f t="shared" si="54"/>
        <v>0</v>
      </c>
      <c r="S35" s="186">
        <f t="shared" si="54"/>
        <v>0</v>
      </c>
      <c r="T35" s="227">
        <f>+I35</f>
        <v>0</v>
      </c>
      <c r="U35" s="186">
        <f>SUM(V35:AA35)</f>
        <v>0</v>
      </c>
      <c r="V35" s="188">
        <v>0</v>
      </c>
      <c r="W35" s="188">
        <v>0</v>
      </c>
      <c r="X35" s="188">
        <v>0</v>
      </c>
      <c r="Y35" s="188">
        <v>0</v>
      </c>
      <c r="Z35" s="188">
        <v>0</v>
      </c>
      <c r="AA35" s="188">
        <v>0</v>
      </c>
      <c r="AB35" s="227">
        <f>+J35</f>
        <v>1</v>
      </c>
      <c r="AC35" s="186">
        <f>SUM(AD35:AI35)</f>
        <v>100</v>
      </c>
      <c r="AD35" s="188">
        <v>100</v>
      </c>
      <c r="AE35" s="188">
        <v>0</v>
      </c>
      <c r="AF35" s="188">
        <v>0</v>
      </c>
      <c r="AG35" s="188">
        <v>0</v>
      </c>
      <c r="AH35" s="188">
        <v>0</v>
      </c>
      <c r="AI35" s="188">
        <v>0</v>
      </c>
      <c r="AJ35" s="227">
        <f>+K35</f>
        <v>0</v>
      </c>
      <c r="AK35" s="186">
        <f>SUM(AL35:AQ35)</f>
        <v>50</v>
      </c>
      <c r="AL35" s="188">
        <v>50</v>
      </c>
      <c r="AM35" s="188">
        <v>0</v>
      </c>
      <c r="AN35" s="188">
        <v>0</v>
      </c>
      <c r="AO35" s="188">
        <v>0</v>
      </c>
      <c r="AP35" s="188">
        <v>0</v>
      </c>
      <c r="AQ35" s="188">
        <v>0</v>
      </c>
      <c r="AR35" s="227">
        <f>+L35</f>
        <v>0</v>
      </c>
      <c r="AS35" s="186">
        <f>SUM(AT35:AY35)</f>
        <v>50</v>
      </c>
      <c r="AT35" s="188">
        <v>50</v>
      </c>
      <c r="AU35" s="188">
        <v>0</v>
      </c>
      <c r="AV35" s="188">
        <v>0</v>
      </c>
      <c r="AW35" s="188">
        <v>0</v>
      </c>
      <c r="AX35" s="188">
        <v>0</v>
      </c>
      <c r="AY35" s="188">
        <v>0</v>
      </c>
    </row>
    <row r="36" spans="3:51" ht="32.1" customHeight="1" x14ac:dyDescent="0.25">
      <c r="C36" s="165" t="s">
        <v>3209</v>
      </c>
      <c r="D36" s="166" t="s">
        <v>3208</v>
      </c>
      <c r="E36" s="228"/>
      <c r="F36" s="168"/>
      <c r="G36" s="194"/>
      <c r="H36" s="170"/>
      <c r="I36" s="171"/>
      <c r="J36" s="171"/>
      <c r="K36" s="171"/>
      <c r="L36" s="171"/>
      <c r="M36" s="195">
        <f t="shared" ref="M36:S36" si="59">SUM(M37:M57)/2</f>
        <v>5700</v>
      </c>
      <c r="N36" s="195">
        <f t="shared" si="59"/>
        <v>4900</v>
      </c>
      <c r="O36" s="195">
        <f t="shared" si="59"/>
        <v>0</v>
      </c>
      <c r="P36" s="195">
        <f t="shared" si="59"/>
        <v>400</v>
      </c>
      <c r="Q36" s="195">
        <f t="shared" si="59"/>
        <v>0</v>
      </c>
      <c r="R36" s="195">
        <f t="shared" si="59"/>
        <v>400</v>
      </c>
      <c r="S36" s="195">
        <f t="shared" si="59"/>
        <v>0</v>
      </c>
      <c r="T36" s="196"/>
      <c r="U36" s="205">
        <f t="shared" ref="U36:AA36" si="60">SUM(U37:U57)/2</f>
        <v>365</v>
      </c>
      <c r="V36" s="205">
        <f t="shared" si="60"/>
        <v>365</v>
      </c>
      <c r="W36" s="205">
        <f t="shared" si="60"/>
        <v>0</v>
      </c>
      <c r="X36" s="205">
        <f t="shared" si="60"/>
        <v>0</v>
      </c>
      <c r="Y36" s="205">
        <f t="shared" si="60"/>
        <v>0</v>
      </c>
      <c r="Z36" s="205">
        <f t="shared" si="60"/>
        <v>0</v>
      </c>
      <c r="AA36" s="205">
        <f t="shared" si="60"/>
        <v>0</v>
      </c>
      <c r="AB36" s="196"/>
      <c r="AC36" s="205">
        <f t="shared" ref="AC36:AI36" si="61">SUM(AC37:AC57)/2</f>
        <v>1955</v>
      </c>
      <c r="AD36" s="205">
        <f t="shared" si="61"/>
        <v>1555</v>
      </c>
      <c r="AE36" s="205">
        <f t="shared" si="61"/>
        <v>0</v>
      </c>
      <c r="AF36" s="205">
        <f t="shared" si="61"/>
        <v>400</v>
      </c>
      <c r="AG36" s="205">
        <f t="shared" si="61"/>
        <v>0</v>
      </c>
      <c r="AH36" s="205">
        <f t="shared" si="61"/>
        <v>0</v>
      </c>
      <c r="AI36" s="205">
        <f t="shared" si="61"/>
        <v>0</v>
      </c>
      <c r="AJ36" s="196"/>
      <c r="AK36" s="205">
        <f t="shared" ref="AK36:AQ36" si="62">SUM(AK37:AK57)/2</f>
        <v>1950</v>
      </c>
      <c r="AL36" s="205">
        <f t="shared" si="62"/>
        <v>1550</v>
      </c>
      <c r="AM36" s="205">
        <f t="shared" si="62"/>
        <v>0</v>
      </c>
      <c r="AN36" s="205">
        <f t="shared" si="62"/>
        <v>0</v>
      </c>
      <c r="AO36" s="205">
        <f t="shared" si="62"/>
        <v>0</v>
      </c>
      <c r="AP36" s="205">
        <f t="shared" si="62"/>
        <v>400</v>
      </c>
      <c r="AQ36" s="205">
        <f t="shared" si="62"/>
        <v>0</v>
      </c>
      <c r="AR36" s="196"/>
      <c r="AS36" s="205">
        <f t="shared" ref="AS36:AY36" si="63">SUM(AS37:AS57)/2</f>
        <v>1430</v>
      </c>
      <c r="AT36" s="205">
        <f t="shared" si="63"/>
        <v>1430</v>
      </c>
      <c r="AU36" s="205">
        <f t="shared" si="63"/>
        <v>0</v>
      </c>
      <c r="AV36" s="205">
        <f t="shared" si="63"/>
        <v>0</v>
      </c>
      <c r="AW36" s="205">
        <f t="shared" si="63"/>
        <v>0</v>
      </c>
      <c r="AX36" s="205">
        <f t="shared" si="63"/>
        <v>0</v>
      </c>
      <c r="AY36" s="205">
        <f t="shared" si="63"/>
        <v>0</v>
      </c>
    </row>
    <row r="37" spans="3:51" ht="32.1" customHeight="1" x14ac:dyDescent="0.25">
      <c r="D37" s="175" t="s">
        <v>3211</v>
      </c>
      <c r="E37" s="538" t="s">
        <v>3210</v>
      </c>
      <c r="F37" s="539"/>
      <c r="G37" s="189"/>
      <c r="H37" s="177"/>
      <c r="I37" s="178"/>
      <c r="J37" s="178"/>
      <c r="K37" s="178"/>
      <c r="L37" s="178"/>
      <c r="M37" s="190">
        <f t="shared" ref="M37:S52" si="64">+U37+AC37+AK37+AS37</f>
        <v>110</v>
      </c>
      <c r="N37" s="190">
        <f t="shared" si="64"/>
        <v>110</v>
      </c>
      <c r="O37" s="190">
        <f t="shared" si="64"/>
        <v>0</v>
      </c>
      <c r="P37" s="190">
        <f t="shared" si="64"/>
        <v>0</v>
      </c>
      <c r="Q37" s="190">
        <f t="shared" si="64"/>
        <v>0</v>
      </c>
      <c r="R37" s="190">
        <f t="shared" si="64"/>
        <v>0</v>
      </c>
      <c r="S37" s="190">
        <f t="shared" si="64"/>
        <v>0</v>
      </c>
      <c r="T37" s="192"/>
      <c r="U37" s="181">
        <f t="shared" ref="U37:AA37" si="65">SUM(U38:U38)</f>
        <v>20</v>
      </c>
      <c r="V37" s="181">
        <f t="shared" si="65"/>
        <v>20</v>
      </c>
      <c r="W37" s="181">
        <f t="shared" si="65"/>
        <v>0</v>
      </c>
      <c r="X37" s="181">
        <f t="shared" si="65"/>
        <v>0</v>
      </c>
      <c r="Y37" s="181">
        <f t="shared" si="65"/>
        <v>0</v>
      </c>
      <c r="Z37" s="181">
        <f t="shared" si="65"/>
        <v>0</v>
      </c>
      <c r="AA37" s="181">
        <f t="shared" si="65"/>
        <v>0</v>
      </c>
      <c r="AB37" s="192"/>
      <c r="AC37" s="181">
        <f t="shared" ref="AC37:AI37" si="66">SUM(AC38:AC38)</f>
        <v>30</v>
      </c>
      <c r="AD37" s="181">
        <f t="shared" si="66"/>
        <v>30</v>
      </c>
      <c r="AE37" s="181">
        <f t="shared" si="66"/>
        <v>0</v>
      </c>
      <c r="AF37" s="181">
        <f t="shared" si="66"/>
        <v>0</v>
      </c>
      <c r="AG37" s="181">
        <f t="shared" si="66"/>
        <v>0</v>
      </c>
      <c r="AH37" s="181">
        <f t="shared" si="66"/>
        <v>0</v>
      </c>
      <c r="AI37" s="181">
        <f t="shared" si="66"/>
        <v>0</v>
      </c>
      <c r="AJ37" s="192"/>
      <c r="AK37" s="181">
        <f t="shared" ref="AK37:AQ37" si="67">SUM(AK38:AK38)</f>
        <v>30</v>
      </c>
      <c r="AL37" s="181">
        <f t="shared" si="67"/>
        <v>30</v>
      </c>
      <c r="AM37" s="181">
        <f t="shared" si="67"/>
        <v>0</v>
      </c>
      <c r="AN37" s="181">
        <f t="shared" si="67"/>
        <v>0</v>
      </c>
      <c r="AO37" s="181">
        <f t="shared" si="67"/>
        <v>0</v>
      </c>
      <c r="AP37" s="181">
        <f t="shared" si="67"/>
        <v>0</v>
      </c>
      <c r="AQ37" s="181">
        <f t="shared" si="67"/>
        <v>0</v>
      </c>
      <c r="AR37" s="192"/>
      <c r="AS37" s="181">
        <f t="shared" ref="AS37:AY37" si="68">SUM(AS38:AS38)</f>
        <v>30</v>
      </c>
      <c r="AT37" s="181">
        <f t="shared" si="68"/>
        <v>30</v>
      </c>
      <c r="AU37" s="181">
        <f t="shared" si="68"/>
        <v>0</v>
      </c>
      <c r="AV37" s="181">
        <f t="shared" si="68"/>
        <v>0</v>
      </c>
      <c r="AW37" s="181">
        <f t="shared" si="68"/>
        <v>0</v>
      </c>
      <c r="AX37" s="181">
        <f t="shared" si="68"/>
        <v>0</v>
      </c>
      <c r="AY37" s="181">
        <f t="shared" si="68"/>
        <v>0</v>
      </c>
    </row>
    <row r="38" spans="3:51" ht="32.1" customHeight="1" x14ac:dyDescent="0.25">
      <c r="D38" s="201"/>
      <c r="E38" s="182">
        <f>+Metas!H424</f>
        <v>369</v>
      </c>
      <c r="F38" s="191" t="str">
        <f>+Metas!K424</f>
        <v>Organizaciones de mujeres apoyadas</v>
      </c>
      <c r="G38" s="226">
        <f>+Metas!J424</f>
        <v>50</v>
      </c>
      <c r="H38" s="1">
        <f>SUM(I38:L38)</f>
        <v>50</v>
      </c>
      <c r="I38" s="185">
        <v>2</v>
      </c>
      <c r="J38" s="185">
        <v>16</v>
      </c>
      <c r="K38" s="185">
        <v>16</v>
      </c>
      <c r="L38" s="185">
        <v>16</v>
      </c>
      <c r="M38" s="186">
        <f t="shared" si="64"/>
        <v>110</v>
      </c>
      <c r="N38" s="186">
        <f t="shared" si="64"/>
        <v>110</v>
      </c>
      <c r="O38" s="186">
        <f t="shared" si="64"/>
        <v>0</v>
      </c>
      <c r="P38" s="186">
        <f t="shared" si="64"/>
        <v>0</v>
      </c>
      <c r="Q38" s="186">
        <f t="shared" si="64"/>
        <v>0</v>
      </c>
      <c r="R38" s="186">
        <f t="shared" si="64"/>
        <v>0</v>
      </c>
      <c r="S38" s="186">
        <f t="shared" si="64"/>
        <v>0</v>
      </c>
      <c r="T38" s="227">
        <f>+I38</f>
        <v>2</v>
      </c>
      <c r="U38" s="186">
        <f>SUM(V38:AA38)</f>
        <v>20</v>
      </c>
      <c r="V38" s="188">
        <v>20</v>
      </c>
      <c r="W38" s="188">
        <v>0</v>
      </c>
      <c r="X38" s="188">
        <v>0</v>
      </c>
      <c r="Y38" s="188">
        <v>0</v>
      </c>
      <c r="Z38" s="188">
        <v>0</v>
      </c>
      <c r="AA38" s="188">
        <v>0</v>
      </c>
      <c r="AB38" s="227">
        <f>+J38</f>
        <v>16</v>
      </c>
      <c r="AC38" s="186">
        <f>SUM(AD38:AI38)</f>
        <v>30</v>
      </c>
      <c r="AD38" s="188">
        <v>30</v>
      </c>
      <c r="AE38" s="188">
        <v>0</v>
      </c>
      <c r="AF38" s="188">
        <v>0</v>
      </c>
      <c r="AG38" s="188">
        <v>0</v>
      </c>
      <c r="AH38" s="188">
        <v>0</v>
      </c>
      <c r="AI38" s="188">
        <v>0</v>
      </c>
      <c r="AJ38" s="227">
        <f>+K38</f>
        <v>16</v>
      </c>
      <c r="AK38" s="186">
        <f>SUM(AL38:AQ38)</f>
        <v>30</v>
      </c>
      <c r="AL38" s="188">
        <v>30</v>
      </c>
      <c r="AM38" s="188">
        <v>0</v>
      </c>
      <c r="AN38" s="188">
        <v>0</v>
      </c>
      <c r="AO38" s="188">
        <v>0</v>
      </c>
      <c r="AP38" s="188">
        <v>0</v>
      </c>
      <c r="AQ38" s="188">
        <v>0</v>
      </c>
      <c r="AR38" s="227">
        <f>+L38</f>
        <v>16</v>
      </c>
      <c r="AS38" s="186">
        <f>SUM(AT38:AY38)</f>
        <v>30</v>
      </c>
      <c r="AT38" s="188">
        <v>30</v>
      </c>
      <c r="AU38" s="188">
        <v>0</v>
      </c>
      <c r="AV38" s="188">
        <v>0</v>
      </c>
      <c r="AW38" s="188">
        <v>0</v>
      </c>
      <c r="AX38" s="188">
        <v>0</v>
      </c>
      <c r="AY38" s="188">
        <v>0</v>
      </c>
    </row>
    <row r="39" spans="3:51" ht="32.1" customHeight="1" x14ac:dyDescent="0.25">
      <c r="D39" s="175" t="s">
        <v>3213</v>
      </c>
      <c r="E39" s="551" t="s">
        <v>3212</v>
      </c>
      <c r="F39" s="552"/>
      <c r="G39" s="189"/>
      <c r="H39" s="177"/>
      <c r="I39" s="178"/>
      <c r="J39" s="178"/>
      <c r="K39" s="178"/>
      <c r="L39" s="178"/>
      <c r="M39" s="190">
        <f t="shared" si="64"/>
        <v>3950</v>
      </c>
      <c r="N39" s="190">
        <f t="shared" si="64"/>
        <v>3150</v>
      </c>
      <c r="O39" s="190">
        <f t="shared" si="64"/>
        <v>0</v>
      </c>
      <c r="P39" s="190">
        <f t="shared" si="64"/>
        <v>400</v>
      </c>
      <c r="Q39" s="190">
        <f t="shared" si="64"/>
        <v>0</v>
      </c>
      <c r="R39" s="190">
        <f t="shared" si="64"/>
        <v>400</v>
      </c>
      <c r="S39" s="190">
        <f t="shared" si="64"/>
        <v>0</v>
      </c>
      <c r="T39" s="192"/>
      <c r="U39" s="181">
        <f t="shared" ref="U39:AA39" si="69">SUM(U40:U47)</f>
        <v>235</v>
      </c>
      <c r="V39" s="181">
        <f t="shared" si="69"/>
        <v>235</v>
      </c>
      <c r="W39" s="181">
        <f t="shared" si="69"/>
        <v>0</v>
      </c>
      <c r="X39" s="181">
        <f t="shared" si="69"/>
        <v>0</v>
      </c>
      <c r="Y39" s="181">
        <f t="shared" si="69"/>
        <v>0</v>
      </c>
      <c r="Z39" s="181">
        <f t="shared" si="69"/>
        <v>0</v>
      </c>
      <c r="AA39" s="181">
        <f t="shared" si="69"/>
        <v>0</v>
      </c>
      <c r="AB39" s="192"/>
      <c r="AC39" s="181">
        <f t="shared" ref="AC39:AI39" si="70">SUM(AC40:AC47)</f>
        <v>1415</v>
      </c>
      <c r="AD39" s="181">
        <f t="shared" si="70"/>
        <v>1015</v>
      </c>
      <c r="AE39" s="181">
        <f t="shared" si="70"/>
        <v>0</v>
      </c>
      <c r="AF39" s="181">
        <f t="shared" si="70"/>
        <v>400</v>
      </c>
      <c r="AG39" s="181">
        <f t="shared" si="70"/>
        <v>0</v>
      </c>
      <c r="AH39" s="181">
        <f t="shared" si="70"/>
        <v>0</v>
      </c>
      <c r="AI39" s="181">
        <f t="shared" si="70"/>
        <v>0</v>
      </c>
      <c r="AJ39" s="192"/>
      <c r="AK39" s="181">
        <f t="shared" ref="AK39:AQ39" si="71">SUM(AK40:AK47)</f>
        <v>1410</v>
      </c>
      <c r="AL39" s="181">
        <f t="shared" si="71"/>
        <v>1010</v>
      </c>
      <c r="AM39" s="181">
        <f t="shared" si="71"/>
        <v>0</v>
      </c>
      <c r="AN39" s="181">
        <f t="shared" si="71"/>
        <v>0</v>
      </c>
      <c r="AO39" s="181">
        <f t="shared" si="71"/>
        <v>0</v>
      </c>
      <c r="AP39" s="181">
        <f t="shared" si="71"/>
        <v>400</v>
      </c>
      <c r="AQ39" s="181">
        <f t="shared" si="71"/>
        <v>0</v>
      </c>
      <c r="AR39" s="192"/>
      <c r="AS39" s="181">
        <f t="shared" ref="AS39:AY39" si="72">SUM(AS40:AS47)</f>
        <v>890</v>
      </c>
      <c r="AT39" s="181">
        <f t="shared" si="72"/>
        <v>890</v>
      </c>
      <c r="AU39" s="181">
        <f t="shared" si="72"/>
        <v>0</v>
      </c>
      <c r="AV39" s="181">
        <f t="shared" si="72"/>
        <v>0</v>
      </c>
      <c r="AW39" s="181">
        <f t="shared" si="72"/>
        <v>0</v>
      </c>
      <c r="AX39" s="181">
        <f t="shared" si="72"/>
        <v>0</v>
      </c>
      <c r="AY39" s="181">
        <f t="shared" si="72"/>
        <v>0</v>
      </c>
    </row>
    <row r="40" spans="3:51" ht="32.1" customHeight="1" x14ac:dyDescent="0.25">
      <c r="D40" s="175"/>
      <c r="E40" s="182">
        <f>+Metas!H425</f>
        <v>370</v>
      </c>
      <c r="F40" s="183" t="str">
        <f>+Metas!K425</f>
        <v>Mujeres apoyadas con proyectos productivos</v>
      </c>
      <c r="G40" s="226">
        <f>+Metas!J425</f>
        <v>240</v>
      </c>
      <c r="H40" s="1">
        <f>SUM(I40:L40)</f>
        <v>240</v>
      </c>
      <c r="I40" s="198">
        <v>30</v>
      </c>
      <c r="J40" s="198">
        <v>70</v>
      </c>
      <c r="K40" s="198">
        <v>70</v>
      </c>
      <c r="L40" s="198">
        <v>70</v>
      </c>
      <c r="M40" s="186">
        <f t="shared" si="64"/>
        <v>320</v>
      </c>
      <c r="N40" s="186">
        <f t="shared" si="64"/>
        <v>320</v>
      </c>
      <c r="O40" s="186">
        <f t="shared" si="64"/>
        <v>0</v>
      </c>
      <c r="P40" s="186">
        <f t="shared" si="64"/>
        <v>0</v>
      </c>
      <c r="Q40" s="186">
        <f t="shared" si="64"/>
        <v>0</v>
      </c>
      <c r="R40" s="186">
        <f t="shared" si="64"/>
        <v>0</v>
      </c>
      <c r="S40" s="186">
        <f t="shared" si="64"/>
        <v>0</v>
      </c>
      <c r="T40" s="227">
        <f>+I40</f>
        <v>30</v>
      </c>
      <c r="U40" s="186">
        <f>SUM(V40:AA40)</f>
        <v>75</v>
      </c>
      <c r="V40" s="199">
        <v>75</v>
      </c>
      <c r="W40" s="199">
        <v>0</v>
      </c>
      <c r="X40" s="199">
        <v>0</v>
      </c>
      <c r="Y40" s="199">
        <v>0</v>
      </c>
      <c r="Z40" s="199">
        <v>0</v>
      </c>
      <c r="AA40" s="199">
        <v>0</v>
      </c>
      <c r="AB40" s="227">
        <f>+J40</f>
        <v>70</v>
      </c>
      <c r="AC40" s="186">
        <f>SUM(AD40:AI40)</f>
        <v>85</v>
      </c>
      <c r="AD40" s="199">
        <v>85</v>
      </c>
      <c r="AE40" s="199">
        <v>0</v>
      </c>
      <c r="AF40" s="199">
        <v>0</v>
      </c>
      <c r="AG40" s="199">
        <v>0</v>
      </c>
      <c r="AH40" s="199">
        <v>0</v>
      </c>
      <c r="AI40" s="199">
        <v>0</v>
      </c>
      <c r="AJ40" s="227">
        <f>+K40</f>
        <v>70</v>
      </c>
      <c r="AK40" s="186">
        <f>SUM(AL40:AQ40)</f>
        <v>80</v>
      </c>
      <c r="AL40" s="199">
        <v>80</v>
      </c>
      <c r="AM40" s="199">
        <v>0</v>
      </c>
      <c r="AN40" s="199">
        <v>0</v>
      </c>
      <c r="AO40" s="199">
        <v>0</v>
      </c>
      <c r="AP40" s="199">
        <v>0</v>
      </c>
      <c r="AQ40" s="199">
        <v>0</v>
      </c>
      <c r="AR40" s="227">
        <f>+L40</f>
        <v>70</v>
      </c>
      <c r="AS40" s="186">
        <f>SUM(AT40:AY40)</f>
        <v>80</v>
      </c>
      <c r="AT40" s="199">
        <v>80</v>
      </c>
      <c r="AU40" s="199">
        <v>0</v>
      </c>
      <c r="AV40" s="199">
        <v>0</v>
      </c>
      <c r="AW40" s="199">
        <v>0</v>
      </c>
      <c r="AX40" s="199">
        <v>0</v>
      </c>
      <c r="AY40" s="199">
        <v>0</v>
      </c>
    </row>
    <row r="41" spans="3:51" ht="32.1" customHeight="1" x14ac:dyDescent="0.25">
      <c r="D41" s="175"/>
      <c r="E41" s="182">
        <f>+Metas!H426</f>
        <v>371</v>
      </c>
      <c r="F41" s="183" t="str">
        <f>+Metas!K426</f>
        <v>Mujeres rurales apoyadas con proyectos productivos</v>
      </c>
      <c r="G41" s="226">
        <f>+Metas!J426</f>
        <v>60</v>
      </c>
      <c r="H41" s="1">
        <f t="shared" ref="H41:H47" si="73">SUM(I41:L41)</f>
        <v>60</v>
      </c>
      <c r="I41" s="198">
        <v>10</v>
      </c>
      <c r="J41" s="198">
        <v>17</v>
      </c>
      <c r="K41" s="198">
        <v>17</v>
      </c>
      <c r="L41" s="198">
        <v>16</v>
      </c>
      <c r="M41" s="186">
        <f t="shared" si="64"/>
        <v>300</v>
      </c>
      <c r="N41" s="186">
        <f t="shared" si="64"/>
        <v>300</v>
      </c>
      <c r="O41" s="186">
        <f t="shared" si="64"/>
        <v>0</v>
      </c>
      <c r="P41" s="186">
        <f t="shared" si="64"/>
        <v>0</v>
      </c>
      <c r="Q41" s="186">
        <f t="shared" si="64"/>
        <v>0</v>
      </c>
      <c r="R41" s="186">
        <f t="shared" si="64"/>
        <v>0</v>
      </c>
      <c r="S41" s="186">
        <f t="shared" si="64"/>
        <v>0</v>
      </c>
      <c r="T41" s="227">
        <f t="shared" ref="T41:T47" si="74">+I41</f>
        <v>10</v>
      </c>
      <c r="U41" s="186">
        <f t="shared" ref="U41:U47" si="75">SUM(V41:AA41)</f>
        <v>60</v>
      </c>
      <c r="V41" s="199">
        <v>60</v>
      </c>
      <c r="W41" s="199">
        <v>0</v>
      </c>
      <c r="X41" s="199">
        <v>0</v>
      </c>
      <c r="Y41" s="199">
        <v>0</v>
      </c>
      <c r="Z41" s="199">
        <v>0</v>
      </c>
      <c r="AA41" s="199">
        <v>0</v>
      </c>
      <c r="AB41" s="227">
        <f t="shared" ref="AB41:AB47" si="76">+J41</f>
        <v>17</v>
      </c>
      <c r="AC41" s="186">
        <f t="shared" ref="AC41:AC47" si="77">SUM(AD41:AI41)</f>
        <v>80</v>
      </c>
      <c r="AD41" s="199">
        <v>80</v>
      </c>
      <c r="AE41" s="199">
        <v>0</v>
      </c>
      <c r="AF41" s="199">
        <v>0</v>
      </c>
      <c r="AG41" s="199">
        <v>0</v>
      </c>
      <c r="AH41" s="199">
        <v>0</v>
      </c>
      <c r="AI41" s="199">
        <v>0</v>
      </c>
      <c r="AJ41" s="227">
        <f t="shared" ref="AJ41:AJ47" si="78">+K41</f>
        <v>17</v>
      </c>
      <c r="AK41" s="186">
        <f t="shared" ref="AK41:AK47" si="79">SUM(AL41:AQ41)</f>
        <v>80</v>
      </c>
      <c r="AL41" s="199">
        <v>80</v>
      </c>
      <c r="AM41" s="199">
        <v>0</v>
      </c>
      <c r="AN41" s="199">
        <v>0</v>
      </c>
      <c r="AO41" s="199">
        <v>0</v>
      </c>
      <c r="AP41" s="199">
        <v>0</v>
      </c>
      <c r="AQ41" s="199">
        <v>0</v>
      </c>
      <c r="AR41" s="227">
        <f t="shared" ref="AR41:AR47" si="80">+L41</f>
        <v>16</v>
      </c>
      <c r="AS41" s="186">
        <f t="shared" ref="AS41:AS47" si="81">SUM(AT41:AY41)</f>
        <v>80</v>
      </c>
      <c r="AT41" s="199">
        <v>80</v>
      </c>
      <c r="AU41" s="199">
        <v>0</v>
      </c>
      <c r="AV41" s="199">
        <v>0</v>
      </c>
      <c r="AW41" s="199">
        <v>0</v>
      </c>
      <c r="AX41" s="199">
        <v>0</v>
      </c>
      <c r="AY41" s="199">
        <v>0</v>
      </c>
    </row>
    <row r="42" spans="3:51" ht="32.1" customHeight="1" x14ac:dyDescent="0.25">
      <c r="D42" s="175"/>
      <c r="E42" s="182">
        <f>+Metas!H427</f>
        <v>372</v>
      </c>
      <c r="F42" s="183" t="str">
        <f>+Metas!K427</f>
        <v>Mujeres capacitadas en diferentes temas para ejecutar proyectos productivos</v>
      </c>
      <c r="G42" s="226">
        <f>+Metas!J427</f>
        <v>10000</v>
      </c>
      <c r="H42" s="1">
        <f t="shared" si="73"/>
        <v>10000</v>
      </c>
      <c r="I42" s="198">
        <v>200</v>
      </c>
      <c r="J42" s="198">
        <v>4000</v>
      </c>
      <c r="K42" s="198">
        <v>4000</v>
      </c>
      <c r="L42" s="198">
        <v>1800</v>
      </c>
      <c r="M42" s="186">
        <f t="shared" si="64"/>
        <v>600</v>
      </c>
      <c r="N42" s="186">
        <f t="shared" si="64"/>
        <v>600</v>
      </c>
      <c r="O42" s="186">
        <f t="shared" si="64"/>
        <v>0</v>
      </c>
      <c r="P42" s="186">
        <f t="shared" si="64"/>
        <v>0</v>
      </c>
      <c r="Q42" s="186">
        <f t="shared" si="64"/>
        <v>0</v>
      </c>
      <c r="R42" s="186">
        <f t="shared" si="64"/>
        <v>0</v>
      </c>
      <c r="S42" s="186">
        <f t="shared" si="64"/>
        <v>0</v>
      </c>
      <c r="T42" s="227">
        <f t="shared" si="74"/>
        <v>200</v>
      </c>
      <c r="U42" s="186">
        <f t="shared" si="75"/>
        <v>50</v>
      </c>
      <c r="V42" s="199">
        <v>50</v>
      </c>
      <c r="W42" s="199">
        <v>0</v>
      </c>
      <c r="X42" s="199">
        <v>0</v>
      </c>
      <c r="Y42" s="199">
        <v>0</v>
      </c>
      <c r="Z42" s="199">
        <v>0</v>
      </c>
      <c r="AA42" s="199">
        <v>0</v>
      </c>
      <c r="AB42" s="227">
        <f t="shared" si="76"/>
        <v>4000</v>
      </c>
      <c r="AC42" s="186">
        <f t="shared" si="77"/>
        <v>200</v>
      </c>
      <c r="AD42" s="199">
        <v>200</v>
      </c>
      <c r="AE42" s="199">
        <v>0</v>
      </c>
      <c r="AF42" s="199">
        <v>0</v>
      </c>
      <c r="AG42" s="199">
        <v>0</v>
      </c>
      <c r="AH42" s="199">
        <v>0</v>
      </c>
      <c r="AI42" s="199">
        <v>0</v>
      </c>
      <c r="AJ42" s="227">
        <f t="shared" si="78"/>
        <v>4000</v>
      </c>
      <c r="AK42" s="186">
        <f t="shared" si="79"/>
        <v>200</v>
      </c>
      <c r="AL42" s="199">
        <v>200</v>
      </c>
      <c r="AM42" s="199">
        <v>0</v>
      </c>
      <c r="AN42" s="199">
        <v>0</v>
      </c>
      <c r="AO42" s="199">
        <v>0</v>
      </c>
      <c r="AP42" s="199">
        <v>0</v>
      </c>
      <c r="AQ42" s="199">
        <v>0</v>
      </c>
      <c r="AR42" s="227">
        <f t="shared" si="80"/>
        <v>1800</v>
      </c>
      <c r="AS42" s="186">
        <f t="shared" si="81"/>
        <v>150</v>
      </c>
      <c r="AT42" s="199">
        <v>150</v>
      </c>
      <c r="AU42" s="199">
        <v>0</v>
      </c>
      <c r="AV42" s="199">
        <v>0</v>
      </c>
      <c r="AW42" s="199">
        <v>0</v>
      </c>
      <c r="AX42" s="199">
        <v>0</v>
      </c>
      <c r="AY42" s="199">
        <v>0</v>
      </c>
    </row>
    <row r="43" spans="3:51" ht="32.1" customHeight="1" x14ac:dyDescent="0.25">
      <c r="D43" s="175"/>
      <c r="E43" s="182">
        <f>+Metas!H428</f>
        <v>373</v>
      </c>
      <c r="F43" s="183" t="str">
        <f>+Metas!K428</f>
        <v>Mujeres rurales capacitadas en diferentes temas para ejecutar proyectos productivos</v>
      </c>
      <c r="G43" s="226">
        <f>+Metas!J428</f>
        <v>2000</v>
      </c>
      <c r="H43" s="1">
        <f t="shared" si="73"/>
        <v>2000</v>
      </c>
      <c r="I43" s="198">
        <v>50</v>
      </c>
      <c r="J43" s="198">
        <v>950</v>
      </c>
      <c r="K43" s="198">
        <v>950</v>
      </c>
      <c r="L43" s="198">
        <v>50</v>
      </c>
      <c r="M43" s="186">
        <f t="shared" si="64"/>
        <v>260</v>
      </c>
      <c r="N43" s="186">
        <f t="shared" si="64"/>
        <v>260</v>
      </c>
      <c r="O43" s="186">
        <f t="shared" si="64"/>
        <v>0</v>
      </c>
      <c r="P43" s="186">
        <f t="shared" si="64"/>
        <v>0</v>
      </c>
      <c r="Q43" s="186">
        <f t="shared" si="64"/>
        <v>0</v>
      </c>
      <c r="R43" s="186">
        <f t="shared" si="64"/>
        <v>0</v>
      </c>
      <c r="S43" s="186">
        <f t="shared" si="64"/>
        <v>0</v>
      </c>
      <c r="T43" s="227">
        <f t="shared" si="74"/>
        <v>50</v>
      </c>
      <c r="U43" s="186">
        <f t="shared" si="75"/>
        <v>30</v>
      </c>
      <c r="V43" s="199">
        <v>30</v>
      </c>
      <c r="W43" s="199">
        <v>0</v>
      </c>
      <c r="X43" s="199">
        <v>0</v>
      </c>
      <c r="Y43" s="199">
        <v>0</v>
      </c>
      <c r="Z43" s="199">
        <v>0</v>
      </c>
      <c r="AA43" s="199">
        <v>0</v>
      </c>
      <c r="AB43" s="227">
        <f t="shared" si="76"/>
        <v>950</v>
      </c>
      <c r="AC43" s="186">
        <f t="shared" si="77"/>
        <v>100</v>
      </c>
      <c r="AD43" s="199">
        <v>100</v>
      </c>
      <c r="AE43" s="199">
        <v>0</v>
      </c>
      <c r="AF43" s="199">
        <v>0</v>
      </c>
      <c r="AG43" s="199">
        <v>0</v>
      </c>
      <c r="AH43" s="199">
        <v>0</v>
      </c>
      <c r="AI43" s="199">
        <v>0</v>
      </c>
      <c r="AJ43" s="227">
        <f t="shared" si="78"/>
        <v>950</v>
      </c>
      <c r="AK43" s="186">
        <f t="shared" si="79"/>
        <v>100</v>
      </c>
      <c r="AL43" s="199">
        <v>100</v>
      </c>
      <c r="AM43" s="199">
        <v>0</v>
      </c>
      <c r="AN43" s="199">
        <v>0</v>
      </c>
      <c r="AO43" s="199">
        <v>0</v>
      </c>
      <c r="AP43" s="199">
        <v>0</v>
      </c>
      <c r="AQ43" s="199">
        <v>0</v>
      </c>
      <c r="AR43" s="227">
        <f t="shared" si="80"/>
        <v>50</v>
      </c>
      <c r="AS43" s="186">
        <f t="shared" si="81"/>
        <v>30</v>
      </c>
      <c r="AT43" s="199">
        <v>30</v>
      </c>
      <c r="AU43" s="199">
        <v>0</v>
      </c>
      <c r="AV43" s="199">
        <v>0</v>
      </c>
      <c r="AW43" s="199">
        <v>0</v>
      </c>
      <c r="AX43" s="199">
        <v>0</v>
      </c>
      <c r="AY43" s="199">
        <v>0</v>
      </c>
    </row>
    <row r="44" spans="3:51" ht="32.1" customHeight="1" x14ac:dyDescent="0.25">
      <c r="D44" s="175"/>
      <c r="E44" s="182">
        <f>+Metas!H429</f>
        <v>374</v>
      </c>
      <c r="F44" s="183" t="str">
        <f>+Metas!K429</f>
        <v>Mujeres víctimas capacitadas en diferentes temas para ejecutar proyectos productivos</v>
      </c>
      <c r="G44" s="226">
        <f>+Metas!J429</f>
        <v>1000</v>
      </c>
      <c r="H44" s="1">
        <f t="shared" si="73"/>
        <v>1000</v>
      </c>
      <c r="I44" s="198">
        <v>10</v>
      </c>
      <c r="J44" s="198">
        <v>330</v>
      </c>
      <c r="K44" s="198">
        <v>330</v>
      </c>
      <c r="L44" s="198">
        <v>330</v>
      </c>
      <c r="M44" s="186">
        <f t="shared" si="64"/>
        <v>170</v>
      </c>
      <c r="N44" s="186">
        <f t="shared" si="64"/>
        <v>170</v>
      </c>
      <c r="O44" s="186">
        <f t="shared" si="64"/>
        <v>0</v>
      </c>
      <c r="P44" s="186">
        <f t="shared" si="64"/>
        <v>0</v>
      </c>
      <c r="Q44" s="186">
        <f t="shared" si="64"/>
        <v>0</v>
      </c>
      <c r="R44" s="186">
        <f t="shared" si="64"/>
        <v>0</v>
      </c>
      <c r="S44" s="186">
        <f t="shared" si="64"/>
        <v>0</v>
      </c>
      <c r="T44" s="227">
        <f t="shared" si="74"/>
        <v>10</v>
      </c>
      <c r="U44" s="186">
        <f t="shared" si="75"/>
        <v>20</v>
      </c>
      <c r="V44" s="199">
        <v>20</v>
      </c>
      <c r="W44" s="199">
        <v>0</v>
      </c>
      <c r="X44" s="199">
        <v>0</v>
      </c>
      <c r="Y44" s="199">
        <v>0</v>
      </c>
      <c r="Z44" s="199">
        <v>0</v>
      </c>
      <c r="AA44" s="199">
        <v>0</v>
      </c>
      <c r="AB44" s="227">
        <f t="shared" si="76"/>
        <v>330</v>
      </c>
      <c r="AC44" s="186">
        <f t="shared" si="77"/>
        <v>50</v>
      </c>
      <c r="AD44" s="199">
        <v>50</v>
      </c>
      <c r="AE44" s="199">
        <v>0</v>
      </c>
      <c r="AF44" s="199">
        <v>0</v>
      </c>
      <c r="AG44" s="199">
        <v>0</v>
      </c>
      <c r="AH44" s="199">
        <v>0</v>
      </c>
      <c r="AI44" s="199">
        <v>0</v>
      </c>
      <c r="AJ44" s="227">
        <f t="shared" si="78"/>
        <v>330</v>
      </c>
      <c r="AK44" s="186">
        <f t="shared" si="79"/>
        <v>50</v>
      </c>
      <c r="AL44" s="199">
        <v>50</v>
      </c>
      <c r="AM44" s="199">
        <v>0</v>
      </c>
      <c r="AN44" s="199">
        <v>0</v>
      </c>
      <c r="AO44" s="199">
        <v>0</v>
      </c>
      <c r="AP44" s="199">
        <v>0</v>
      </c>
      <c r="AQ44" s="199">
        <v>0</v>
      </c>
      <c r="AR44" s="227">
        <f t="shared" si="80"/>
        <v>330</v>
      </c>
      <c r="AS44" s="186">
        <f t="shared" si="81"/>
        <v>50</v>
      </c>
      <c r="AT44" s="199">
        <v>50</v>
      </c>
      <c r="AU44" s="199">
        <v>0</v>
      </c>
      <c r="AV44" s="199">
        <v>0</v>
      </c>
      <c r="AW44" s="199">
        <v>0</v>
      </c>
      <c r="AX44" s="199">
        <v>0</v>
      </c>
      <c r="AY44" s="199">
        <v>0</v>
      </c>
    </row>
    <row r="45" spans="3:51" ht="32.1" customHeight="1" x14ac:dyDescent="0.25">
      <c r="D45" s="175"/>
      <c r="E45" s="182">
        <f>+Metas!H430</f>
        <v>375</v>
      </c>
      <c r="F45" s="183" t="str">
        <f>+Metas!K430</f>
        <v>Proyecto de desarrollo agroindustrial y/o centros de acopio a las mujeres y diversidad de género en el Departamento</v>
      </c>
      <c r="G45" s="226">
        <f>+Metas!J430</f>
        <v>3</v>
      </c>
      <c r="H45" s="1">
        <f t="shared" si="73"/>
        <v>3</v>
      </c>
      <c r="I45" s="198">
        <v>0</v>
      </c>
      <c r="J45" s="198">
        <v>1</v>
      </c>
      <c r="K45" s="198">
        <v>1</v>
      </c>
      <c r="L45" s="198">
        <v>1</v>
      </c>
      <c r="M45" s="186">
        <f t="shared" si="64"/>
        <v>1050</v>
      </c>
      <c r="N45" s="186">
        <f t="shared" si="64"/>
        <v>250</v>
      </c>
      <c r="O45" s="186">
        <f t="shared" si="64"/>
        <v>0</v>
      </c>
      <c r="P45" s="186">
        <f t="shared" si="64"/>
        <v>400</v>
      </c>
      <c r="Q45" s="186">
        <f t="shared" si="64"/>
        <v>0</v>
      </c>
      <c r="R45" s="186">
        <f t="shared" si="64"/>
        <v>400</v>
      </c>
      <c r="S45" s="186">
        <f t="shared" si="64"/>
        <v>0</v>
      </c>
      <c r="T45" s="227">
        <f t="shared" si="74"/>
        <v>0</v>
      </c>
      <c r="U45" s="186">
        <f t="shared" si="75"/>
        <v>0</v>
      </c>
      <c r="V45" s="199">
        <v>0</v>
      </c>
      <c r="W45" s="199">
        <v>0</v>
      </c>
      <c r="X45" s="199">
        <v>0</v>
      </c>
      <c r="Y45" s="199">
        <v>0</v>
      </c>
      <c r="Z45" s="199">
        <v>0</v>
      </c>
      <c r="AA45" s="199">
        <v>0</v>
      </c>
      <c r="AB45" s="227">
        <f t="shared" si="76"/>
        <v>1</v>
      </c>
      <c r="AC45" s="186">
        <f t="shared" si="77"/>
        <v>400</v>
      </c>
      <c r="AD45" s="199">
        <v>0</v>
      </c>
      <c r="AE45" s="199">
        <v>0</v>
      </c>
      <c r="AF45" s="199">
        <v>400</v>
      </c>
      <c r="AG45" s="199">
        <v>0</v>
      </c>
      <c r="AH45" s="199">
        <v>0</v>
      </c>
      <c r="AI45" s="199">
        <v>0</v>
      </c>
      <c r="AJ45" s="227">
        <f t="shared" si="78"/>
        <v>1</v>
      </c>
      <c r="AK45" s="186">
        <f t="shared" si="79"/>
        <v>400</v>
      </c>
      <c r="AL45" s="199">
        <v>0</v>
      </c>
      <c r="AM45" s="199">
        <v>0</v>
      </c>
      <c r="AN45" s="199">
        <v>0</v>
      </c>
      <c r="AO45" s="199">
        <v>0</v>
      </c>
      <c r="AP45" s="199">
        <v>400</v>
      </c>
      <c r="AQ45" s="199">
        <v>0</v>
      </c>
      <c r="AR45" s="227">
        <f t="shared" si="80"/>
        <v>1</v>
      </c>
      <c r="AS45" s="186">
        <f t="shared" si="81"/>
        <v>250</v>
      </c>
      <c r="AT45" s="199">
        <v>250</v>
      </c>
      <c r="AU45" s="199">
        <v>0</v>
      </c>
      <c r="AV45" s="199">
        <v>0</v>
      </c>
      <c r="AW45" s="199">
        <v>0</v>
      </c>
      <c r="AX45" s="199">
        <v>0</v>
      </c>
      <c r="AY45" s="199">
        <v>0</v>
      </c>
    </row>
    <row r="46" spans="3:51" ht="32.1" customHeight="1" x14ac:dyDescent="0.25">
      <c r="D46" s="175"/>
      <c r="E46" s="182">
        <f>+Metas!H431</f>
        <v>376</v>
      </c>
      <c r="F46" s="183" t="str">
        <f>+Metas!K431</f>
        <v>Asociaciones apoyadas con proyectos productivos de mujeres rurales en las diferentes subregiones.</v>
      </c>
      <c r="G46" s="226">
        <f>+Metas!J431</f>
        <v>50</v>
      </c>
      <c r="H46" s="1">
        <f t="shared" si="73"/>
        <v>50</v>
      </c>
      <c r="I46" s="198">
        <v>0</v>
      </c>
      <c r="J46" s="198">
        <v>20</v>
      </c>
      <c r="K46" s="198">
        <v>20</v>
      </c>
      <c r="L46" s="198">
        <v>10</v>
      </c>
      <c r="M46" s="186">
        <f t="shared" si="64"/>
        <v>1000</v>
      </c>
      <c r="N46" s="186">
        <f t="shared" si="64"/>
        <v>1000</v>
      </c>
      <c r="O46" s="186">
        <f t="shared" si="64"/>
        <v>0</v>
      </c>
      <c r="P46" s="186">
        <f t="shared" si="64"/>
        <v>0</v>
      </c>
      <c r="Q46" s="186">
        <f t="shared" si="64"/>
        <v>0</v>
      </c>
      <c r="R46" s="186">
        <f t="shared" si="64"/>
        <v>0</v>
      </c>
      <c r="S46" s="186">
        <f t="shared" si="64"/>
        <v>0</v>
      </c>
      <c r="T46" s="227">
        <f t="shared" si="74"/>
        <v>0</v>
      </c>
      <c r="U46" s="186">
        <f t="shared" si="75"/>
        <v>0</v>
      </c>
      <c r="V46" s="199">
        <v>0</v>
      </c>
      <c r="W46" s="199">
        <v>0</v>
      </c>
      <c r="X46" s="199">
        <v>0</v>
      </c>
      <c r="Y46" s="199">
        <v>0</v>
      </c>
      <c r="Z46" s="199">
        <v>0</v>
      </c>
      <c r="AA46" s="199">
        <v>0</v>
      </c>
      <c r="AB46" s="227">
        <f t="shared" si="76"/>
        <v>20</v>
      </c>
      <c r="AC46" s="186">
        <f t="shared" si="77"/>
        <v>400</v>
      </c>
      <c r="AD46" s="199">
        <v>400</v>
      </c>
      <c r="AE46" s="199">
        <v>0</v>
      </c>
      <c r="AF46" s="199">
        <v>0</v>
      </c>
      <c r="AG46" s="199">
        <v>0</v>
      </c>
      <c r="AH46" s="199">
        <v>0</v>
      </c>
      <c r="AI46" s="199">
        <v>0</v>
      </c>
      <c r="AJ46" s="227">
        <f t="shared" si="78"/>
        <v>20</v>
      </c>
      <c r="AK46" s="186">
        <f t="shared" si="79"/>
        <v>400</v>
      </c>
      <c r="AL46" s="199">
        <v>400</v>
      </c>
      <c r="AM46" s="199">
        <v>0</v>
      </c>
      <c r="AN46" s="199">
        <v>0</v>
      </c>
      <c r="AO46" s="199">
        <v>0</v>
      </c>
      <c r="AP46" s="199">
        <v>0</v>
      </c>
      <c r="AQ46" s="199">
        <v>0</v>
      </c>
      <c r="AR46" s="227">
        <f t="shared" si="80"/>
        <v>10</v>
      </c>
      <c r="AS46" s="186">
        <f t="shared" si="81"/>
        <v>200</v>
      </c>
      <c r="AT46" s="199">
        <v>200</v>
      </c>
      <c r="AU46" s="199">
        <v>0</v>
      </c>
      <c r="AV46" s="199">
        <v>0</v>
      </c>
      <c r="AW46" s="199">
        <v>0</v>
      </c>
      <c r="AX46" s="199">
        <v>0</v>
      </c>
      <c r="AY46" s="199">
        <v>0</v>
      </c>
    </row>
    <row r="47" spans="3:51" ht="32.1" customHeight="1" x14ac:dyDescent="0.25">
      <c r="D47" s="175"/>
      <c r="E47" s="182">
        <f>+Metas!H432</f>
        <v>377</v>
      </c>
      <c r="F47" s="183" t="str">
        <f>+Metas!K432</f>
        <v xml:space="preserve">Asociaciones apoyadas con proyectos productivos de mujeres víctimas del conflicto armado en las diferentes subregiones </v>
      </c>
      <c r="G47" s="226">
        <f>+Metas!J432</f>
        <v>10</v>
      </c>
      <c r="H47" s="1">
        <f t="shared" si="73"/>
        <v>10</v>
      </c>
      <c r="I47" s="198">
        <v>0</v>
      </c>
      <c r="J47" s="198">
        <v>4</v>
      </c>
      <c r="K47" s="198">
        <v>4</v>
      </c>
      <c r="L47" s="198">
        <v>2</v>
      </c>
      <c r="M47" s="186">
        <f t="shared" si="64"/>
        <v>250</v>
      </c>
      <c r="N47" s="186">
        <f t="shared" si="64"/>
        <v>250</v>
      </c>
      <c r="O47" s="186">
        <f t="shared" si="64"/>
        <v>0</v>
      </c>
      <c r="P47" s="186">
        <f t="shared" si="64"/>
        <v>0</v>
      </c>
      <c r="Q47" s="186">
        <f t="shared" si="64"/>
        <v>0</v>
      </c>
      <c r="R47" s="186">
        <f t="shared" si="64"/>
        <v>0</v>
      </c>
      <c r="S47" s="186">
        <f t="shared" si="64"/>
        <v>0</v>
      </c>
      <c r="T47" s="227">
        <f t="shared" si="74"/>
        <v>0</v>
      </c>
      <c r="U47" s="186">
        <f t="shared" si="75"/>
        <v>0</v>
      </c>
      <c r="V47" s="199">
        <v>0</v>
      </c>
      <c r="W47" s="199">
        <v>0</v>
      </c>
      <c r="X47" s="199">
        <v>0</v>
      </c>
      <c r="Y47" s="199">
        <v>0</v>
      </c>
      <c r="Z47" s="199">
        <v>0</v>
      </c>
      <c r="AA47" s="199">
        <v>0</v>
      </c>
      <c r="AB47" s="227">
        <f t="shared" si="76"/>
        <v>4</v>
      </c>
      <c r="AC47" s="186">
        <f t="shared" si="77"/>
        <v>100</v>
      </c>
      <c r="AD47" s="199">
        <v>100</v>
      </c>
      <c r="AE47" s="199">
        <v>0</v>
      </c>
      <c r="AF47" s="199">
        <v>0</v>
      </c>
      <c r="AG47" s="199">
        <v>0</v>
      </c>
      <c r="AH47" s="199">
        <v>0</v>
      </c>
      <c r="AI47" s="199">
        <v>0</v>
      </c>
      <c r="AJ47" s="227">
        <f t="shared" si="78"/>
        <v>4</v>
      </c>
      <c r="AK47" s="186">
        <f t="shared" si="79"/>
        <v>100</v>
      </c>
      <c r="AL47" s="199">
        <v>100</v>
      </c>
      <c r="AM47" s="199">
        <v>0</v>
      </c>
      <c r="AN47" s="199">
        <v>0</v>
      </c>
      <c r="AO47" s="199">
        <v>0</v>
      </c>
      <c r="AP47" s="199">
        <v>0</v>
      </c>
      <c r="AQ47" s="199">
        <v>0</v>
      </c>
      <c r="AR47" s="227">
        <f t="shared" si="80"/>
        <v>2</v>
      </c>
      <c r="AS47" s="186">
        <f t="shared" si="81"/>
        <v>50</v>
      </c>
      <c r="AT47" s="199">
        <v>50</v>
      </c>
      <c r="AU47" s="199">
        <v>0</v>
      </c>
      <c r="AV47" s="199">
        <v>0</v>
      </c>
      <c r="AW47" s="199">
        <v>0</v>
      </c>
      <c r="AX47" s="199">
        <v>0</v>
      </c>
      <c r="AY47" s="199">
        <v>0</v>
      </c>
    </row>
    <row r="48" spans="3:51" ht="32.1" customHeight="1" x14ac:dyDescent="0.25">
      <c r="D48" s="175" t="s">
        <v>3215</v>
      </c>
      <c r="E48" s="551" t="s">
        <v>3214</v>
      </c>
      <c r="F48" s="552"/>
      <c r="G48" s="189"/>
      <c r="H48" s="177"/>
      <c r="I48" s="178"/>
      <c r="J48" s="178"/>
      <c r="K48" s="178"/>
      <c r="L48" s="178"/>
      <c r="M48" s="190">
        <f t="shared" si="64"/>
        <v>180</v>
      </c>
      <c r="N48" s="190">
        <f t="shared" si="64"/>
        <v>180</v>
      </c>
      <c r="O48" s="190">
        <f t="shared" si="64"/>
        <v>0</v>
      </c>
      <c r="P48" s="190">
        <f t="shared" si="64"/>
        <v>0</v>
      </c>
      <c r="Q48" s="190">
        <f t="shared" si="64"/>
        <v>0</v>
      </c>
      <c r="R48" s="190">
        <f t="shared" si="64"/>
        <v>0</v>
      </c>
      <c r="S48" s="190">
        <f t="shared" si="64"/>
        <v>0</v>
      </c>
      <c r="T48" s="180"/>
      <c r="U48" s="181">
        <f t="shared" ref="U48:AA48" si="82">SUM(U49:U49)</f>
        <v>30</v>
      </c>
      <c r="V48" s="181">
        <f t="shared" si="82"/>
        <v>30</v>
      </c>
      <c r="W48" s="181">
        <f t="shared" si="82"/>
        <v>0</v>
      </c>
      <c r="X48" s="181">
        <f t="shared" si="82"/>
        <v>0</v>
      </c>
      <c r="Y48" s="181">
        <f t="shared" si="82"/>
        <v>0</v>
      </c>
      <c r="Z48" s="181">
        <f t="shared" si="82"/>
        <v>0</v>
      </c>
      <c r="AA48" s="181">
        <f t="shared" si="82"/>
        <v>0</v>
      </c>
      <c r="AB48" s="180"/>
      <c r="AC48" s="181">
        <f t="shared" ref="AC48:AI48" si="83">SUM(AC49:AC49)</f>
        <v>50</v>
      </c>
      <c r="AD48" s="181">
        <f t="shared" si="83"/>
        <v>50</v>
      </c>
      <c r="AE48" s="181">
        <f t="shared" si="83"/>
        <v>0</v>
      </c>
      <c r="AF48" s="181">
        <f t="shared" si="83"/>
        <v>0</v>
      </c>
      <c r="AG48" s="181">
        <f t="shared" si="83"/>
        <v>0</v>
      </c>
      <c r="AH48" s="181">
        <f t="shared" si="83"/>
        <v>0</v>
      </c>
      <c r="AI48" s="181">
        <f t="shared" si="83"/>
        <v>0</v>
      </c>
      <c r="AJ48" s="180"/>
      <c r="AK48" s="181">
        <f t="shared" ref="AK48:AQ48" si="84">SUM(AK49:AK49)</f>
        <v>50</v>
      </c>
      <c r="AL48" s="181">
        <f t="shared" si="84"/>
        <v>50</v>
      </c>
      <c r="AM48" s="181">
        <f t="shared" si="84"/>
        <v>0</v>
      </c>
      <c r="AN48" s="181">
        <f t="shared" si="84"/>
        <v>0</v>
      </c>
      <c r="AO48" s="181">
        <f t="shared" si="84"/>
        <v>0</v>
      </c>
      <c r="AP48" s="181">
        <f t="shared" si="84"/>
        <v>0</v>
      </c>
      <c r="AQ48" s="181">
        <f t="shared" si="84"/>
        <v>0</v>
      </c>
      <c r="AR48" s="180"/>
      <c r="AS48" s="181">
        <f t="shared" ref="AS48:AY48" si="85">SUM(AS49:AS49)</f>
        <v>50</v>
      </c>
      <c r="AT48" s="181">
        <f t="shared" si="85"/>
        <v>50</v>
      </c>
      <c r="AU48" s="181">
        <f t="shared" si="85"/>
        <v>0</v>
      </c>
      <c r="AV48" s="181">
        <f t="shared" si="85"/>
        <v>0</v>
      </c>
      <c r="AW48" s="181">
        <f t="shared" si="85"/>
        <v>0</v>
      </c>
      <c r="AX48" s="181">
        <f t="shared" si="85"/>
        <v>0</v>
      </c>
      <c r="AY48" s="181">
        <f t="shared" si="85"/>
        <v>0</v>
      </c>
    </row>
    <row r="49" spans="3:51" ht="32.1" customHeight="1" x14ac:dyDescent="0.25">
      <c r="D49" s="175"/>
      <c r="E49" s="182">
        <f>+Metas!H433</f>
        <v>378</v>
      </c>
      <c r="F49" s="183" t="str">
        <f>+Metas!K433</f>
        <v>Mujeres y personas con diversidad de género asesoradas para acceder a créditos blandos para financiar sus proyectos</v>
      </c>
      <c r="G49" s="226">
        <f>+Metas!J433</f>
        <v>2500</v>
      </c>
      <c r="H49" s="1">
        <f>SUM(I49:L49)</f>
        <v>2500</v>
      </c>
      <c r="I49" s="185">
        <v>100</v>
      </c>
      <c r="J49" s="185">
        <v>800</v>
      </c>
      <c r="K49" s="185">
        <v>800</v>
      </c>
      <c r="L49" s="185">
        <v>800</v>
      </c>
      <c r="M49" s="186">
        <f t="shared" si="64"/>
        <v>180</v>
      </c>
      <c r="N49" s="186">
        <f t="shared" si="64"/>
        <v>180</v>
      </c>
      <c r="O49" s="186">
        <f t="shared" si="64"/>
        <v>0</v>
      </c>
      <c r="P49" s="186">
        <f t="shared" si="64"/>
        <v>0</v>
      </c>
      <c r="Q49" s="186">
        <f t="shared" si="64"/>
        <v>0</v>
      </c>
      <c r="R49" s="186">
        <f t="shared" si="64"/>
        <v>0</v>
      </c>
      <c r="S49" s="186">
        <f t="shared" si="64"/>
        <v>0</v>
      </c>
      <c r="T49" s="227">
        <f>+I49</f>
        <v>100</v>
      </c>
      <c r="U49" s="186">
        <f>SUM(V49:AA49)</f>
        <v>30</v>
      </c>
      <c r="V49" s="199">
        <v>30</v>
      </c>
      <c r="W49" s="199">
        <v>0</v>
      </c>
      <c r="X49" s="199">
        <v>0</v>
      </c>
      <c r="Y49" s="199">
        <v>0</v>
      </c>
      <c r="Z49" s="199">
        <v>0</v>
      </c>
      <c r="AA49" s="199">
        <v>0</v>
      </c>
      <c r="AB49" s="227">
        <f>+J49</f>
        <v>800</v>
      </c>
      <c r="AC49" s="186">
        <f>SUM(AD49:AI49)</f>
        <v>50</v>
      </c>
      <c r="AD49" s="199">
        <v>50</v>
      </c>
      <c r="AE49" s="199">
        <v>0</v>
      </c>
      <c r="AF49" s="199">
        <v>0</v>
      </c>
      <c r="AG49" s="199">
        <v>0</v>
      </c>
      <c r="AH49" s="199">
        <v>0</v>
      </c>
      <c r="AI49" s="199">
        <v>0</v>
      </c>
      <c r="AJ49" s="227">
        <f>+K49</f>
        <v>800</v>
      </c>
      <c r="AK49" s="186">
        <f>SUM(AL49:AQ49)</f>
        <v>50</v>
      </c>
      <c r="AL49" s="199">
        <v>50</v>
      </c>
      <c r="AM49" s="199">
        <v>0</v>
      </c>
      <c r="AN49" s="199">
        <v>0</v>
      </c>
      <c r="AO49" s="199">
        <v>0</v>
      </c>
      <c r="AP49" s="199">
        <v>0</v>
      </c>
      <c r="AQ49" s="199">
        <v>0</v>
      </c>
      <c r="AR49" s="227">
        <f>+L49</f>
        <v>800</v>
      </c>
      <c r="AS49" s="186">
        <f>SUM(AT49:AY49)</f>
        <v>50</v>
      </c>
      <c r="AT49" s="199">
        <v>50</v>
      </c>
      <c r="AU49" s="199">
        <v>0</v>
      </c>
      <c r="AV49" s="199">
        <v>0</v>
      </c>
      <c r="AW49" s="199">
        <v>0</v>
      </c>
      <c r="AX49" s="199">
        <v>0</v>
      </c>
      <c r="AY49" s="199">
        <v>0</v>
      </c>
    </row>
    <row r="50" spans="3:51" ht="32.1" customHeight="1" x14ac:dyDescent="0.25">
      <c r="D50" s="175" t="s">
        <v>3217</v>
      </c>
      <c r="E50" s="551" t="s">
        <v>3216</v>
      </c>
      <c r="F50" s="552"/>
      <c r="G50" s="189"/>
      <c r="H50" s="177"/>
      <c r="I50" s="178"/>
      <c r="J50" s="178"/>
      <c r="K50" s="178"/>
      <c r="L50" s="178"/>
      <c r="M50" s="190">
        <f t="shared" si="64"/>
        <v>210</v>
      </c>
      <c r="N50" s="190">
        <f t="shared" si="64"/>
        <v>210</v>
      </c>
      <c r="O50" s="190">
        <f t="shared" si="64"/>
        <v>0</v>
      </c>
      <c r="P50" s="190">
        <f t="shared" si="64"/>
        <v>0</v>
      </c>
      <c r="Q50" s="190">
        <f t="shared" si="64"/>
        <v>0</v>
      </c>
      <c r="R50" s="190">
        <f t="shared" si="64"/>
        <v>0</v>
      </c>
      <c r="S50" s="190">
        <f t="shared" si="64"/>
        <v>0</v>
      </c>
      <c r="T50" s="180"/>
      <c r="U50" s="181">
        <f t="shared" ref="U50:AA50" si="86">SUM(U51:U51)</f>
        <v>30</v>
      </c>
      <c r="V50" s="181">
        <f t="shared" si="86"/>
        <v>30</v>
      </c>
      <c r="W50" s="181">
        <f t="shared" si="86"/>
        <v>0</v>
      </c>
      <c r="X50" s="181">
        <f t="shared" si="86"/>
        <v>0</v>
      </c>
      <c r="Y50" s="181">
        <f t="shared" si="86"/>
        <v>0</v>
      </c>
      <c r="Z50" s="181">
        <f t="shared" si="86"/>
        <v>0</v>
      </c>
      <c r="AA50" s="181">
        <f t="shared" si="86"/>
        <v>0</v>
      </c>
      <c r="AB50" s="180"/>
      <c r="AC50" s="181">
        <f t="shared" ref="AC50:AI50" si="87">SUM(AC51:AC51)</f>
        <v>60</v>
      </c>
      <c r="AD50" s="181">
        <f t="shared" si="87"/>
        <v>60</v>
      </c>
      <c r="AE50" s="181">
        <f t="shared" si="87"/>
        <v>0</v>
      </c>
      <c r="AF50" s="181">
        <f t="shared" si="87"/>
        <v>0</v>
      </c>
      <c r="AG50" s="181">
        <f t="shared" si="87"/>
        <v>0</v>
      </c>
      <c r="AH50" s="181">
        <f t="shared" si="87"/>
        <v>0</v>
      </c>
      <c r="AI50" s="181">
        <f t="shared" si="87"/>
        <v>0</v>
      </c>
      <c r="AJ50" s="180"/>
      <c r="AK50" s="181">
        <f t="shared" ref="AK50:AQ50" si="88">SUM(AK51:AK51)</f>
        <v>60</v>
      </c>
      <c r="AL50" s="181">
        <f t="shared" si="88"/>
        <v>60</v>
      </c>
      <c r="AM50" s="181">
        <f t="shared" si="88"/>
        <v>0</v>
      </c>
      <c r="AN50" s="181">
        <f t="shared" si="88"/>
        <v>0</v>
      </c>
      <c r="AO50" s="181">
        <f t="shared" si="88"/>
        <v>0</v>
      </c>
      <c r="AP50" s="181">
        <f t="shared" si="88"/>
        <v>0</v>
      </c>
      <c r="AQ50" s="181">
        <f t="shared" si="88"/>
        <v>0</v>
      </c>
      <c r="AR50" s="180"/>
      <c r="AS50" s="181">
        <f t="shared" ref="AS50:AY50" si="89">SUM(AS51:AS51)</f>
        <v>60</v>
      </c>
      <c r="AT50" s="181">
        <f t="shared" si="89"/>
        <v>60</v>
      </c>
      <c r="AU50" s="181">
        <f t="shared" si="89"/>
        <v>0</v>
      </c>
      <c r="AV50" s="181">
        <f t="shared" si="89"/>
        <v>0</v>
      </c>
      <c r="AW50" s="181">
        <f t="shared" si="89"/>
        <v>0</v>
      </c>
      <c r="AX50" s="181">
        <f t="shared" si="89"/>
        <v>0</v>
      </c>
      <c r="AY50" s="181">
        <f t="shared" si="89"/>
        <v>0</v>
      </c>
    </row>
    <row r="51" spans="3:51" ht="32.1" customHeight="1" x14ac:dyDescent="0.25">
      <c r="D51" s="175"/>
      <c r="E51" s="182">
        <f>+Metas!H434</f>
        <v>379</v>
      </c>
      <c r="F51" s="183" t="str">
        <f>+Metas!K434</f>
        <v>Talleres de cooperativismo y economía solidaria realizados</v>
      </c>
      <c r="G51" s="226">
        <f>+Metas!J434</f>
        <v>70</v>
      </c>
      <c r="H51" s="1">
        <f>SUM(I51:L51)</f>
        <v>70</v>
      </c>
      <c r="I51" s="185">
        <v>0</v>
      </c>
      <c r="J51" s="185">
        <v>25</v>
      </c>
      <c r="K51" s="185">
        <v>25</v>
      </c>
      <c r="L51" s="185">
        <v>20</v>
      </c>
      <c r="M51" s="186">
        <f t="shared" si="64"/>
        <v>210</v>
      </c>
      <c r="N51" s="186">
        <f t="shared" si="64"/>
        <v>210</v>
      </c>
      <c r="O51" s="186">
        <f t="shared" si="64"/>
        <v>0</v>
      </c>
      <c r="P51" s="186">
        <f t="shared" si="64"/>
        <v>0</v>
      </c>
      <c r="Q51" s="186">
        <f t="shared" si="64"/>
        <v>0</v>
      </c>
      <c r="R51" s="186">
        <f t="shared" si="64"/>
        <v>0</v>
      </c>
      <c r="S51" s="186">
        <f t="shared" si="64"/>
        <v>0</v>
      </c>
      <c r="T51" s="227">
        <f>+I51</f>
        <v>0</v>
      </c>
      <c r="U51" s="186">
        <f>SUM(V51:AA51)</f>
        <v>30</v>
      </c>
      <c r="V51" s="199">
        <v>30</v>
      </c>
      <c r="W51" s="199">
        <v>0</v>
      </c>
      <c r="X51" s="199">
        <v>0</v>
      </c>
      <c r="Y51" s="199">
        <v>0</v>
      </c>
      <c r="Z51" s="199">
        <v>0</v>
      </c>
      <c r="AA51" s="199">
        <v>0</v>
      </c>
      <c r="AB51" s="227">
        <f>+J51</f>
        <v>25</v>
      </c>
      <c r="AC51" s="186">
        <f>SUM(AD51:AI51)</f>
        <v>60</v>
      </c>
      <c r="AD51" s="199">
        <v>60</v>
      </c>
      <c r="AE51" s="199">
        <v>0</v>
      </c>
      <c r="AF51" s="199">
        <v>0</v>
      </c>
      <c r="AG51" s="199">
        <v>0</v>
      </c>
      <c r="AH51" s="199">
        <v>0</v>
      </c>
      <c r="AI51" s="199">
        <v>0</v>
      </c>
      <c r="AJ51" s="227">
        <f>+K51</f>
        <v>25</v>
      </c>
      <c r="AK51" s="186">
        <f>SUM(AL51:AQ51)</f>
        <v>60</v>
      </c>
      <c r="AL51" s="199">
        <v>60</v>
      </c>
      <c r="AM51" s="199">
        <v>0</v>
      </c>
      <c r="AN51" s="199">
        <v>0</v>
      </c>
      <c r="AO51" s="199">
        <v>0</v>
      </c>
      <c r="AP51" s="199">
        <v>0</v>
      </c>
      <c r="AQ51" s="199">
        <v>0</v>
      </c>
      <c r="AR51" s="227">
        <f>+L51</f>
        <v>20</v>
      </c>
      <c r="AS51" s="186">
        <f>SUM(AT51:AY51)</f>
        <v>60</v>
      </c>
      <c r="AT51" s="199">
        <v>60</v>
      </c>
      <c r="AU51" s="199">
        <v>0</v>
      </c>
      <c r="AV51" s="199">
        <v>0</v>
      </c>
      <c r="AW51" s="199">
        <v>0</v>
      </c>
      <c r="AX51" s="199">
        <v>0</v>
      </c>
      <c r="AY51" s="199">
        <v>0</v>
      </c>
    </row>
    <row r="52" spans="3:51" ht="32.1" customHeight="1" x14ac:dyDescent="0.25">
      <c r="D52" s="175" t="s">
        <v>3219</v>
      </c>
      <c r="E52" s="551" t="s">
        <v>3218</v>
      </c>
      <c r="F52" s="552"/>
      <c r="G52" s="189"/>
      <c r="H52" s="177"/>
      <c r="I52" s="178"/>
      <c r="J52" s="178"/>
      <c r="K52" s="178"/>
      <c r="L52" s="178"/>
      <c r="M52" s="190">
        <f t="shared" si="64"/>
        <v>500</v>
      </c>
      <c r="N52" s="190">
        <f t="shared" si="64"/>
        <v>500</v>
      </c>
      <c r="O52" s="190">
        <f t="shared" si="64"/>
        <v>0</v>
      </c>
      <c r="P52" s="190">
        <f t="shared" si="64"/>
        <v>0</v>
      </c>
      <c r="Q52" s="190">
        <f t="shared" si="64"/>
        <v>0</v>
      </c>
      <c r="R52" s="190">
        <f t="shared" si="64"/>
        <v>0</v>
      </c>
      <c r="S52" s="190">
        <f t="shared" si="64"/>
        <v>0</v>
      </c>
      <c r="T52" s="180"/>
      <c r="U52" s="181">
        <f t="shared" ref="U52:AA52" si="90">SUM(U53:U53)</f>
        <v>50</v>
      </c>
      <c r="V52" s="181">
        <f t="shared" si="90"/>
        <v>50</v>
      </c>
      <c r="W52" s="181">
        <f t="shared" si="90"/>
        <v>0</v>
      </c>
      <c r="X52" s="181">
        <f t="shared" si="90"/>
        <v>0</v>
      </c>
      <c r="Y52" s="181">
        <f t="shared" si="90"/>
        <v>0</v>
      </c>
      <c r="Z52" s="181">
        <f t="shared" si="90"/>
        <v>0</v>
      </c>
      <c r="AA52" s="181">
        <f t="shared" si="90"/>
        <v>0</v>
      </c>
      <c r="AB52" s="180"/>
      <c r="AC52" s="181">
        <f t="shared" ref="AC52:AI52" si="91">SUM(AC53:AC53)</f>
        <v>150</v>
      </c>
      <c r="AD52" s="181">
        <f t="shared" si="91"/>
        <v>150</v>
      </c>
      <c r="AE52" s="181">
        <f t="shared" si="91"/>
        <v>0</v>
      </c>
      <c r="AF52" s="181">
        <f t="shared" si="91"/>
        <v>0</v>
      </c>
      <c r="AG52" s="181">
        <f t="shared" si="91"/>
        <v>0</v>
      </c>
      <c r="AH52" s="181">
        <f t="shared" si="91"/>
        <v>0</v>
      </c>
      <c r="AI52" s="181">
        <f t="shared" si="91"/>
        <v>0</v>
      </c>
      <c r="AJ52" s="180"/>
      <c r="AK52" s="181">
        <f t="shared" ref="AK52:AQ52" si="92">SUM(AK53:AK53)</f>
        <v>150</v>
      </c>
      <c r="AL52" s="181">
        <f t="shared" si="92"/>
        <v>150</v>
      </c>
      <c r="AM52" s="181">
        <f t="shared" si="92"/>
        <v>0</v>
      </c>
      <c r="AN52" s="181">
        <f t="shared" si="92"/>
        <v>0</v>
      </c>
      <c r="AO52" s="181">
        <f t="shared" si="92"/>
        <v>0</v>
      </c>
      <c r="AP52" s="181">
        <f t="shared" si="92"/>
        <v>0</v>
      </c>
      <c r="AQ52" s="181">
        <f t="shared" si="92"/>
        <v>0</v>
      </c>
      <c r="AR52" s="180"/>
      <c r="AS52" s="181">
        <f t="shared" ref="AS52:AY52" si="93">SUM(AS53:AS53)</f>
        <v>150</v>
      </c>
      <c r="AT52" s="181">
        <f t="shared" si="93"/>
        <v>150</v>
      </c>
      <c r="AU52" s="181">
        <f t="shared" si="93"/>
        <v>0</v>
      </c>
      <c r="AV52" s="181">
        <f t="shared" si="93"/>
        <v>0</v>
      </c>
      <c r="AW52" s="181">
        <f t="shared" si="93"/>
        <v>0</v>
      </c>
      <c r="AX52" s="181">
        <f t="shared" si="93"/>
        <v>0</v>
      </c>
      <c r="AY52" s="181">
        <f t="shared" si="93"/>
        <v>0</v>
      </c>
    </row>
    <row r="53" spans="3:51" ht="32.1" customHeight="1" x14ac:dyDescent="0.25">
      <c r="D53" s="175"/>
      <c r="E53" s="182">
        <f>+Metas!H435</f>
        <v>380</v>
      </c>
      <c r="F53" s="183" t="str">
        <f>+Metas!K435</f>
        <v>Entregas de incentivos a la productividad urbanas y rurales</v>
      </c>
      <c r="G53" s="226">
        <f>+Metas!J435</f>
        <v>50</v>
      </c>
      <c r="H53" s="1">
        <f>SUM(I53:L53)</f>
        <v>50</v>
      </c>
      <c r="I53" s="185">
        <v>2</v>
      </c>
      <c r="J53" s="185">
        <v>16</v>
      </c>
      <c r="K53" s="185">
        <v>16</v>
      </c>
      <c r="L53" s="185">
        <v>16</v>
      </c>
      <c r="M53" s="186">
        <f t="shared" ref="M53:S57" si="94">+U53+AC53+AK53+AS53</f>
        <v>500</v>
      </c>
      <c r="N53" s="186">
        <f t="shared" si="94"/>
        <v>500</v>
      </c>
      <c r="O53" s="186">
        <f t="shared" si="94"/>
        <v>0</v>
      </c>
      <c r="P53" s="186">
        <f t="shared" si="94"/>
        <v>0</v>
      </c>
      <c r="Q53" s="186">
        <f t="shared" si="94"/>
        <v>0</v>
      </c>
      <c r="R53" s="186">
        <f t="shared" si="94"/>
        <v>0</v>
      </c>
      <c r="S53" s="186">
        <f t="shared" si="94"/>
        <v>0</v>
      </c>
      <c r="T53" s="227">
        <f>+I53</f>
        <v>2</v>
      </c>
      <c r="U53" s="186">
        <f>SUM(V53:AA53)</f>
        <v>50</v>
      </c>
      <c r="V53" s="199">
        <v>50</v>
      </c>
      <c r="W53" s="199">
        <v>0</v>
      </c>
      <c r="X53" s="199">
        <v>0</v>
      </c>
      <c r="Y53" s="199">
        <v>0</v>
      </c>
      <c r="Z53" s="199">
        <v>0</v>
      </c>
      <c r="AA53" s="199">
        <v>0</v>
      </c>
      <c r="AB53" s="227">
        <f>+J53</f>
        <v>16</v>
      </c>
      <c r="AC53" s="186">
        <f>SUM(AD53:AI53)</f>
        <v>150</v>
      </c>
      <c r="AD53" s="199">
        <v>150</v>
      </c>
      <c r="AE53" s="199">
        <v>0</v>
      </c>
      <c r="AF53" s="199">
        <v>0</v>
      </c>
      <c r="AG53" s="199">
        <v>0</v>
      </c>
      <c r="AH53" s="199">
        <v>0</v>
      </c>
      <c r="AI53" s="199">
        <v>0</v>
      </c>
      <c r="AJ53" s="227">
        <f>+K53</f>
        <v>16</v>
      </c>
      <c r="AK53" s="186">
        <f>SUM(AL53:AQ53)</f>
        <v>150</v>
      </c>
      <c r="AL53" s="199">
        <v>150</v>
      </c>
      <c r="AM53" s="199">
        <v>0</v>
      </c>
      <c r="AN53" s="199">
        <v>0</v>
      </c>
      <c r="AO53" s="199">
        <v>0</v>
      </c>
      <c r="AP53" s="199">
        <v>0</v>
      </c>
      <c r="AQ53" s="199">
        <v>0</v>
      </c>
      <c r="AR53" s="227">
        <f>+L53</f>
        <v>16</v>
      </c>
      <c r="AS53" s="186">
        <f>SUM(AT53:AY53)</f>
        <v>150</v>
      </c>
      <c r="AT53" s="199">
        <v>150</v>
      </c>
      <c r="AU53" s="199">
        <v>0</v>
      </c>
      <c r="AV53" s="199">
        <v>0</v>
      </c>
      <c r="AW53" s="199">
        <v>0</v>
      </c>
      <c r="AX53" s="199">
        <v>0</v>
      </c>
      <c r="AY53" s="199">
        <v>0</v>
      </c>
    </row>
    <row r="54" spans="3:51" ht="32.1" customHeight="1" x14ac:dyDescent="0.25">
      <c r="D54" s="175" t="s">
        <v>3221</v>
      </c>
      <c r="E54" s="551" t="s">
        <v>3220</v>
      </c>
      <c r="F54" s="552"/>
      <c r="G54" s="189"/>
      <c r="H54" s="177"/>
      <c r="I54" s="178"/>
      <c r="J54" s="178"/>
      <c r="K54" s="178"/>
      <c r="L54" s="178"/>
      <c r="M54" s="190">
        <f t="shared" si="94"/>
        <v>750</v>
      </c>
      <c r="N54" s="190">
        <f t="shared" si="94"/>
        <v>750</v>
      </c>
      <c r="O54" s="190">
        <f t="shared" si="94"/>
        <v>0</v>
      </c>
      <c r="P54" s="190">
        <f t="shared" si="94"/>
        <v>0</v>
      </c>
      <c r="Q54" s="190">
        <f t="shared" si="94"/>
        <v>0</v>
      </c>
      <c r="R54" s="190">
        <f t="shared" si="94"/>
        <v>0</v>
      </c>
      <c r="S54" s="190">
        <f t="shared" si="94"/>
        <v>0</v>
      </c>
      <c r="T54" s="180"/>
      <c r="U54" s="181">
        <f t="shared" ref="U54:AA54" si="95">SUM(U55:U57)</f>
        <v>0</v>
      </c>
      <c r="V54" s="181">
        <f t="shared" si="95"/>
        <v>0</v>
      </c>
      <c r="W54" s="181">
        <f t="shared" si="95"/>
        <v>0</v>
      </c>
      <c r="X54" s="181">
        <f t="shared" si="95"/>
        <v>0</v>
      </c>
      <c r="Y54" s="181">
        <f t="shared" si="95"/>
        <v>0</v>
      </c>
      <c r="Z54" s="181">
        <f t="shared" si="95"/>
        <v>0</v>
      </c>
      <c r="AA54" s="181">
        <f t="shared" si="95"/>
        <v>0</v>
      </c>
      <c r="AB54" s="180"/>
      <c r="AC54" s="181">
        <f t="shared" ref="AC54:AI54" si="96">SUM(AC55:AC57)</f>
        <v>250</v>
      </c>
      <c r="AD54" s="181">
        <f t="shared" si="96"/>
        <v>250</v>
      </c>
      <c r="AE54" s="181">
        <f t="shared" si="96"/>
        <v>0</v>
      </c>
      <c r="AF54" s="181">
        <f t="shared" si="96"/>
        <v>0</v>
      </c>
      <c r="AG54" s="181">
        <f t="shared" si="96"/>
        <v>0</v>
      </c>
      <c r="AH54" s="181">
        <f t="shared" si="96"/>
        <v>0</v>
      </c>
      <c r="AI54" s="181">
        <f t="shared" si="96"/>
        <v>0</v>
      </c>
      <c r="AJ54" s="180"/>
      <c r="AK54" s="181">
        <f t="shared" ref="AK54:AQ54" si="97">SUM(AK55:AK57)</f>
        <v>250</v>
      </c>
      <c r="AL54" s="181">
        <f t="shared" si="97"/>
        <v>250</v>
      </c>
      <c r="AM54" s="181">
        <f t="shared" si="97"/>
        <v>0</v>
      </c>
      <c r="AN54" s="181">
        <f t="shared" si="97"/>
        <v>0</v>
      </c>
      <c r="AO54" s="181">
        <f t="shared" si="97"/>
        <v>0</v>
      </c>
      <c r="AP54" s="181">
        <f t="shared" si="97"/>
        <v>0</v>
      </c>
      <c r="AQ54" s="181">
        <f t="shared" si="97"/>
        <v>0</v>
      </c>
      <c r="AR54" s="180"/>
      <c r="AS54" s="181">
        <f t="shared" ref="AS54:AY54" si="98">SUM(AS55:AS57)</f>
        <v>250</v>
      </c>
      <c r="AT54" s="181">
        <f t="shared" si="98"/>
        <v>250</v>
      </c>
      <c r="AU54" s="181">
        <f t="shared" si="98"/>
        <v>0</v>
      </c>
      <c r="AV54" s="181">
        <f t="shared" si="98"/>
        <v>0</v>
      </c>
      <c r="AW54" s="181">
        <f t="shared" si="98"/>
        <v>0</v>
      </c>
      <c r="AX54" s="181">
        <f t="shared" si="98"/>
        <v>0</v>
      </c>
      <c r="AY54" s="181">
        <f t="shared" si="98"/>
        <v>0</v>
      </c>
    </row>
    <row r="55" spans="3:51" ht="32.1" customHeight="1" x14ac:dyDescent="0.25">
      <c r="D55" s="175"/>
      <c r="E55" s="182">
        <f>+Metas!H436</f>
        <v>381</v>
      </c>
      <c r="F55" s="183" t="str">
        <f>+Metas!K436</f>
        <v>Ferias departamentales de mujeres emprendedoras apoyadas</v>
      </c>
      <c r="G55" s="226">
        <f>+Metas!J436</f>
        <v>4</v>
      </c>
      <c r="H55" s="1">
        <f>SUM(I55:L55)</f>
        <v>4</v>
      </c>
      <c r="I55" s="185">
        <v>0</v>
      </c>
      <c r="J55" s="185">
        <v>2</v>
      </c>
      <c r="K55" s="185">
        <v>1</v>
      </c>
      <c r="L55" s="185">
        <v>1</v>
      </c>
      <c r="M55" s="186">
        <f t="shared" si="94"/>
        <v>225</v>
      </c>
      <c r="N55" s="186">
        <f t="shared" si="94"/>
        <v>225</v>
      </c>
      <c r="O55" s="186">
        <f t="shared" si="94"/>
        <v>0</v>
      </c>
      <c r="P55" s="186">
        <f t="shared" si="94"/>
        <v>0</v>
      </c>
      <c r="Q55" s="186">
        <f t="shared" si="94"/>
        <v>0</v>
      </c>
      <c r="R55" s="186">
        <f t="shared" si="94"/>
        <v>0</v>
      </c>
      <c r="S55" s="186">
        <f t="shared" si="94"/>
        <v>0</v>
      </c>
      <c r="T55" s="227">
        <f>+I55</f>
        <v>0</v>
      </c>
      <c r="U55" s="186">
        <f>SUM(V55:AA55)</f>
        <v>0</v>
      </c>
      <c r="V55" s="199">
        <v>0</v>
      </c>
      <c r="W55" s="199">
        <v>0</v>
      </c>
      <c r="X55" s="199">
        <v>0</v>
      </c>
      <c r="Y55" s="199">
        <v>0</v>
      </c>
      <c r="Z55" s="199">
        <v>0</v>
      </c>
      <c r="AA55" s="199">
        <v>0</v>
      </c>
      <c r="AB55" s="227">
        <f>+J55</f>
        <v>2</v>
      </c>
      <c r="AC55" s="186">
        <f>SUM(AD55:AI55)</f>
        <v>75</v>
      </c>
      <c r="AD55" s="199">
        <v>75</v>
      </c>
      <c r="AE55" s="199">
        <v>0</v>
      </c>
      <c r="AF55" s="199">
        <v>0</v>
      </c>
      <c r="AG55" s="199">
        <v>0</v>
      </c>
      <c r="AH55" s="199">
        <v>0</v>
      </c>
      <c r="AI55" s="199">
        <v>0</v>
      </c>
      <c r="AJ55" s="227">
        <f>+K55</f>
        <v>1</v>
      </c>
      <c r="AK55" s="186">
        <f>SUM(AL55:AQ55)</f>
        <v>75</v>
      </c>
      <c r="AL55" s="199">
        <v>75</v>
      </c>
      <c r="AM55" s="199">
        <v>0</v>
      </c>
      <c r="AN55" s="199">
        <v>0</v>
      </c>
      <c r="AO55" s="199">
        <v>0</v>
      </c>
      <c r="AP55" s="199">
        <v>0</v>
      </c>
      <c r="AQ55" s="199">
        <v>0</v>
      </c>
      <c r="AR55" s="227">
        <f>+L55</f>
        <v>1</v>
      </c>
      <c r="AS55" s="186">
        <f>SUM(AT55:AY55)</f>
        <v>75</v>
      </c>
      <c r="AT55" s="199">
        <v>75</v>
      </c>
      <c r="AU55" s="199">
        <v>0</v>
      </c>
      <c r="AV55" s="199">
        <v>0</v>
      </c>
      <c r="AW55" s="199">
        <v>0</v>
      </c>
      <c r="AX55" s="199">
        <v>0</v>
      </c>
      <c r="AY55" s="199">
        <v>0</v>
      </c>
    </row>
    <row r="56" spans="3:51" ht="32.1" customHeight="1" x14ac:dyDescent="0.25">
      <c r="D56" s="175"/>
      <c r="E56" s="182">
        <f>+Metas!H437</f>
        <v>382</v>
      </c>
      <c r="F56" s="183" t="str">
        <f>+Metas!K437</f>
        <v>Proyectos productivos apoyados para la participación en ferias nacionales o internacionales</v>
      </c>
      <c r="G56" s="226">
        <f>+Metas!J437</f>
        <v>12</v>
      </c>
      <c r="H56" s="1">
        <f>SUM(I56:L56)</f>
        <v>12</v>
      </c>
      <c r="I56" s="185">
        <v>0</v>
      </c>
      <c r="J56" s="185">
        <v>4</v>
      </c>
      <c r="K56" s="185">
        <v>4</v>
      </c>
      <c r="L56" s="185">
        <v>4</v>
      </c>
      <c r="M56" s="186">
        <f t="shared" si="94"/>
        <v>225</v>
      </c>
      <c r="N56" s="186">
        <f t="shared" si="94"/>
        <v>225</v>
      </c>
      <c r="O56" s="186">
        <f t="shared" si="94"/>
        <v>0</v>
      </c>
      <c r="P56" s="186">
        <f t="shared" si="94"/>
        <v>0</v>
      </c>
      <c r="Q56" s="186">
        <f t="shared" si="94"/>
        <v>0</v>
      </c>
      <c r="R56" s="186">
        <f t="shared" si="94"/>
        <v>0</v>
      </c>
      <c r="S56" s="186">
        <f t="shared" si="94"/>
        <v>0</v>
      </c>
      <c r="T56" s="227">
        <f>+I56</f>
        <v>0</v>
      </c>
      <c r="U56" s="186">
        <f>SUM(V56:AA56)</f>
        <v>0</v>
      </c>
      <c r="V56" s="199">
        <v>0</v>
      </c>
      <c r="W56" s="199">
        <v>0</v>
      </c>
      <c r="X56" s="199">
        <v>0</v>
      </c>
      <c r="Y56" s="199">
        <v>0</v>
      </c>
      <c r="Z56" s="199">
        <v>0</v>
      </c>
      <c r="AA56" s="199">
        <v>0</v>
      </c>
      <c r="AB56" s="227">
        <f>+J56</f>
        <v>4</v>
      </c>
      <c r="AC56" s="186">
        <f>SUM(AD56:AI56)</f>
        <v>75</v>
      </c>
      <c r="AD56" s="199">
        <v>75</v>
      </c>
      <c r="AE56" s="199">
        <v>0</v>
      </c>
      <c r="AF56" s="199">
        <v>0</v>
      </c>
      <c r="AG56" s="199">
        <v>0</v>
      </c>
      <c r="AH56" s="199">
        <v>0</v>
      </c>
      <c r="AI56" s="199">
        <v>0</v>
      </c>
      <c r="AJ56" s="227">
        <f>+K56</f>
        <v>4</v>
      </c>
      <c r="AK56" s="186">
        <f>SUM(AL56:AQ56)</f>
        <v>75</v>
      </c>
      <c r="AL56" s="199">
        <v>75</v>
      </c>
      <c r="AM56" s="199">
        <v>0</v>
      </c>
      <c r="AN56" s="199">
        <v>0</v>
      </c>
      <c r="AO56" s="199">
        <v>0</v>
      </c>
      <c r="AP56" s="199">
        <v>0</v>
      </c>
      <c r="AQ56" s="199">
        <v>0</v>
      </c>
      <c r="AR56" s="227">
        <f>+L56</f>
        <v>4</v>
      </c>
      <c r="AS56" s="186">
        <f>SUM(AT56:AY56)</f>
        <v>75</v>
      </c>
      <c r="AT56" s="199">
        <v>75</v>
      </c>
      <c r="AU56" s="199">
        <v>0</v>
      </c>
      <c r="AV56" s="199">
        <v>0</v>
      </c>
      <c r="AW56" s="199">
        <v>0</v>
      </c>
      <c r="AX56" s="199">
        <v>0</v>
      </c>
      <c r="AY56" s="199">
        <v>0</v>
      </c>
    </row>
    <row r="57" spans="3:51" ht="32.1" customHeight="1" x14ac:dyDescent="0.25">
      <c r="D57" s="175"/>
      <c r="E57" s="182">
        <f>+Metas!H438</f>
        <v>383</v>
      </c>
      <c r="F57" s="183" t="str">
        <f>+Metas!K438</f>
        <v>Organizaciones de mujeres consolidadas y apoyadas para la comercialización de sus productos</v>
      </c>
      <c r="G57" s="226">
        <f>+Metas!J438</f>
        <v>40</v>
      </c>
      <c r="H57" s="1">
        <f>SUM(I57:L57)</f>
        <v>40</v>
      </c>
      <c r="I57" s="185">
        <v>0</v>
      </c>
      <c r="J57" s="185">
        <v>14</v>
      </c>
      <c r="K57" s="185">
        <v>13</v>
      </c>
      <c r="L57" s="185">
        <v>13</v>
      </c>
      <c r="M57" s="186">
        <f t="shared" si="94"/>
        <v>300</v>
      </c>
      <c r="N57" s="186">
        <f t="shared" si="94"/>
        <v>300</v>
      </c>
      <c r="O57" s="186">
        <f t="shared" si="94"/>
        <v>0</v>
      </c>
      <c r="P57" s="186">
        <f t="shared" si="94"/>
        <v>0</v>
      </c>
      <c r="Q57" s="186">
        <f t="shared" si="94"/>
        <v>0</v>
      </c>
      <c r="R57" s="186">
        <f t="shared" si="94"/>
        <v>0</v>
      </c>
      <c r="S57" s="186">
        <f t="shared" si="94"/>
        <v>0</v>
      </c>
      <c r="T57" s="227">
        <f>+I57</f>
        <v>0</v>
      </c>
      <c r="U57" s="186">
        <f>SUM(V57:AA57)</f>
        <v>0</v>
      </c>
      <c r="V57" s="199">
        <v>0</v>
      </c>
      <c r="W57" s="199">
        <v>0</v>
      </c>
      <c r="X57" s="199">
        <v>0</v>
      </c>
      <c r="Y57" s="199">
        <v>0</v>
      </c>
      <c r="Z57" s="199">
        <v>0</v>
      </c>
      <c r="AA57" s="199">
        <v>0</v>
      </c>
      <c r="AB57" s="227">
        <f>+J57</f>
        <v>14</v>
      </c>
      <c r="AC57" s="186">
        <f>SUM(AD57:AI57)</f>
        <v>100</v>
      </c>
      <c r="AD57" s="199">
        <v>100</v>
      </c>
      <c r="AE57" s="199">
        <v>0</v>
      </c>
      <c r="AF57" s="199">
        <v>0</v>
      </c>
      <c r="AG57" s="199">
        <v>0</v>
      </c>
      <c r="AH57" s="199">
        <v>0</v>
      </c>
      <c r="AI57" s="199">
        <v>0</v>
      </c>
      <c r="AJ57" s="227">
        <f>+K57</f>
        <v>13</v>
      </c>
      <c r="AK57" s="186">
        <f>SUM(AL57:AQ57)</f>
        <v>100</v>
      </c>
      <c r="AL57" s="199">
        <v>100</v>
      </c>
      <c r="AM57" s="199">
        <v>0</v>
      </c>
      <c r="AN57" s="199">
        <v>0</v>
      </c>
      <c r="AO57" s="199">
        <v>0</v>
      </c>
      <c r="AP57" s="199">
        <v>0</v>
      </c>
      <c r="AQ57" s="199">
        <v>0</v>
      </c>
      <c r="AR57" s="227">
        <f>+L57</f>
        <v>13</v>
      </c>
      <c r="AS57" s="186">
        <f>SUM(AT57:AY57)</f>
        <v>100</v>
      </c>
      <c r="AT57" s="199">
        <v>100</v>
      </c>
      <c r="AU57" s="199">
        <v>0</v>
      </c>
      <c r="AV57" s="199">
        <v>0</v>
      </c>
      <c r="AW57" s="199">
        <v>0</v>
      </c>
      <c r="AX57" s="199">
        <v>0</v>
      </c>
      <c r="AY57" s="199">
        <v>0</v>
      </c>
    </row>
    <row r="58" spans="3:51" ht="32.1" customHeight="1" x14ac:dyDescent="0.25">
      <c r="C58" s="165" t="s">
        <v>3222</v>
      </c>
      <c r="D58" s="166" t="s">
        <v>418</v>
      </c>
      <c r="E58" s="228"/>
      <c r="F58" s="168"/>
      <c r="G58" s="194"/>
      <c r="H58" s="170"/>
      <c r="I58" s="171"/>
      <c r="J58" s="171"/>
      <c r="K58" s="171"/>
      <c r="L58" s="171"/>
      <c r="M58" s="195">
        <f t="shared" ref="M58:S58" si="99">SUM(M59:M98)/2</f>
        <v>15425</v>
      </c>
      <c r="N58" s="195">
        <f t="shared" si="99"/>
        <v>12425</v>
      </c>
      <c r="O58" s="195">
        <f t="shared" si="99"/>
        <v>0</v>
      </c>
      <c r="P58" s="195">
        <f t="shared" si="99"/>
        <v>3000</v>
      </c>
      <c r="Q58" s="195">
        <f t="shared" si="99"/>
        <v>0</v>
      </c>
      <c r="R58" s="195">
        <f t="shared" si="99"/>
        <v>0</v>
      </c>
      <c r="S58" s="195">
        <f t="shared" si="99"/>
        <v>0</v>
      </c>
      <c r="T58" s="196"/>
      <c r="U58" s="205">
        <f t="shared" ref="U58:AA58" si="100">SUM(U59:U98)/2</f>
        <v>5765</v>
      </c>
      <c r="V58" s="205">
        <f t="shared" si="100"/>
        <v>2765</v>
      </c>
      <c r="W58" s="205">
        <f t="shared" si="100"/>
        <v>0</v>
      </c>
      <c r="X58" s="205">
        <f t="shared" si="100"/>
        <v>3000</v>
      </c>
      <c r="Y58" s="205">
        <f t="shared" si="100"/>
        <v>0</v>
      </c>
      <c r="Z58" s="205">
        <f t="shared" si="100"/>
        <v>0</v>
      </c>
      <c r="AA58" s="205">
        <f t="shared" si="100"/>
        <v>0</v>
      </c>
      <c r="AB58" s="196"/>
      <c r="AC58" s="205">
        <f t="shared" ref="AC58:AI58" si="101">SUM(AC59:AC98)/2</f>
        <v>3250</v>
      </c>
      <c r="AD58" s="205">
        <f t="shared" si="101"/>
        <v>3250</v>
      </c>
      <c r="AE58" s="205">
        <f t="shared" si="101"/>
        <v>0</v>
      </c>
      <c r="AF58" s="205">
        <f t="shared" si="101"/>
        <v>0</v>
      </c>
      <c r="AG58" s="205">
        <f t="shared" si="101"/>
        <v>0</v>
      </c>
      <c r="AH58" s="205">
        <f t="shared" si="101"/>
        <v>0</v>
      </c>
      <c r="AI58" s="205">
        <f t="shared" si="101"/>
        <v>0</v>
      </c>
      <c r="AJ58" s="196"/>
      <c r="AK58" s="205">
        <f t="shared" ref="AK58:AQ58" si="102">SUM(AK59:AK98)/2</f>
        <v>3230</v>
      </c>
      <c r="AL58" s="205">
        <f t="shared" si="102"/>
        <v>3230</v>
      </c>
      <c r="AM58" s="205">
        <f t="shared" si="102"/>
        <v>0</v>
      </c>
      <c r="AN58" s="205">
        <f t="shared" si="102"/>
        <v>0</v>
      </c>
      <c r="AO58" s="205">
        <f t="shared" si="102"/>
        <v>0</v>
      </c>
      <c r="AP58" s="205">
        <f t="shared" si="102"/>
        <v>0</v>
      </c>
      <c r="AQ58" s="205">
        <f t="shared" si="102"/>
        <v>0</v>
      </c>
      <c r="AR58" s="196"/>
      <c r="AS58" s="205">
        <f t="shared" ref="AS58:AY58" si="103">SUM(AS59:AS98)/2</f>
        <v>3180</v>
      </c>
      <c r="AT58" s="205">
        <f t="shared" si="103"/>
        <v>3180</v>
      </c>
      <c r="AU58" s="205">
        <f t="shared" si="103"/>
        <v>0</v>
      </c>
      <c r="AV58" s="205">
        <f t="shared" si="103"/>
        <v>0</v>
      </c>
      <c r="AW58" s="205">
        <f t="shared" si="103"/>
        <v>0</v>
      </c>
      <c r="AX58" s="205">
        <f t="shared" si="103"/>
        <v>0</v>
      </c>
      <c r="AY58" s="205">
        <f t="shared" si="103"/>
        <v>0</v>
      </c>
    </row>
    <row r="59" spans="3:51" ht="32.1" customHeight="1" x14ac:dyDescent="0.25">
      <c r="D59" s="175" t="s">
        <v>3224</v>
      </c>
      <c r="E59" s="538" t="s">
        <v>3223</v>
      </c>
      <c r="F59" s="539"/>
      <c r="G59" s="189"/>
      <c r="H59" s="177"/>
      <c r="I59" s="178"/>
      <c r="J59" s="178"/>
      <c r="K59" s="178"/>
      <c r="L59" s="178"/>
      <c r="M59" s="190">
        <f t="shared" ref="M59:S74" si="104">+U59+AC59+AK59+AS59</f>
        <v>4400</v>
      </c>
      <c r="N59" s="190">
        <f t="shared" si="104"/>
        <v>1400</v>
      </c>
      <c r="O59" s="190">
        <f t="shared" si="104"/>
        <v>0</v>
      </c>
      <c r="P59" s="190">
        <f t="shared" si="104"/>
        <v>3000</v>
      </c>
      <c r="Q59" s="190">
        <f t="shared" si="104"/>
        <v>0</v>
      </c>
      <c r="R59" s="190">
        <f t="shared" si="104"/>
        <v>0</v>
      </c>
      <c r="S59" s="190">
        <f t="shared" si="104"/>
        <v>0</v>
      </c>
      <c r="T59" s="192"/>
      <c r="U59" s="181">
        <f t="shared" ref="U59:AA59" si="105">SUM(U60:U60)</f>
        <v>3500</v>
      </c>
      <c r="V59" s="181">
        <f t="shared" si="105"/>
        <v>500</v>
      </c>
      <c r="W59" s="181">
        <f t="shared" si="105"/>
        <v>0</v>
      </c>
      <c r="X59" s="181">
        <f t="shared" si="105"/>
        <v>3000</v>
      </c>
      <c r="Y59" s="181">
        <f t="shared" si="105"/>
        <v>0</v>
      </c>
      <c r="Z59" s="181">
        <f t="shared" si="105"/>
        <v>0</v>
      </c>
      <c r="AA59" s="181">
        <f t="shared" si="105"/>
        <v>0</v>
      </c>
      <c r="AB59" s="192"/>
      <c r="AC59" s="181">
        <f t="shared" ref="AC59:AI59" si="106">SUM(AC60:AC60)</f>
        <v>300</v>
      </c>
      <c r="AD59" s="181">
        <f t="shared" si="106"/>
        <v>300</v>
      </c>
      <c r="AE59" s="181">
        <f t="shared" si="106"/>
        <v>0</v>
      </c>
      <c r="AF59" s="181">
        <f t="shared" si="106"/>
        <v>0</v>
      </c>
      <c r="AG59" s="181">
        <f t="shared" si="106"/>
        <v>0</v>
      </c>
      <c r="AH59" s="181">
        <f t="shared" si="106"/>
        <v>0</v>
      </c>
      <c r="AI59" s="181">
        <f t="shared" si="106"/>
        <v>0</v>
      </c>
      <c r="AJ59" s="192"/>
      <c r="AK59" s="181">
        <f t="shared" ref="AK59:AQ59" si="107">SUM(AK60:AK60)</f>
        <v>300</v>
      </c>
      <c r="AL59" s="181">
        <f t="shared" si="107"/>
        <v>300</v>
      </c>
      <c r="AM59" s="181">
        <f t="shared" si="107"/>
        <v>0</v>
      </c>
      <c r="AN59" s="181">
        <f t="shared" si="107"/>
        <v>0</v>
      </c>
      <c r="AO59" s="181">
        <f t="shared" si="107"/>
        <v>0</v>
      </c>
      <c r="AP59" s="181">
        <f t="shared" si="107"/>
        <v>0</v>
      </c>
      <c r="AQ59" s="181">
        <f t="shared" si="107"/>
        <v>0</v>
      </c>
      <c r="AR59" s="192"/>
      <c r="AS59" s="181">
        <f t="shared" ref="AS59:AY59" si="108">SUM(AS60:AS60)</f>
        <v>300</v>
      </c>
      <c r="AT59" s="181">
        <f t="shared" si="108"/>
        <v>300</v>
      </c>
      <c r="AU59" s="181">
        <f t="shared" si="108"/>
        <v>0</v>
      </c>
      <c r="AV59" s="181">
        <f t="shared" si="108"/>
        <v>0</v>
      </c>
      <c r="AW59" s="181">
        <f t="shared" si="108"/>
        <v>0</v>
      </c>
      <c r="AX59" s="181">
        <f t="shared" si="108"/>
        <v>0</v>
      </c>
      <c r="AY59" s="181">
        <f t="shared" si="108"/>
        <v>0</v>
      </c>
    </row>
    <row r="60" spans="3:51" ht="32.1" customHeight="1" x14ac:dyDescent="0.25">
      <c r="D60" s="201"/>
      <c r="E60" s="182">
        <f>+Metas!H440</f>
        <v>384</v>
      </c>
      <c r="F60" s="191" t="str">
        <f>+Metas!K440</f>
        <v>Casas de mujer emprendedoras diseñadas y en funcionamiento</v>
      </c>
      <c r="G60" s="226">
        <f>+Metas!J440</f>
        <v>6</v>
      </c>
      <c r="H60" s="1">
        <f>SUM(I60:L60)</f>
        <v>6</v>
      </c>
      <c r="I60" s="185">
        <v>2</v>
      </c>
      <c r="J60" s="185">
        <v>2</v>
      </c>
      <c r="K60" s="185">
        <v>1</v>
      </c>
      <c r="L60" s="185">
        <v>1</v>
      </c>
      <c r="M60" s="186">
        <f t="shared" si="104"/>
        <v>4400</v>
      </c>
      <c r="N60" s="186">
        <f t="shared" si="104"/>
        <v>1400</v>
      </c>
      <c r="O60" s="186">
        <f t="shared" si="104"/>
        <v>0</v>
      </c>
      <c r="P60" s="186">
        <f t="shared" si="104"/>
        <v>3000</v>
      </c>
      <c r="Q60" s="186">
        <f t="shared" si="104"/>
        <v>0</v>
      </c>
      <c r="R60" s="186">
        <f t="shared" si="104"/>
        <v>0</v>
      </c>
      <c r="S60" s="186">
        <f t="shared" si="104"/>
        <v>0</v>
      </c>
      <c r="T60" s="227">
        <f>+I60</f>
        <v>2</v>
      </c>
      <c r="U60" s="186">
        <f>SUM(V60:AA60)</f>
        <v>3500</v>
      </c>
      <c r="V60" s="188">
        <v>500</v>
      </c>
      <c r="W60" s="188">
        <v>0</v>
      </c>
      <c r="X60" s="188">
        <v>3000</v>
      </c>
      <c r="Y60" s="188">
        <v>0</v>
      </c>
      <c r="Z60" s="188">
        <v>0</v>
      </c>
      <c r="AA60" s="188">
        <v>0</v>
      </c>
      <c r="AB60" s="227">
        <f>+J60</f>
        <v>2</v>
      </c>
      <c r="AC60" s="186">
        <f>SUM(AD60:AI60)</f>
        <v>300</v>
      </c>
      <c r="AD60" s="188">
        <v>300</v>
      </c>
      <c r="AE60" s="188">
        <v>0</v>
      </c>
      <c r="AF60" s="188">
        <v>0</v>
      </c>
      <c r="AG60" s="188">
        <v>0</v>
      </c>
      <c r="AH60" s="188">
        <v>0</v>
      </c>
      <c r="AI60" s="188">
        <v>0</v>
      </c>
      <c r="AJ60" s="227">
        <f>+K60</f>
        <v>1</v>
      </c>
      <c r="AK60" s="186">
        <f>SUM(AL60:AQ60)</f>
        <v>300</v>
      </c>
      <c r="AL60" s="188">
        <v>300</v>
      </c>
      <c r="AM60" s="188">
        <v>0</v>
      </c>
      <c r="AN60" s="188">
        <v>0</v>
      </c>
      <c r="AO60" s="188">
        <v>0</v>
      </c>
      <c r="AP60" s="188">
        <v>0</v>
      </c>
      <c r="AQ60" s="188">
        <v>0</v>
      </c>
      <c r="AR60" s="227">
        <f>+L60</f>
        <v>1</v>
      </c>
      <c r="AS60" s="186">
        <f>SUM(AT60:AY60)</f>
        <v>300</v>
      </c>
      <c r="AT60" s="188">
        <v>300</v>
      </c>
      <c r="AU60" s="188">
        <v>0</v>
      </c>
      <c r="AV60" s="188">
        <v>0</v>
      </c>
      <c r="AW60" s="188">
        <v>0</v>
      </c>
      <c r="AX60" s="188">
        <v>0</v>
      </c>
      <c r="AY60" s="188">
        <v>0</v>
      </c>
    </row>
    <row r="61" spans="3:51" ht="32.1" customHeight="1" x14ac:dyDescent="0.25">
      <c r="D61" s="175" t="s">
        <v>3226</v>
      </c>
      <c r="E61" s="551" t="s">
        <v>3225</v>
      </c>
      <c r="F61" s="552"/>
      <c r="G61" s="189"/>
      <c r="H61" s="177"/>
      <c r="I61" s="178"/>
      <c r="J61" s="178"/>
      <c r="K61" s="178"/>
      <c r="L61" s="178"/>
      <c r="M61" s="190">
        <f t="shared" si="104"/>
        <v>400</v>
      </c>
      <c r="N61" s="190">
        <f t="shared" si="104"/>
        <v>400</v>
      </c>
      <c r="O61" s="190">
        <f t="shared" si="104"/>
        <v>0</v>
      </c>
      <c r="P61" s="190">
        <f t="shared" si="104"/>
        <v>0</v>
      </c>
      <c r="Q61" s="190">
        <f t="shared" si="104"/>
        <v>0</v>
      </c>
      <c r="R61" s="190">
        <f t="shared" si="104"/>
        <v>0</v>
      </c>
      <c r="S61" s="190">
        <f t="shared" si="104"/>
        <v>0</v>
      </c>
      <c r="T61" s="192"/>
      <c r="U61" s="181">
        <f t="shared" ref="U61:AA61" si="109">SUM(U62:U63)</f>
        <v>100</v>
      </c>
      <c r="V61" s="181">
        <f t="shared" si="109"/>
        <v>100</v>
      </c>
      <c r="W61" s="181">
        <f t="shared" si="109"/>
        <v>0</v>
      </c>
      <c r="X61" s="181">
        <f t="shared" si="109"/>
        <v>0</v>
      </c>
      <c r="Y61" s="181">
        <f t="shared" si="109"/>
        <v>0</v>
      </c>
      <c r="Z61" s="181">
        <f t="shared" si="109"/>
        <v>0</v>
      </c>
      <c r="AA61" s="181">
        <f t="shared" si="109"/>
        <v>0</v>
      </c>
      <c r="AB61" s="192"/>
      <c r="AC61" s="181">
        <f t="shared" ref="AC61:AI61" si="110">SUM(AC62:AC63)</f>
        <v>100</v>
      </c>
      <c r="AD61" s="181">
        <f t="shared" si="110"/>
        <v>100</v>
      </c>
      <c r="AE61" s="181">
        <f t="shared" si="110"/>
        <v>0</v>
      </c>
      <c r="AF61" s="181">
        <f t="shared" si="110"/>
        <v>0</v>
      </c>
      <c r="AG61" s="181">
        <f t="shared" si="110"/>
        <v>0</v>
      </c>
      <c r="AH61" s="181">
        <f t="shared" si="110"/>
        <v>0</v>
      </c>
      <c r="AI61" s="181">
        <f t="shared" si="110"/>
        <v>0</v>
      </c>
      <c r="AJ61" s="192"/>
      <c r="AK61" s="181">
        <f t="shared" ref="AK61:AQ61" si="111">SUM(AK62:AK63)</f>
        <v>100</v>
      </c>
      <c r="AL61" s="181">
        <f t="shared" si="111"/>
        <v>100</v>
      </c>
      <c r="AM61" s="181">
        <f t="shared" si="111"/>
        <v>0</v>
      </c>
      <c r="AN61" s="181">
        <f t="shared" si="111"/>
        <v>0</v>
      </c>
      <c r="AO61" s="181">
        <f t="shared" si="111"/>
        <v>0</v>
      </c>
      <c r="AP61" s="181">
        <f t="shared" si="111"/>
        <v>0</v>
      </c>
      <c r="AQ61" s="181">
        <f t="shared" si="111"/>
        <v>0</v>
      </c>
      <c r="AR61" s="192"/>
      <c r="AS61" s="181">
        <f t="shared" ref="AS61:AY61" si="112">SUM(AS62:AS63)</f>
        <v>100</v>
      </c>
      <c r="AT61" s="181">
        <f t="shared" si="112"/>
        <v>100</v>
      </c>
      <c r="AU61" s="181">
        <f t="shared" si="112"/>
        <v>0</v>
      </c>
      <c r="AV61" s="181">
        <f t="shared" si="112"/>
        <v>0</v>
      </c>
      <c r="AW61" s="181">
        <f t="shared" si="112"/>
        <v>0</v>
      </c>
      <c r="AX61" s="181">
        <f t="shared" si="112"/>
        <v>0</v>
      </c>
      <c r="AY61" s="181">
        <f t="shared" si="112"/>
        <v>0</v>
      </c>
    </row>
    <row r="62" spans="3:51" ht="32.1" customHeight="1" x14ac:dyDescent="0.25">
      <c r="D62" s="175"/>
      <c r="E62" s="182">
        <f>+Metas!H441</f>
        <v>385</v>
      </c>
      <c r="F62" s="183" t="str">
        <f>+Metas!K441</f>
        <v>Líderes mujeres voluntarias con acompañamiento</v>
      </c>
      <c r="G62" s="226">
        <f>+Metas!J441</f>
        <v>500</v>
      </c>
      <c r="H62" s="1">
        <f>SUM(I62:L62)</f>
        <v>500</v>
      </c>
      <c r="I62" s="198">
        <v>100</v>
      </c>
      <c r="J62" s="198">
        <v>150</v>
      </c>
      <c r="K62" s="198">
        <v>150</v>
      </c>
      <c r="L62" s="198">
        <v>100</v>
      </c>
      <c r="M62" s="186">
        <f t="shared" si="104"/>
        <v>200</v>
      </c>
      <c r="N62" s="186">
        <f t="shared" si="104"/>
        <v>200</v>
      </c>
      <c r="O62" s="186">
        <f t="shared" si="104"/>
        <v>0</v>
      </c>
      <c r="P62" s="186">
        <f t="shared" si="104"/>
        <v>0</v>
      </c>
      <c r="Q62" s="186">
        <f t="shared" si="104"/>
        <v>0</v>
      </c>
      <c r="R62" s="186">
        <f t="shared" si="104"/>
        <v>0</v>
      </c>
      <c r="S62" s="186">
        <f t="shared" si="104"/>
        <v>0</v>
      </c>
      <c r="T62" s="227">
        <f>+I62</f>
        <v>100</v>
      </c>
      <c r="U62" s="186">
        <f>SUM(V62:AA62)</f>
        <v>50</v>
      </c>
      <c r="V62" s="199">
        <v>50</v>
      </c>
      <c r="W62" s="199">
        <v>0</v>
      </c>
      <c r="X62" s="199">
        <v>0</v>
      </c>
      <c r="Y62" s="199">
        <v>0</v>
      </c>
      <c r="Z62" s="199">
        <v>0</v>
      </c>
      <c r="AA62" s="199">
        <v>0</v>
      </c>
      <c r="AB62" s="227">
        <f>+J62</f>
        <v>150</v>
      </c>
      <c r="AC62" s="186">
        <f>SUM(AD62:AI62)</f>
        <v>50</v>
      </c>
      <c r="AD62" s="199">
        <v>50</v>
      </c>
      <c r="AE62" s="199">
        <v>0</v>
      </c>
      <c r="AF62" s="199">
        <v>0</v>
      </c>
      <c r="AG62" s="199">
        <v>0</v>
      </c>
      <c r="AH62" s="199">
        <v>0</v>
      </c>
      <c r="AI62" s="199">
        <v>0</v>
      </c>
      <c r="AJ62" s="227">
        <f>+K62</f>
        <v>150</v>
      </c>
      <c r="AK62" s="186">
        <f>SUM(AL62:AQ62)</f>
        <v>50</v>
      </c>
      <c r="AL62" s="199">
        <v>50</v>
      </c>
      <c r="AM62" s="199">
        <v>0</v>
      </c>
      <c r="AN62" s="199">
        <v>0</v>
      </c>
      <c r="AO62" s="199">
        <v>0</v>
      </c>
      <c r="AP62" s="199">
        <v>0</v>
      </c>
      <c r="AQ62" s="199">
        <v>0</v>
      </c>
      <c r="AR62" s="227">
        <f>+L62</f>
        <v>100</v>
      </c>
      <c r="AS62" s="186">
        <f>SUM(AT62:AY62)</f>
        <v>50</v>
      </c>
      <c r="AT62" s="199">
        <v>50</v>
      </c>
      <c r="AU62" s="199">
        <v>0</v>
      </c>
      <c r="AV62" s="199">
        <v>0</v>
      </c>
      <c r="AW62" s="199">
        <v>0</v>
      </c>
      <c r="AX62" s="199">
        <v>0</v>
      </c>
      <c r="AY62" s="199">
        <v>0</v>
      </c>
    </row>
    <row r="63" spans="3:51" ht="32.1" customHeight="1" x14ac:dyDescent="0.25">
      <c r="D63" s="175"/>
      <c r="E63" s="182">
        <f>+Metas!H442</f>
        <v>386</v>
      </c>
      <c r="F63" s="183" t="str">
        <f>+Metas!K442</f>
        <v>Capacitaciones y certificación de mujeres líderes conciliadoras en equidad</v>
      </c>
      <c r="G63" s="226">
        <f>+Metas!J442</f>
        <v>8</v>
      </c>
      <c r="H63" s="1">
        <f>SUM(I63:L63)</f>
        <v>8</v>
      </c>
      <c r="I63" s="198">
        <v>1</v>
      </c>
      <c r="J63" s="198">
        <v>3</v>
      </c>
      <c r="K63" s="198">
        <v>3</v>
      </c>
      <c r="L63" s="198">
        <v>1</v>
      </c>
      <c r="M63" s="186">
        <f t="shared" si="104"/>
        <v>200</v>
      </c>
      <c r="N63" s="186">
        <f t="shared" si="104"/>
        <v>200</v>
      </c>
      <c r="O63" s="186">
        <f t="shared" si="104"/>
        <v>0</v>
      </c>
      <c r="P63" s="186">
        <f t="shared" si="104"/>
        <v>0</v>
      </c>
      <c r="Q63" s="186">
        <f t="shared" si="104"/>
        <v>0</v>
      </c>
      <c r="R63" s="186">
        <f t="shared" si="104"/>
        <v>0</v>
      </c>
      <c r="S63" s="186">
        <f t="shared" si="104"/>
        <v>0</v>
      </c>
      <c r="T63" s="227">
        <f>+I63</f>
        <v>1</v>
      </c>
      <c r="U63" s="186">
        <f>SUM(V63:AA63)</f>
        <v>50</v>
      </c>
      <c r="V63" s="199">
        <v>50</v>
      </c>
      <c r="W63" s="199">
        <v>0</v>
      </c>
      <c r="X63" s="199">
        <v>0</v>
      </c>
      <c r="Y63" s="199">
        <v>0</v>
      </c>
      <c r="Z63" s="199">
        <v>0</v>
      </c>
      <c r="AA63" s="199">
        <v>0</v>
      </c>
      <c r="AB63" s="227">
        <f>+J63</f>
        <v>3</v>
      </c>
      <c r="AC63" s="186">
        <f>SUM(AD63:AI63)</f>
        <v>50</v>
      </c>
      <c r="AD63" s="199">
        <v>50</v>
      </c>
      <c r="AE63" s="199">
        <v>0</v>
      </c>
      <c r="AF63" s="199">
        <v>0</v>
      </c>
      <c r="AG63" s="199">
        <v>0</v>
      </c>
      <c r="AH63" s="199">
        <v>0</v>
      </c>
      <c r="AI63" s="199">
        <v>0</v>
      </c>
      <c r="AJ63" s="227">
        <f>+K63</f>
        <v>3</v>
      </c>
      <c r="AK63" s="186">
        <f>SUM(AL63:AQ63)</f>
        <v>50</v>
      </c>
      <c r="AL63" s="199">
        <v>50</v>
      </c>
      <c r="AM63" s="199">
        <v>0</v>
      </c>
      <c r="AN63" s="199">
        <v>0</v>
      </c>
      <c r="AO63" s="199">
        <v>0</v>
      </c>
      <c r="AP63" s="199">
        <v>0</v>
      </c>
      <c r="AQ63" s="199">
        <v>0</v>
      </c>
      <c r="AR63" s="227">
        <f>+L63</f>
        <v>1</v>
      </c>
      <c r="AS63" s="186">
        <f>SUM(AT63:AY63)</f>
        <v>50</v>
      </c>
      <c r="AT63" s="199">
        <v>50</v>
      </c>
      <c r="AU63" s="199">
        <v>0</v>
      </c>
      <c r="AV63" s="199">
        <v>0</v>
      </c>
      <c r="AW63" s="199">
        <v>0</v>
      </c>
      <c r="AX63" s="199">
        <v>0</v>
      </c>
      <c r="AY63" s="199">
        <v>0</v>
      </c>
    </row>
    <row r="64" spans="3:51" ht="32.1" customHeight="1" x14ac:dyDescent="0.25">
      <c r="D64" s="175" t="s">
        <v>3228</v>
      </c>
      <c r="E64" s="551" t="s">
        <v>3227</v>
      </c>
      <c r="F64" s="552"/>
      <c r="G64" s="189"/>
      <c r="H64" s="177"/>
      <c r="I64" s="178"/>
      <c r="J64" s="178"/>
      <c r="K64" s="178"/>
      <c r="L64" s="178"/>
      <c r="M64" s="190">
        <f t="shared" si="104"/>
        <v>255</v>
      </c>
      <c r="N64" s="190">
        <f t="shared" si="104"/>
        <v>255</v>
      </c>
      <c r="O64" s="190">
        <f t="shared" si="104"/>
        <v>0</v>
      </c>
      <c r="P64" s="190">
        <f t="shared" si="104"/>
        <v>0</v>
      </c>
      <c r="Q64" s="190">
        <f t="shared" si="104"/>
        <v>0</v>
      </c>
      <c r="R64" s="190">
        <f t="shared" si="104"/>
        <v>0</v>
      </c>
      <c r="S64" s="190">
        <f t="shared" si="104"/>
        <v>0</v>
      </c>
      <c r="T64" s="180"/>
      <c r="U64" s="181">
        <f t="shared" ref="U64:AA64" si="113">SUM(U65:U65)</f>
        <v>30</v>
      </c>
      <c r="V64" s="181">
        <f t="shared" si="113"/>
        <v>30</v>
      </c>
      <c r="W64" s="181">
        <f t="shared" si="113"/>
        <v>0</v>
      </c>
      <c r="X64" s="181">
        <f t="shared" si="113"/>
        <v>0</v>
      </c>
      <c r="Y64" s="181">
        <f t="shared" si="113"/>
        <v>0</v>
      </c>
      <c r="Z64" s="181">
        <f t="shared" si="113"/>
        <v>0</v>
      </c>
      <c r="AA64" s="181">
        <f t="shared" si="113"/>
        <v>0</v>
      </c>
      <c r="AB64" s="180"/>
      <c r="AC64" s="181">
        <f t="shared" ref="AC64:AI64" si="114">SUM(AC65:AC65)</f>
        <v>75</v>
      </c>
      <c r="AD64" s="181">
        <f t="shared" si="114"/>
        <v>75</v>
      </c>
      <c r="AE64" s="181">
        <f t="shared" si="114"/>
        <v>0</v>
      </c>
      <c r="AF64" s="181">
        <f t="shared" si="114"/>
        <v>0</v>
      </c>
      <c r="AG64" s="181">
        <f t="shared" si="114"/>
        <v>0</v>
      </c>
      <c r="AH64" s="181">
        <f t="shared" si="114"/>
        <v>0</v>
      </c>
      <c r="AI64" s="181">
        <f t="shared" si="114"/>
        <v>0</v>
      </c>
      <c r="AJ64" s="180"/>
      <c r="AK64" s="181">
        <f t="shared" ref="AK64:AQ64" si="115">SUM(AK65:AK65)</f>
        <v>75</v>
      </c>
      <c r="AL64" s="181">
        <f t="shared" si="115"/>
        <v>75</v>
      </c>
      <c r="AM64" s="181">
        <f t="shared" si="115"/>
        <v>0</v>
      </c>
      <c r="AN64" s="181">
        <f t="shared" si="115"/>
        <v>0</v>
      </c>
      <c r="AO64" s="181">
        <f t="shared" si="115"/>
        <v>0</v>
      </c>
      <c r="AP64" s="181">
        <f t="shared" si="115"/>
        <v>0</v>
      </c>
      <c r="AQ64" s="181">
        <f t="shared" si="115"/>
        <v>0</v>
      </c>
      <c r="AR64" s="180"/>
      <c r="AS64" s="181">
        <f t="shared" ref="AS64:AY64" si="116">SUM(AS65:AS65)</f>
        <v>75</v>
      </c>
      <c r="AT64" s="181">
        <f t="shared" si="116"/>
        <v>75</v>
      </c>
      <c r="AU64" s="181">
        <f t="shared" si="116"/>
        <v>0</v>
      </c>
      <c r="AV64" s="181">
        <f t="shared" si="116"/>
        <v>0</v>
      </c>
      <c r="AW64" s="181">
        <f t="shared" si="116"/>
        <v>0</v>
      </c>
      <c r="AX64" s="181">
        <f t="shared" si="116"/>
        <v>0</v>
      </c>
      <c r="AY64" s="181">
        <f t="shared" si="116"/>
        <v>0</v>
      </c>
    </row>
    <row r="65" spans="4:51" ht="32.1" customHeight="1" x14ac:dyDescent="0.25">
      <c r="D65" s="175"/>
      <c r="E65" s="182">
        <f>+Metas!H443</f>
        <v>387</v>
      </c>
      <c r="F65" s="183" t="str">
        <f>+Metas!K443</f>
        <v>Madres de niñez y juventud discapacitadas apoyadas</v>
      </c>
      <c r="G65" s="226">
        <f>+Metas!J443</f>
        <v>50</v>
      </c>
      <c r="H65" s="1">
        <f>SUM(I65:L65)</f>
        <v>50</v>
      </c>
      <c r="I65" s="185">
        <v>0</v>
      </c>
      <c r="J65" s="185">
        <v>20</v>
      </c>
      <c r="K65" s="185">
        <v>20</v>
      </c>
      <c r="L65" s="185">
        <v>10</v>
      </c>
      <c r="M65" s="186">
        <f t="shared" si="104"/>
        <v>255</v>
      </c>
      <c r="N65" s="186">
        <f t="shared" si="104"/>
        <v>255</v>
      </c>
      <c r="O65" s="186">
        <f t="shared" si="104"/>
        <v>0</v>
      </c>
      <c r="P65" s="186">
        <f t="shared" si="104"/>
        <v>0</v>
      </c>
      <c r="Q65" s="186">
        <f t="shared" si="104"/>
        <v>0</v>
      </c>
      <c r="R65" s="186">
        <f t="shared" si="104"/>
        <v>0</v>
      </c>
      <c r="S65" s="186">
        <f t="shared" si="104"/>
        <v>0</v>
      </c>
      <c r="T65" s="227">
        <f>+I65</f>
        <v>0</v>
      </c>
      <c r="U65" s="186">
        <f>SUM(V65:AA65)</f>
        <v>30</v>
      </c>
      <c r="V65" s="199">
        <v>30</v>
      </c>
      <c r="W65" s="199">
        <v>0</v>
      </c>
      <c r="X65" s="199">
        <v>0</v>
      </c>
      <c r="Y65" s="199">
        <v>0</v>
      </c>
      <c r="Z65" s="199">
        <v>0</v>
      </c>
      <c r="AA65" s="199">
        <v>0</v>
      </c>
      <c r="AB65" s="227">
        <f>+J65</f>
        <v>20</v>
      </c>
      <c r="AC65" s="186">
        <f>SUM(AD65:AI65)</f>
        <v>75</v>
      </c>
      <c r="AD65" s="199">
        <v>75</v>
      </c>
      <c r="AE65" s="199">
        <v>0</v>
      </c>
      <c r="AF65" s="199">
        <v>0</v>
      </c>
      <c r="AG65" s="199">
        <v>0</v>
      </c>
      <c r="AH65" s="199">
        <v>0</v>
      </c>
      <c r="AI65" s="199">
        <v>0</v>
      </c>
      <c r="AJ65" s="227">
        <f>+K65</f>
        <v>20</v>
      </c>
      <c r="AK65" s="186">
        <f>SUM(AL65:AQ65)</f>
        <v>75</v>
      </c>
      <c r="AL65" s="199">
        <v>75</v>
      </c>
      <c r="AM65" s="199">
        <v>0</v>
      </c>
      <c r="AN65" s="199">
        <v>0</v>
      </c>
      <c r="AO65" s="199">
        <v>0</v>
      </c>
      <c r="AP65" s="199">
        <v>0</v>
      </c>
      <c r="AQ65" s="199">
        <v>0</v>
      </c>
      <c r="AR65" s="227">
        <f>+L65</f>
        <v>10</v>
      </c>
      <c r="AS65" s="186">
        <f>SUM(AT65:AY65)</f>
        <v>75</v>
      </c>
      <c r="AT65" s="199">
        <v>75</v>
      </c>
      <c r="AU65" s="199">
        <v>0</v>
      </c>
      <c r="AV65" s="199">
        <v>0</v>
      </c>
      <c r="AW65" s="199">
        <v>0</v>
      </c>
      <c r="AX65" s="199">
        <v>0</v>
      </c>
      <c r="AY65" s="199">
        <v>0</v>
      </c>
    </row>
    <row r="66" spans="4:51" ht="32.1" customHeight="1" x14ac:dyDescent="0.25">
      <c r="D66" s="175" t="s">
        <v>3230</v>
      </c>
      <c r="E66" s="551" t="s">
        <v>3229</v>
      </c>
      <c r="F66" s="552"/>
      <c r="G66" s="189"/>
      <c r="H66" s="177"/>
      <c r="I66" s="178"/>
      <c r="J66" s="178"/>
      <c r="K66" s="178"/>
      <c r="L66" s="178"/>
      <c r="M66" s="190">
        <f t="shared" si="104"/>
        <v>1720</v>
      </c>
      <c r="N66" s="190">
        <f t="shared" si="104"/>
        <v>1720</v>
      </c>
      <c r="O66" s="190">
        <f t="shared" si="104"/>
        <v>0</v>
      </c>
      <c r="P66" s="190">
        <f t="shared" si="104"/>
        <v>0</v>
      </c>
      <c r="Q66" s="190">
        <f t="shared" si="104"/>
        <v>0</v>
      </c>
      <c r="R66" s="190">
        <f t="shared" si="104"/>
        <v>0</v>
      </c>
      <c r="S66" s="190">
        <f t="shared" si="104"/>
        <v>0</v>
      </c>
      <c r="T66" s="180"/>
      <c r="U66" s="181">
        <f t="shared" ref="U66:AA66" si="117">SUM(U67:U68)</f>
        <v>500</v>
      </c>
      <c r="V66" s="181">
        <f t="shared" si="117"/>
        <v>500</v>
      </c>
      <c r="W66" s="181">
        <f t="shared" si="117"/>
        <v>0</v>
      </c>
      <c r="X66" s="181">
        <f t="shared" si="117"/>
        <v>0</v>
      </c>
      <c r="Y66" s="181">
        <f t="shared" si="117"/>
        <v>0</v>
      </c>
      <c r="Z66" s="181">
        <f t="shared" si="117"/>
        <v>0</v>
      </c>
      <c r="AA66" s="181">
        <f t="shared" si="117"/>
        <v>0</v>
      </c>
      <c r="AB66" s="180"/>
      <c r="AC66" s="181">
        <f t="shared" ref="AC66:AI66" si="118">SUM(AC67:AC68)</f>
        <v>420</v>
      </c>
      <c r="AD66" s="181">
        <f t="shared" si="118"/>
        <v>420</v>
      </c>
      <c r="AE66" s="181">
        <f t="shared" si="118"/>
        <v>0</v>
      </c>
      <c r="AF66" s="181">
        <f t="shared" si="118"/>
        <v>0</v>
      </c>
      <c r="AG66" s="181">
        <f t="shared" si="118"/>
        <v>0</v>
      </c>
      <c r="AH66" s="181">
        <f t="shared" si="118"/>
        <v>0</v>
      </c>
      <c r="AI66" s="181">
        <f t="shared" si="118"/>
        <v>0</v>
      </c>
      <c r="AJ66" s="180"/>
      <c r="AK66" s="181">
        <f t="shared" ref="AK66:AQ66" si="119">SUM(AK67:AK68)</f>
        <v>400</v>
      </c>
      <c r="AL66" s="181">
        <f t="shared" si="119"/>
        <v>400</v>
      </c>
      <c r="AM66" s="181">
        <f t="shared" si="119"/>
        <v>0</v>
      </c>
      <c r="AN66" s="181">
        <f t="shared" si="119"/>
        <v>0</v>
      </c>
      <c r="AO66" s="181">
        <f t="shared" si="119"/>
        <v>0</v>
      </c>
      <c r="AP66" s="181">
        <f t="shared" si="119"/>
        <v>0</v>
      </c>
      <c r="AQ66" s="181">
        <f t="shared" si="119"/>
        <v>0</v>
      </c>
      <c r="AR66" s="180"/>
      <c r="AS66" s="181">
        <f t="shared" ref="AS66:AY66" si="120">SUM(AS67:AS68)</f>
        <v>400</v>
      </c>
      <c r="AT66" s="181">
        <f t="shared" si="120"/>
        <v>400</v>
      </c>
      <c r="AU66" s="181">
        <f t="shared" si="120"/>
        <v>0</v>
      </c>
      <c r="AV66" s="181">
        <f t="shared" si="120"/>
        <v>0</v>
      </c>
      <c r="AW66" s="181">
        <f t="shared" si="120"/>
        <v>0</v>
      </c>
      <c r="AX66" s="181">
        <f t="shared" si="120"/>
        <v>0</v>
      </c>
      <c r="AY66" s="181">
        <f t="shared" si="120"/>
        <v>0</v>
      </c>
    </row>
    <row r="67" spans="4:51" ht="32.1" customHeight="1" x14ac:dyDescent="0.25">
      <c r="D67" s="175"/>
      <c r="E67" s="182">
        <f>+Metas!H444</f>
        <v>388</v>
      </c>
      <c r="F67" s="183" t="str">
        <f>+Metas!K444</f>
        <v>Base de datos de las asociaciones y sus asociadas actualizada</v>
      </c>
      <c r="G67" s="226">
        <f>+Metas!J444</f>
        <v>1</v>
      </c>
      <c r="H67" s="1">
        <f>SUM(I67:L67)</f>
        <v>1</v>
      </c>
      <c r="I67" s="185">
        <v>1</v>
      </c>
      <c r="J67" s="185">
        <v>0</v>
      </c>
      <c r="K67" s="185">
        <v>0</v>
      </c>
      <c r="L67" s="185">
        <v>0</v>
      </c>
      <c r="M67" s="186">
        <f t="shared" si="104"/>
        <v>120</v>
      </c>
      <c r="N67" s="186">
        <f t="shared" si="104"/>
        <v>120</v>
      </c>
      <c r="O67" s="186">
        <f t="shared" si="104"/>
        <v>0</v>
      </c>
      <c r="P67" s="186">
        <f t="shared" si="104"/>
        <v>0</v>
      </c>
      <c r="Q67" s="186">
        <f t="shared" si="104"/>
        <v>0</v>
      </c>
      <c r="R67" s="186">
        <f t="shared" si="104"/>
        <v>0</v>
      </c>
      <c r="S67" s="186">
        <f t="shared" si="104"/>
        <v>0</v>
      </c>
      <c r="T67" s="227">
        <f>+I67</f>
        <v>1</v>
      </c>
      <c r="U67" s="186">
        <f>SUM(V67:AA67)</f>
        <v>100</v>
      </c>
      <c r="V67" s="199">
        <v>100</v>
      </c>
      <c r="W67" s="199">
        <v>0</v>
      </c>
      <c r="X67" s="199">
        <v>0</v>
      </c>
      <c r="Y67" s="199">
        <v>0</v>
      </c>
      <c r="Z67" s="199">
        <v>0</v>
      </c>
      <c r="AA67" s="199">
        <v>0</v>
      </c>
      <c r="AB67" s="227">
        <f>+J67</f>
        <v>0</v>
      </c>
      <c r="AC67" s="186">
        <f>SUM(AD67:AI67)</f>
        <v>20</v>
      </c>
      <c r="AD67" s="199">
        <v>20</v>
      </c>
      <c r="AE67" s="199">
        <v>0</v>
      </c>
      <c r="AF67" s="199">
        <v>0</v>
      </c>
      <c r="AG67" s="199">
        <v>0</v>
      </c>
      <c r="AH67" s="199">
        <v>0</v>
      </c>
      <c r="AI67" s="199">
        <v>0</v>
      </c>
      <c r="AJ67" s="227">
        <f>+K67</f>
        <v>0</v>
      </c>
      <c r="AK67" s="186">
        <f>SUM(AL67:AQ67)</f>
        <v>0</v>
      </c>
      <c r="AL67" s="199">
        <v>0</v>
      </c>
      <c r="AM67" s="199">
        <v>0</v>
      </c>
      <c r="AN67" s="199">
        <v>0</v>
      </c>
      <c r="AO67" s="199">
        <v>0</v>
      </c>
      <c r="AP67" s="199">
        <v>0</v>
      </c>
      <c r="AQ67" s="199">
        <v>0</v>
      </c>
      <c r="AR67" s="227">
        <f>+L67</f>
        <v>0</v>
      </c>
      <c r="AS67" s="186">
        <f>SUM(AT67:AY67)</f>
        <v>0</v>
      </c>
      <c r="AT67" s="199">
        <v>0</v>
      </c>
      <c r="AU67" s="199">
        <v>0</v>
      </c>
      <c r="AV67" s="199">
        <v>0</v>
      </c>
      <c r="AW67" s="199">
        <v>0</v>
      </c>
      <c r="AX67" s="199">
        <v>0</v>
      </c>
      <c r="AY67" s="199">
        <v>0</v>
      </c>
    </row>
    <row r="68" spans="4:51" ht="32.1" customHeight="1" x14ac:dyDescent="0.25">
      <c r="D68" s="175"/>
      <c r="E68" s="182">
        <f>+Metas!H445</f>
        <v>389</v>
      </c>
      <c r="F68" s="183" t="str">
        <f>+Metas!K445</f>
        <v>Asociaciones dotadas de implementos (sillas, mesas, equipos y uniformes)</v>
      </c>
      <c r="G68" s="184">
        <f>+Metas!J445</f>
        <v>1000</v>
      </c>
      <c r="H68" s="1">
        <f>SUM(I68:L68)</f>
        <v>1000</v>
      </c>
      <c r="I68" s="185">
        <v>250</v>
      </c>
      <c r="J68" s="185">
        <v>250</v>
      </c>
      <c r="K68" s="185">
        <v>250</v>
      </c>
      <c r="L68" s="185">
        <v>250</v>
      </c>
      <c r="M68" s="186">
        <f t="shared" si="104"/>
        <v>1600</v>
      </c>
      <c r="N68" s="186">
        <f t="shared" si="104"/>
        <v>1600</v>
      </c>
      <c r="O68" s="186">
        <f t="shared" si="104"/>
        <v>0</v>
      </c>
      <c r="P68" s="186">
        <f t="shared" si="104"/>
        <v>0</v>
      </c>
      <c r="Q68" s="186">
        <f t="shared" si="104"/>
        <v>0</v>
      </c>
      <c r="R68" s="186">
        <f t="shared" si="104"/>
        <v>0</v>
      </c>
      <c r="S68" s="186">
        <f t="shared" si="104"/>
        <v>0</v>
      </c>
      <c r="T68" s="227">
        <f>+I68</f>
        <v>250</v>
      </c>
      <c r="U68" s="186">
        <f>SUM(V68:AA68)</f>
        <v>400</v>
      </c>
      <c r="V68" s="199">
        <v>400</v>
      </c>
      <c r="W68" s="199">
        <v>0</v>
      </c>
      <c r="X68" s="199">
        <v>0</v>
      </c>
      <c r="Y68" s="199">
        <v>0</v>
      </c>
      <c r="Z68" s="199">
        <v>0</v>
      </c>
      <c r="AA68" s="199">
        <v>0</v>
      </c>
      <c r="AB68" s="227">
        <f>+J68</f>
        <v>250</v>
      </c>
      <c r="AC68" s="186">
        <f>SUM(AD68:AI68)</f>
        <v>400</v>
      </c>
      <c r="AD68" s="199">
        <v>400</v>
      </c>
      <c r="AE68" s="199">
        <v>0</v>
      </c>
      <c r="AF68" s="199">
        <v>0</v>
      </c>
      <c r="AG68" s="199">
        <v>0</v>
      </c>
      <c r="AH68" s="199">
        <v>0</v>
      </c>
      <c r="AI68" s="199">
        <v>0</v>
      </c>
      <c r="AJ68" s="227">
        <f>+K68</f>
        <v>250</v>
      </c>
      <c r="AK68" s="186">
        <f>SUM(AL68:AQ68)</f>
        <v>400</v>
      </c>
      <c r="AL68" s="199">
        <v>400</v>
      </c>
      <c r="AM68" s="199">
        <v>0</v>
      </c>
      <c r="AN68" s="199">
        <v>0</v>
      </c>
      <c r="AO68" s="199">
        <v>0</v>
      </c>
      <c r="AP68" s="199">
        <v>0</v>
      </c>
      <c r="AQ68" s="199">
        <v>0</v>
      </c>
      <c r="AR68" s="227">
        <f>+L68</f>
        <v>250</v>
      </c>
      <c r="AS68" s="186">
        <f>SUM(AT68:AY68)</f>
        <v>400</v>
      </c>
      <c r="AT68" s="199">
        <v>400</v>
      </c>
      <c r="AU68" s="199">
        <v>0</v>
      </c>
      <c r="AV68" s="199">
        <v>0</v>
      </c>
      <c r="AW68" s="199">
        <v>0</v>
      </c>
      <c r="AX68" s="199">
        <v>0</v>
      </c>
      <c r="AY68" s="199">
        <v>0</v>
      </c>
    </row>
    <row r="69" spans="4:51" ht="32.1" customHeight="1" x14ac:dyDescent="0.25">
      <c r="D69" s="175" t="s">
        <v>3232</v>
      </c>
      <c r="E69" s="551" t="s">
        <v>3231</v>
      </c>
      <c r="F69" s="552"/>
      <c r="G69" s="189"/>
      <c r="H69" s="177"/>
      <c r="I69" s="178"/>
      <c r="J69" s="178"/>
      <c r="K69" s="178"/>
      <c r="L69" s="178"/>
      <c r="M69" s="190">
        <f t="shared" si="104"/>
        <v>495</v>
      </c>
      <c r="N69" s="190">
        <f t="shared" si="104"/>
        <v>495</v>
      </c>
      <c r="O69" s="190">
        <f t="shared" si="104"/>
        <v>0</v>
      </c>
      <c r="P69" s="190">
        <f t="shared" si="104"/>
        <v>0</v>
      </c>
      <c r="Q69" s="190">
        <f t="shared" si="104"/>
        <v>0</v>
      </c>
      <c r="R69" s="190">
        <f t="shared" si="104"/>
        <v>0</v>
      </c>
      <c r="S69" s="190">
        <f t="shared" si="104"/>
        <v>0</v>
      </c>
      <c r="T69" s="180"/>
      <c r="U69" s="181">
        <f t="shared" ref="U69:AA69" si="121">SUM(U70:U71)</f>
        <v>0</v>
      </c>
      <c r="V69" s="181">
        <f t="shared" si="121"/>
        <v>0</v>
      </c>
      <c r="W69" s="181">
        <f t="shared" si="121"/>
        <v>0</v>
      </c>
      <c r="X69" s="181">
        <f t="shared" si="121"/>
        <v>0</v>
      </c>
      <c r="Y69" s="181">
        <f t="shared" si="121"/>
        <v>0</v>
      </c>
      <c r="Z69" s="181">
        <f t="shared" si="121"/>
        <v>0</v>
      </c>
      <c r="AA69" s="181">
        <f t="shared" si="121"/>
        <v>0</v>
      </c>
      <c r="AB69" s="180"/>
      <c r="AC69" s="181">
        <f t="shared" ref="AC69:AI69" si="122">SUM(AC70:AC71)</f>
        <v>165</v>
      </c>
      <c r="AD69" s="181">
        <f t="shared" si="122"/>
        <v>165</v>
      </c>
      <c r="AE69" s="181">
        <f t="shared" si="122"/>
        <v>0</v>
      </c>
      <c r="AF69" s="181">
        <f t="shared" si="122"/>
        <v>0</v>
      </c>
      <c r="AG69" s="181">
        <f t="shared" si="122"/>
        <v>0</v>
      </c>
      <c r="AH69" s="181">
        <f t="shared" si="122"/>
        <v>0</v>
      </c>
      <c r="AI69" s="181">
        <f t="shared" si="122"/>
        <v>0</v>
      </c>
      <c r="AJ69" s="180"/>
      <c r="AK69" s="181">
        <f t="shared" ref="AK69:AQ69" si="123">SUM(AK70:AK71)</f>
        <v>165</v>
      </c>
      <c r="AL69" s="181">
        <f t="shared" si="123"/>
        <v>165</v>
      </c>
      <c r="AM69" s="181">
        <f t="shared" si="123"/>
        <v>0</v>
      </c>
      <c r="AN69" s="181">
        <f t="shared" si="123"/>
        <v>0</v>
      </c>
      <c r="AO69" s="181">
        <f t="shared" si="123"/>
        <v>0</v>
      </c>
      <c r="AP69" s="181">
        <f t="shared" si="123"/>
        <v>0</v>
      </c>
      <c r="AQ69" s="181">
        <f t="shared" si="123"/>
        <v>0</v>
      </c>
      <c r="AR69" s="180"/>
      <c r="AS69" s="181">
        <f t="shared" ref="AS69:AY69" si="124">SUM(AS70:AS71)</f>
        <v>165</v>
      </c>
      <c r="AT69" s="181">
        <f t="shared" si="124"/>
        <v>165</v>
      </c>
      <c r="AU69" s="181">
        <f t="shared" si="124"/>
        <v>0</v>
      </c>
      <c r="AV69" s="181">
        <f t="shared" si="124"/>
        <v>0</v>
      </c>
      <c r="AW69" s="181">
        <f t="shared" si="124"/>
        <v>0</v>
      </c>
      <c r="AX69" s="181">
        <f t="shared" si="124"/>
        <v>0</v>
      </c>
      <c r="AY69" s="181">
        <f t="shared" si="124"/>
        <v>0</v>
      </c>
    </row>
    <row r="70" spans="4:51" ht="32.1" customHeight="1" x14ac:dyDescent="0.25">
      <c r="D70" s="175"/>
      <c r="E70" s="182">
        <f>+Metas!H446</f>
        <v>390</v>
      </c>
      <c r="F70" s="183" t="str">
        <f>+Metas!K446</f>
        <v>Diplomado de mujeres conciliadoras realizado</v>
      </c>
      <c r="G70" s="226">
        <f>+Metas!J446</f>
        <v>1</v>
      </c>
      <c r="H70" s="1">
        <f>SUM(I70:L70)</f>
        <v>1</v>
      </c>
      <c r="I70" s="185">
        <v>0</v>
      </c>
      <c r="J70" s="185">
        <v>1</v>
      </c>
      <c r="K70" s="185">
        <v>0</v>
      </c>
      <c r="L70" s="185">
        <v>0</v>
      </c>
      <c r="M70" s="186">
        <f t="shared" si="104"/>
        <v>195</v>
      </c>
      <c r="N70" s="186">
        <f t="shared" si="104"/>
        <v>195</v>
      </c>
      <c r="O70" s="186">
        <f t="shared" si="104"/>
        <v>0</v>
      </c>
      <c r="P70" s="186">
        <f t="shared" si="104"/>
        <v>0</v>
      </c>
      <c r="Q70" s="186">
        <f t="shared" si="104"/>
        <v>0</v>
      </c>
      <c r="R70" s="186">
        <f t="shared" si="104"/>
        <v>0</v>
      </c>
      <c r="S70" s="186">
        <f t="shared" si="104"/>
        <v>0</v>
      </c>
      <c r="T70" s="227">
        <f>+I70</f>
        <v>0</v>
      </c>
      <c r="U70" s="186">
        <f>SUM(V70:AA70)</f>
        <v>0</v>
      </c>
      <c r="V70" s="199">
        <v>0</v>
      </c>
      <c r="W70" s="199">
        <v>0</v>
      </c>
      <c r="X70" s="199">
        <v>0</v>
      </c>
      <c r="Y70" s="199">
        <v>0</v>
      </c>
      <c r="Z70" s="199">
        <v>0</v>
      </c>
      <c r="AA70" s="199">
        <v>0</v>
      </c>
      <c r="AB70" s="227">
        <f>+J70</f>
        <v>1</v>
      </c>
      <c r="AC70" s="186">
        <f>SUM(AD70:AI70)</f>
        <v>65</v>
      </c>
      <c r="AD70" s="199">
        <v>65</v>
      </c>
      <c r="AE70" s="199">
        <v>0</v>
      </c>
      <c r="AF70" s="199">
        <v>0</v>
      </c>
      <c r="AG70" s="199">
        <v>0</v>
      </c>
      <c r="AH70" s="199">
        <v>0</v>
      </c>
      <c r="AI70" s="199">
        <v>0</v>
      </c>
      <c r="AJ70" s="227">
        <f>+K70</f>
        <v>0</v>
      </c>
      <c r="AK70" s="186">
        <f>SUM(AL70:AQ70)</f>
        <v>65</v>
      </c>
      <c r="AL70" s="199">
        <v>65</v>
      </c>
      <c r="AM70" s="199">
        <v>0</v>
      </c>
      <c r="AN70" s="199">
        <v>0</v>
      </c>
      <c r="AO70" s="199">
        <v>0</v>
      </c>
      <c r="AP70" s="199">
        <v>0</v>
      </c>
      <c r="AQ70" s="199">
        <v>0</v>
      </c>
      <c r="AR70" s="227">
        <f>+L70</f>
        <v>0</v>
      </c>
      <c r="AS70" s="186">
        <f>SUM(AT70:AY70)</f>
        <v>65</v>
      </c>
      <c r="AT70" s="199">
        <v>65</v>
      </c>
      <c r="AU70" s="199">
        <v>0</v>
      </c>
      <c r="AV70" s="199">
        <v>0</v>
      </c>
      <c r="AW70" s="199">
        <v>0</v>
      </c>
      <c r="AX70" s="199">
        <v>0</v>
      </c>
      <c r="AY70" s="199">
        <v>0</v>
      </c>
    </row>
    <row r="71" spans="4:51" ht="32.1" customHeight="1" x14ac:dyDescent="0.25">
      <c r="D71" s="175"/>
      <c r="E71" s="182">
        <f>+Metas!H447</f>
        <v>391</v>
      </c>
      <c r="F71" s="183" t="str">
        <f>+Metas!K447</f>
        <v>Mujeres con cursos de nivelación para terminar la primaria y bachillerato</v>
      </c>
      <c r="G71" s="226">
        <f>+Metas!J447</f>
        <v>800</v>
      </c>
      <c r="H71" s="1">
        <f>SUM(I71:L71)</f>
        <v>800</v>
      </c>
      <c r="I71" s="185">
        <v>0</v>
      </c>
      <c r="J71" s="185">
        <v>300</v>
      </c>
      <c r="K71" s="185">
        <v>300</v>
      </c>
      <c r="L71" s="185">
        <v>200</v>
      </c>
      <c r="M71" s="186">
        <f t="shared" si="104"/>
        <v>300</v>
      </c>
      <c r="N71" s="186">
        <f t="shared" si="104"/>
        <v>300</v>
      </c>
      <c r="O71" s="186">
        <f t="shared" si="104"/>
        <v>0</v>
      </c>
      <c r="P71" s="186">
        <f t="shared" si="104"/>
        <v>0</v>
      </c>
      <c r="Q71" s="186">
        <f t="shared" si="104"/>
        <v>0</v>
      </c>
      <c r="R71" s="186">
        <f t="shared" si="104"/>
        <v>0</v>
      </c>
      <c r="S71" s="186">
        <f t="shared" si="104"/>
        <v>0</v>
      </c>
      <c r="T71" s="227">
        <f>+I71</f>
        <v>0</v>
      </c>
      <c r="U71" s="186">
        <f>SUM(V71:AA71)</f>
        <v>0</v>
      </c>
      <c r="V71" s="199">
        <v>0</v>
      </c>
      <c r="W71" s="199">
        <v>0</v>
      </c>
      <c r="X71" s="199">
        <v>0</v>
      </c>
      <c r="Y71" s="199">
        <v>0</v>
      </c>
      <c r="Z71" s="199">
        <v>0</v>
      </c>
      <c r="AA71" s="199">
        <v>0</v>
      </c>
      <c r="AB71" s="227">
        <f>+J71</f>
        <v>300</v>
      </c>
      <c r="AC71" s="186">
        <f>SUM(AD71:AI71)</f>
        <v>100</v>
      </c>
      <c r="AD71" s="199">
        <v>100</v>
      </c>
      <c r="AE71" s="199">
        <v>0</v>
      </c>
      <c r="AF71" s="199">
        <v>0</v>
      </c>
      <c r="AG71" s="199">
        <v>0</v>
      </c>
      <c r="AH71" s="199">
        <v>0</v>
      </c>
      <c r="AI71" s="199">
        <v>0</v>
      </c>
      <c r="AJ71" s="227">
        <f>+K71</f>
        <v>300</v>
      </c>
      <c r="AK71" s="186">
        <f>SUM(AL71:AQ71)</f>
        <v>100</v>
      </c>
      <c r="AL71" s="199">
        <v>100</v>
      </c>
      <c r="AM71" s="199">
        <v>0</v>
      </c>
      <c r="AN71" s="199">
        <v>0</v>
      </c>
      <c r="AO71" s="199">
        <v>0</v>
      </c>
      <c r="AP71" s="199">
        <v>0</v>
      </c>
      <c r="AQ71" s="199">
        <v>0</v>
      </c>
      <c r="AR71" s="227">
        <f>+L71</f>
        <v>200</v>
      </c>
      <c r="AS71" s="186">
        <f>SUM(AT71:AY71)</f>
        <v>100</v>
      </c>
      <c r="AT71" s="199">
        <v>100</v>
      </c>
      <c r="AU71" s="199">
        <v>0</v>
      </c>
      <c r="AV71" s="199">
        <v>0</v>
      </c>
      <c r="AW71" s="199">
        <v>0</v>
      </c>
      <c r="AX71" s="199">
        <v>0</v>
      </c>
      <c r="AY71" s="199">
        <v>0</v>
      </c>
    </row>
    <row r="72" spans="4:51" ht="32.1" customHeight="1" x14ac:dyDescent="0.25">
      <c r="D72" s="175" t="s">
        <v>3234</v>
      </c>
      <c r="E72" s="551" t="s">
        <v>3233</v>
      </c>
      <c r="F72" s="552"/>
      <c r="G72" s="189"/>
      <c r="H72" s="177"/>
      <c r="I72" s="178"/>
      <c r="J72" s="178"/>
      <c r="K72" s="178"/>
      <c r="L72" s="178"/>
      <c r="M72" s="190">
        <f t="shared" si="104"/>
        <v>5665</v>
      </c>
      <c r="N72" s="190">
        <f t="shared" si="104"/>
        <v>5665</v>
      </c>
      <c r="O72" s="190">
        <f t="shared" si="104"/>
        <v>0</v>
      </c>
      <c r="P72" s="190">
        <f t="shared" si="104"/>
        <v>0</v>
      </c>
      <c r="Q72" s="190">
        <f t="shared" si="104"/>
        <v>0</v>
      </c>
      <c r="R72" s="190">
        <f t="shared" si="104"/>
        <v>0</v>
      </c>
      <c r="S72" s="190">
        <f t="shared" si="104"/>
        <v>0</v>
      </c>
      <c r="T72" s="180"/>
      <c r="U72" s="181">
        <f t="shared" ref="U72:AA72" si="125">SUM(U73:U83)</f>
        <v>1515</v>
      </c>
      <c r="V72" s="181">
        <f t="shared" si="125"/>
        <v>1515</v>
      </c>
      <c r="W72" s="181">
        <f t="shared" si="125"/>
        <v>0</v>
      </c>
      <c r="X72" s="181">
        <f t="shared" si="125"/>
        <v>0</v>
      </c>
      <c r="Y72" s="181">
        <f t="shared" si="125"/>
        <v>0</v>
      </c>
      <c r="Z72" s="181">
        <f t="shared" si="125"/>
        <v>0</v>
      </c>
      <c r="AA72" s="181">
        <f t="shared" si="125"/>
        <v>0</v>
      </c>
      <c r="AB72" s="180"/>
      <c r="AC72" s="181">
        <f t="shared" ref="AC72:AI72" si="126">SUM(AC73:AC83)</f>
        <v>1400</v>
      </c>
      <c r="AD72" s="181">
        <f t="shared" si="126"/>
        <v>1400</v>
      </c>
      <c r="AE72" s="181">
        <f t="shared" si="126"/>
        <v>0</v>
      </c>
      <c r="AF72" s="181">
        <f t="shared" si="126"/>
        <v>0</v>
      </c>
      <c r="AG72" s="181">
        <f t="shared" si="126"/>
        <v>0</v>
      </c>
      <c r="AH72" s="181">
        <f t="shared" si="126"/>
        <v>0</v>
      </c>
      <c r="AI72" s="181">
        <f t="shared" si="126"/>
        <v>0</v>
      </c>
      <c r="AJ72" s="180"/>
      <c r="AK72" s="181">
        <f t="shared" ref="AK72:AQ72" si="127">SUM(AK73:AK83)</f>
        <v>1400</v>
      </c>
      <c r="AL72" s="181">
        <f t="shared" si="127"/>
        <v>1400</v>
      </c>
      <c r="AM72" s="181">
        <f t="shared" si="127"/>
        <v>0</v>
      </c>
      <c r="AN72" s="181">
        <f t="shared" si="127"/>
        <v>0</v>
      </c>
      <c r="AO72" s="181">
        <f t="shared" si="127"/>
        <v>0</v>
      </c>
      <c r="AP72" s="181">
        <f t="shared" si="127"/>
        <v>0</v>
      </c>
      <c r="AQ72" s="181">
        <f t="shared" si="127"/>
        <v>0</v>
      </c>
      <c r="AR72" s="180"/>
      <c r="AS72" s="181">
        <f t="shared" ref="AS72:AY72" si="128">SUM(AS73:AS83)</f>
        <v>1350</v>
      </c>
      <c r="AT72" s="181">
        <f t="shared" si="128"/>
        <v>1350</v>
      </c>
      <c r="AU72" s="181">
        <f t="shared" si="128"/>
        <v>0</v>
      </c>
      <c r="AV72" s="181">
        <f t="shared" si="128"/>
        <v>0</v>
      </c>
      <c r="AW72" s="181">
        <f t="shared" si="128"/>
        <v>0</v>
      </c>
      <c r="AX72" s="181">
        <f t="shared" si="128"/>
        <v>0</v>
      </c>
      <c r="AY72" s="181">
        <f t="shared" si="128"/>
        <v>0</v>
      </c>
    </row>
    <row r="73" spans="4:51" ht="32.1" customHeight="1" x14ac:dyDescent="0.25">
      <c r="D73" s="175"/>
      <c r="E73" s="182">
        <f>+Metas!H448</f>
        <v>392</v>
      </c>
      <c r="F73" s="183" t="str">
        <f>+Metas!K448</f>
        <v>Mujeres valoradas en temas de salud visual</v>
      </c>
      <c r="G73" s="184">
        <f>+Metas!J448</f>
        <v>10000</v>
      </c>
      <c r="H73" s="1">
        <f>SUM(I73:L73)</f>
        <v>10000</v>
      </c>
      <c r="I73" s="185">
        <v>0</v>
      </c>
      <c r="J73" s="185">
        <v>3350</v>
      </c>
      <c r="K73" s="185">
        <v>3350</v>
      </c>
      <c r="L73" s="185">
        <v>3300</v>
      </c>
      <c r="M73" s="186">
        <f t="shared" si="104"/>
        <v>450</v>
      </c>
      <c r="N73" s="186">
        <f t="shared" si="104"/>
        <v>450</v>
      </c>
      <c r="O73" s="186">
        <f t="shared" si="104"/>
        <v>0</v>
      </c>
      <c r="P73" s="186">
        <f t="shared" si="104"/>
        <v>0</v>
      </c>
      <c r="Q73" s="186">
        <f t="shared" si="104"/>
        <v>0</v>
      </c>
      <c r="R73" s="186">
        <f t="shared" si="104"/>
        <v>0</v>
      </c>
      <c r="S73" s="186">
        <f t="shared" si="104"/>
        <v>0</v>
      </c>
      <c r="T73" s="227">
        <f>+I73</f>
        <v>0</v>
      </c>
      <c r="U73" s="186">
        <f>SUM(V73:AA73)</f>
        <v>0</v>
      </c>
      <c r="V73" s="199">
        <v>0</v>
      </c>
      <c r="W73" s="199">
        <v>0</v>
      </c>
      <c r="X73" s="199">
        <v>0</v>
      </c>
      <c r="Y73" s="199">
        <v>0</v>
      </c>
      <c r="Z73" s="199">
        <v>0</v>
      </c>
      <c r="AA73" s="199">
        <v>0</v>
      </c>
      <c r="AB73" s="227">
        <f>+J73</f>
        <v>3350</v>
      </c>
      <c r="AC73" s="186">
        <f>SUM(AD73:AI73)</f>
        <v>150</v>
      </c>
      <c r="AD73" s="199">
        <v>150</v>
      </c>
      <c r="AE73" s="199">
        <v>0</v>
      </c>
      <c r="AF73" s="199">
        <v>0</v>
      </c>
      <c r="AG73" s="199">
        <v>0</v>
      </c>
      <c r="AH73" s="199">
        <v>0</v>
      </c>
      <c r="AI73" s="199">
        <v>0</v>
      </c>
      <c r="AJ73" s="227">
        <f>+K73</f>
        <v>3350</v>
      </c>
      <c r="AK73" s="186">
        <f>SUM(AL73:AQ73)</f>
        <v>150</v>
      </c>
      <c r="AL73" s="199">
        <v>150</v>
      </c>
      <c r="AM73" s="199">
        <v>0</v>
      </c>
      <c r="AN73" s="199">
        <v>0</v>
      </c>
      <c r="AO73" s="199">
        <v>0</v>
      </c>
      <c r="AP73" s="199">
        <v>0</v>
      </c>
      <c r="AQ73" s="199">
        <v>0</v>
      </c>
      <c r="AR73" s="227">
        <f>+L73</f>
        <v>3300</v>
      </c>
      <c r="AS73" s="186">
        <f>SUM(AT73:AY73)</f>
        <v>150</v>
      </c>
      <c r="AT73" s="199">
        <v>150</v>
      </c>
      <c r="AU73" s="199">
        <v>0</v>
      </c>
      <c r="AV73" s="199">
        <v>0</v>
      </c>
      <c r="AW73" s="199">
        <v>0</v>
      </c>
      <c r="AX73" s="199">
        <v>0</v>
      </c>
      <c r="AY73" s="199">
        <v>0</v>
      </c>
    </row>
    <row r="74" spans="4:51" ht="32.1" customHeight="1" x14ac:dyDescent="0.25">
      <c r="D74" s="175"/>
      <c r="E74" s="182">
        <f>+Metas!H449</f>
        <v>393</v>
      </c>
      <c r="F74" s="183" t="str">
        <f>+Metas!K449</f>
        <v>Mujeres con suministro de elementos de rehabilitación visual</v>
      </c>
      <c r="G74" s="184">
        <f>+Metas!J449</f>
        <v>5000</v>
      </c>
      <c r="H74" s="1">
        <f t="shared" ref="H74:H83" si="129">SUM(I74:L74)</f>
        <v>5000</v>
      </c>
      <c r="I74" s="185">
        <v>0</v>
      </c>
      <c r="J74" s="185">
        <v>1675</v>
      </c>
      <c r="K74" s="185">
        <v>1675</v>
      </c>
      <c r="L74" s="185">
        <v>1650</v>
      </c>
      <c r="M74" s="186">
        <f t="shared" si="104"/>
        <v>450</v>
      </c>
      <c r="N74" s="186">
        <f t="shared" si="104"/>
        <v>450</v>
      </c>
      <c r="O74" s="186">
        <f t="shared" si="104"/>
        <v>0</v>
      </c>
      <c r="P74" s="186">
        <f t="shared" si="104"/>
        <v>0</v>
      </c>
      <c r="Q74" s="186">
        <f t="shared" si="104"/>
        <v>0</v>
      </c>
      <c r="R74" s="186">
        <f t="shared" si="104"/>
        <v>0</v>
      </c>
      <c r="S74" s="186">
        <f t="shared" si="104"/>
        <v>0</v>
      </c>
      <c r="T74" s="227">
        <f t="shared" ref="T74:T83" si="130">+I74</f>
        <v>0</v>
      </c>
      <c r="U74" s="186">
        <f t="shared" ref="U74:U83" si="131">SUM(V74:AA74)</f>
        <v>0</v>
      </c>
      <c r="V74" s="199">
        <v>0</v>
      </c>
      <c r="W74" s="199">
        <v>0</v>
      </c>
      <c r="X74" s="199">
        <v>0</v>
      </c>
      <c r="Y74" s="199">
        <v>0</v>
      </c>
      <c r="Z74" s="199">
        <v>0</v>
      </c>
      <c r="AA74" s="199">
        <v>0</v>
      </c>
      <c r="AB74" s="227">
        <f t="shared" ref="AB74:AB83" si="132">+J74</f>
        <v>1675</v>
      </c>
      <c r="AC74" s="186">
        <f t="shared" ref="AC74:AC83" si="133">SUM(AD74:AI74)</f>
        <v>150</v>
      </c>
      <c r="AD74" s="199">
        <v>150</v>
      </c>
      <c r="AE74" s="199">
        <v>0</v>
      </c>
      <c r="AF74" s="199">
        <v>0</v>
      </c>
      <c r="AG74" s="199">
        <v>0</v>
      </c>
      <c r="AH74" s="199">
        <v>0</v>
      </c>
      <c r="AI74" s="199">
        <v>0</v>
      </c>
      <c r="AJ74" s="227">
        <f t="shared" ref="AJ74:AJ83" si="134">+K74</f>
        <v>1675</v>
      </c>
      <c r="AK74" s="186">
        <f t="shared" ref="AK74:AK83" si="135">SUM(AL74:AQ74)</f>
        <v>150</v>
      </c>
      <c r="AL74" s="199">
        <v>150</v>
      </c>
      <c r="AM74" s="199">
        <v>0</v>
      </c>
      <c r="AN74" s="199">
        <v>0</v>
      </c>
      <c r="AO74" s="199">
        <v>0</v>
      </c>
      <c r="AP74" s="199">
        <v>0</v>
      </c>
      <c r="AQ74" s="199">
        <v>0</v>
      </c>
      <c r="AR74" s="227">
        <f t="shared" ref="AR74:AR83" si="136">+L74</f>
        <v>1650</v>
      </c>
      <c r="AS74" s="186">
        <f t="shared" ref="AS74:AS83" si="137">SUM(AT74:AY74)</f>
        <v>150</v>
      </c>
      <c r="AT74" s="199">
        <v>150</v>
      </c>
      <c r="AU74" s="199">
        <v>0</v>
      </c>
      <c r="AV74" s="199">
        <v>0</v>
      </c>
      <c r="AW74" s="199">
        <v>0</v>
      </c>
      <c r="AX74" s="199">
        <v>0</v>
      </c>
      <c r="AY74" s="199">
        <v>0</v>
      </c>
    </row>
    <row r="75" spans="4:51" ht="32.1" customHeight="1" x14ac:dyDescent="0.25">
      <c r="D75" s="175"/>
      <c r="E75" s="182">
        <f>+Metas!H450</f>
        <v>394</v>
      </c>
      <c r="F75" s="183" t="str">
        <f>+Metas!K450</f>
        <v>Mujeres atendidas con rehabilitación oral</v>
      </c>
      <c r="G75" s="184">
        <f>+Metas!J450</f>
        <v>1000</v>
      </c>
      <c r="H75" s="1">
        <f t="shared" si="129"/>
        <v>10000</v>
      </c>
      <c r="I75" s="185">
        <v>0</v>
      </c>
      <c r="J75" s="185">
        <v>3350</v>
      </c>
      <c r="K75" s="185">
        <v>3350</v>
      </c>
      <c r="L75" s="185">
        <v>3300</v>
      </c>
      <c r="M75" s="186">
        <f t="shared" ref="M75:S90" si="138">+U75+AC75+AK75+AS75</f>
        <v>750</v>
      </c>
      <c r="N75" s="186">
        <f t="shared" si="138"/>
        <v>750</v>
      </c>
      <c r="O75" s="186">
        <f t="shared" si="138"/>
        <v>0</v>
      </c>
      <c r="P75" s="186">
        <f t="shared" si="138"/>
        <v>0</v>
      </c>
      <c r="Q75" s="186">
        <f t="shared" si="138"/>
        <v>0</v>
      </c>
      <c r="R75" s="186">
        <f t="shared" si="138"/>
        <v>0</v>
      </c>
      <c r="S75" s="186">
        <f t="shared" si="138"/>
        <v>0</v>
      </c>
      <c r="T75" s="227">
        <f t="shared" si="130"/>
        <v>0</v>
      </c>
      <c r="U75" s="186">
        <f t="shared" si="131"/>
        <v>0</v>
      </c>
      <c r="V75" s="199">
        <v>0</v>
      </c>
      <c r="W75" s="199">
        <v>0</v>
      </c>
      <c r="X75" s="199">
        <v>0</v>
      </c>
      <c r="Y75" s="199">
        <v>0</v>
      </c>
      <c r="Z75" s="199">
        <v>0</v>
      </c>
      <c r="AA75" s="199">
        <v>0</v>
      </c>
      <c r="AB75" s="227">
        <f t="shared" si="132"/>
        <v>3350</v>
      </c>
      <c r="AC75" s="186">
        <f t="shared" si="133"/>
        <v>250</v>
      </c>
      <c r="AD75" s="199">
        <v>250</v>
      </c>
      <c r="AE75" s="199">
        <v>0</v>
      </c>
      <c r="AF75" s="199">
        <v>0</v>
      </c>
      <c r="AG75" s="199">
        <v>0</v>
      </c>
      <c r="AH75" s="199">
        <v>0</v>
      </c>
      <c r="AI75" s="199">
        <v>0</v>
      </c>
      <c r="AJ75" s="227">
        <f t="shared" si="134"/>
        <v>3350</v>
      </c>
      <c r="AK75" s="186">
        <f t="shared" si="135"/>
        <v>250</v>
      </c>
      <c r="AL75" s="199">
        <v>250</v>
      </c>
      <c r="AM75" s="199">
        <v>0</v>
      </c>
      <c r="AN75" s="199">
        <v>0</v>
      </c>
      <c r="AO75" s="199">
        <v>0</v>
      </c>
      <c r="AP75" s="199">
        <v>0</v>
      </c>
      <c r="AQ75" s="199">
        <v>0</v>
      </c>
      <c r="AR75" s="227">
        <f t="shared" si="136"/>
        <v>3300</v>
      </c>
      <c r="AS75" s="186">
        <f t="shared" si="137"/>
        <v>250</v>
      </c>
      <c r="AT75" s="199">
        <v>250</v>
      </c>
      <c r="AU75" s="199">
        <v>0</v>
      </c>
      <c r="AV75" s="199">
        <v>0</v>
      </c>
      <c r="AW75" s="199">
        <v>0</v>
      </c>
      <c r="AX75" s="199">
        <v>0</v>
      </c>
      <c r="AY75" s="199">
        <v>0</v>
      </c>
    </row>
    <row r="76" spans="4:51" ht="32.1" customHeight="1" x14ac:dyDescent="0.25">
      <c r="D76" s="175"/>
      <c r="E76" s="182">
        <f>+Metas!H451</f>
        <v>395</v>
      </c>
      <c r="F76" s="183" t="str">
        <f>+Metas!K451</f>
        <v xml:space="preserve">Cirugías de cataratas realizadas en mujeres en condición de vulnerabilidad y pobreza extrema. </v>
      </c>
      <c r="G76" s="184">
        <f>+Metas!J451</f>
        <v>200</v>
      </c>
      <c r="H76" s="1">
        <f t="shared" si="129"/>
        <v>200</v>
      </c>
      <c r="I76" s="185">
        <v>0</v>
      </c>
      <c r="J76" s="185">
        <v>70</v>
      </c>
      <c r="K76" s="185">
        <v>70</v>
      </c>
      <c r="L76" s="185">
        <v>60</v>
      </c>
      <c r="M76" s="186">
        <f t="shared" si="138"/>
        <v>360</v>
      </c>
      <c r="N76" s="186">
        <f t="shared" si="138"/>
        <v>360</v>
      </c>
      <c r="O76" s="186">
        <f t="shared" si="138"/>
        <v>0</v>
      </c>
      <c r="P76" s="186">
        <f t="shared" si="138"/>
        <v>0</v>
      </c>
      <c r="Q76" s="186">
        <f t="shared" si="138"/>
        <v>0</v>
      </c>
      <c r="R76" s="186">
        <f t="shared" si="138"/>
        <v>0</v>
      </c>
      <c r="S76" s="186">
        <f t="shared" si="138"/>
        <v>0</v>
      </c>
      <c r="T76" s="227">
        <f t="shared" si="130"/>
        <v>0</v>
      </c>
      <c r="U76" s="186">
        <f t="shared" si="131"/>
        <v>0</v>
      </c>
      <c r="V76" s="199">
        <v>0</v>
      </c>
      <c r="W76" s="199">
        <v>0</v>
      </c>
      <c r="X76" s="199">
        <v>0</v>
      </c>
      <c r="Y76" s="199">
        <v>0</v>
      </c>
      <c r="Z76" s="199">
        <v>0</v>
      </c>
      <c r="AA76" s="199">
        <v>0</v>
      </c>
      <c r="AB76" s="227">
        <f t="shared" si="132"/>
        <v>70</v>
      </c>
      <c r="AC76" s="186">
        <f t="shared" si="133"/>
        <v>120</v>
      </c>
      <c r="AD76" s="199">
        <v>120</v>
      </c>
      <c r="AE76" s="199">
        <v>0</v>
      </c>
      <c r="AF76" s="199">
        <v>0</v>
      </c>
      <c r="AG76" s="199">
        <v>0</v>
      </c>
      <c r="AH76" s="199">
        <v>0</v>
      </c>
      <c r="AI76" s="199">
        <v>0</v>
      </c>
      <c r="AJ76" s="227">
        <f t="shared" si="134"/>
        <v>70</v>
      </c>
      <c r="AK76" s="186">
        <f t="shared" si="135"/>
        <v>120</v>
      </c>
      <c r="AL76" s="199">
        <v>120</v>
      </c>
      <c r="AM76" s="199">
        <v>0</v>
      </c>
      <c r="AN76" s="199">
        <v>0</v>
      </c>
      <c r="AO76" s="199">
        <v>0</v>
      </c>
      <c r="AP76" s="199">
        <v>0</v>
      </c>
      <c r="AQ76" s="199">
        <v>0</v>
      </c>
      <c r="AR76" s="227">
        <f t="shared" si="136"/>
        <v>60</v>
      </c>
      <c r="AS76" s="186">
        <f t="shared" si="137"/>
        <v>120</v>
      </c>
      <c r="AT76" s="199">
        <v>120</v>
      </c>
      <c r="AU76" s="199">
        <v>0</v>
      </c>
      <c r="AV76" s="199">
        <v>0</v>
      </c>
      <c r="AW76" s="199">
        <v>0</v>
      </c>
      <c r="AX76" s="199">
        <v>0</v>
      </c>
      <c r="AY76" s="199">
        <v>0</v>
      </c>
    </row>
    <row r="77" spans="4:51" ht="32.1" customHeight="1" x14ac:dyDescent="0.25">
      <c r="D77" s="175"/>
      <c r="E77" s="182">
        <f>+Metas!H452</f>
        <v>396</v>
      </c>
      <c r="F77" s="183" t="str">
        <f>+Metas!K452</f>
        <v>Mujeres vacunadas contra el papiloma humano</v>
      </c>
      <c r="G77" s="184">
        <f>+Metas!J452</f>
        <v>500</v>
      </c>
      <c r="H77" s="1">
        <f t="shared" si="129"/>
        <v>500</v>
      </c>
      <c r="I77" s="185">
        <v>0</v>
      </c>
      <c r="J77" s="185">
        <v>170</v>
      </c>
      <c r="K77" s="185">
        <v>170</v>
      </c>
      <c r="L77" s="185">
        <v>160</v>
      </c>
      <c r="M77" s="186">
        <f t="shared" si="138"/>
        <v>105</v>
      </c>
      <c r="N77" s="186">
        <f t="shared" si="138"/>
        <v>105</v>
      </c>
      <c r="O77" s="186">
        <f t="shared" si="138"/>
        <v>0</v>
      </c>
      <c r="P77" s="186">
        <f t="shared" si="138"/>
        <v>0</v>
      </c>
      <c r="Q77" s="186">
        <f t="shared" si="138"/>
        <v>0</v>
      </c>
      <c r="R77" s="186">
        <f t="shared" si="138"/>
        <v>0</v>
      </c>
      <c r="S77" s="186">
        <f t="shared" si="138"/>
        <v>0</v>
      </c>
      <c r="T77" s="227">
        <f t="shared" si="130"/>
        <v>0</v>
      </c>
      <c r="U77" s="186">
        <f t="shared" si="131"/>
        <v>0</v>
      </c>
      <c r="V77" s="199">
        <v>0</v>
      </c>
      <c r="W77" s="199">
        <v>0</v>
      </c>
      <c r="X77" s="199">
        <v>0</v>
      </c>
      <c r="Y77" s="199">
        <v>0</v>
      </c>
      <c r="Z77" s="199">
        <v>0</v>
      </c>
      <c r="AA77" s="199">
        <v>0</v>
      </c>
      <c r="AB77" s="227">
        <f t="shared" si="132"/>
        <v>170</v>
      </c>
      <c r="AC77" s="186">
        <f t="shared" si="133"/>
        <v>35</v>
      </c>
      <c r="AD77" s="199">
        <v>35</v>
      </c>
      <c r="AE77" s="199">
        <v>0</v>
      </c>
      <c r="AF77" s="199">
        <v>0</v>
      </c>
      <c r="AG77" s="199">
        <v>0</v>
      </c>
      <c r="AH77" s="199">
        <v>0</v>
      </c>
      <c r="AI77" s="199">
        <v>0</v>
      </c>
      <c r="AJ77" s="227">
        <f t="shared" si="134"/>
        <v>170</v>
      </c>
      <c r="AK77" s="186">
        <f t="shared" si="135"/>
        <v>35</v>
      </c>
      <c r="AL77" s="199">
        <v>35</v>
      </c>
      <c r="AM77" s="199">
        <v>0</v>
      </c>
      <c r="AN77" s="199">
        <v>0</v>
      </c>
      <c r="AO77" s="199">
        <v>0</v>
      </c>
      <c r="AP77" s="199">
        <v>0</v>
      </c>
      <c r="AQ77" s="199">
        <v>0</v>
      </c>
      <c r="AR77" s="227">
        <f t="shared" si="136"/>
        <v>160</v>
      </c>
      <c r="AS77" s="186">
        <f t="shared" si="137"/>
        <v>35</v>
      </c>
      <c r="AT77" s="199">
        <v>35</v>
      </c>
      <c r="AU77" s="199">
        <v>0</v>
      </c>
      <c r="AV77" s="199">
        <v>0</v>
      </c>
      <c r="AW77" s="199">
        <v>0</v>
      </c>
      <c r="AX77" s="199">
        <v>0</v>
      </c>
      <c r="AY77" s="199">
        <v>0</v>
      </c>
    </row>
    <row r="78" spans="4:51" ht="32.1" customHeight="1" x14ac:dyDescent="0.25">
      <c r="D78" s="175"/>
      <c r="E78" s="182">
        <f>+Metas!H453</f>
        <v>397</v>
      </c>
      <c r="F78" s="183" t="str">
        <f>+Metas!K453</f>
        <v>Mujeres capacitadas en responsabilidad de prevención y protección del embarazo en adolescentes</v>
      </c>
      <c r="G78" s="184">
        <f>+Metas!J453</f>
        <v>4000</v>
      </c>
      <c r="H78" s="1">
        <f t="shared" si="129"/>
        <v>4000</v>
      </c>
      <c r="I78" s="185">
        <v>0</v>
      </c>
      <c r="J78" s="185">
        <v>1600</v>
      </c>
      <c r="K78" s="185">
        <v>1600</v>
      </c>
      <c r="L78" s="185">
        <v>800</v>
      </c>
      <c r="M78" s="186">
        <f t="shared" si="138"/>
        <v>250</v>
      </c>
      <c r="N78" s="186">
        <f t="shared" si="138"/>
        <v>250</v>
      </c>
      <c r="O78" s="186">
        <f t="shared" si="138"/>
        <v>0</v>
      </c>
      <c r="P78" s="186">
        <f t="shared" si="138"/>
        <v>0</v>
      </c>
      <c r="Q78" s="186">
        <f t="shared" si="138"/>
        <v>0</v>
      </c>
      <c r="R78" s="186">
        <f t="shared" si="138"/>
        <v>0</v>
      </c>
      <c r="S78" s="186">
        <f t="shared" si="138"/>
        <v>0</v>
      </c>
      <c r="T78" s="227">
        <f t="shared" si="130"/>
        <v>0</v>
      </c>
      <c r="U78" s="186">
        <f t="shared" si="131"/>
        <v>0</v>
      </c>
      <c r="V78" s="199">
        <v>0</v>
      </c>
      <c r="W78" s="199">
        <v>0</v>
      </c>
      <c r="X78" s="199">
        <v>0</v>
      </c>
      <c r="Y78" s="199">
        <v>0</v>
      </c>
      <c r="Z78" s="199">
        <v>0</v>
      </c>
      <c r="AA78" s="199">
        <v>0</v>
      </c>
      <c r="AB78" s="227">
        <f t="shared" si="132"/>
        <v>1600</v>
      </c>
      <c r="AC78" s="186">
        <f t="shared" si="133"/>
        <v>100</v>
      </c>
      <c r="AD78" s="199">
        <v>100</v>
      </c>
      <c r="AE78" s="199">
        <v>0</v>
      </c>
      <c r="AF78" s="199">
        <v>0</v>
      </c>
      <c r="AG78" s="199">
        <v>0</v>
      </c>
      <c r="AH78" s="199">
        <v>0</v>
      </c>
      <c r="AI78" s="199">
        <v>0</v>
      </c>
      <c r="AJ78" s="227">
        <f t="shared" si="134"/>
        <v>1600</v>
      </c>
      <c r="AK78" s="186">
        <f t="shared" si="135"/>
        <v>100</v>
      </c>
      <c r="AL78" s="199">
        <v>100</v>
      </c>
      <c r="AM78" s="199">
        <v>0</v>
      </c>
      <c r="AN78" s="199">
        <v>0</v>
      </c>
      <c r="AO78" s="199">
        <v>0</v>
      </c>
      <c r="AP78" s="199">
        <v>0</v>
      </c>
      <c r="AQ78" s="199">
        <v>0</v>
      </c>
      <c r="AR78" s="227">
        <f t="shared" si="136"/>
        <v>800</v>
      </c>
      <c r="AS78" s="186">
        <f t="shared" si="137"/>
        <v>50</v>
      </c>
      <c r="AT78" s="199">
        <v>50</v>
      </c>
      <c r="AU78" s="199">
        <v>0</v>
      </c>
      <c r="AV78" s="199">
        <v>0</v>
      </c>
      <c r="AW78" s="199">
        <v>0</v>
      </c>
      <c r="AX78" s="199">
        <v>0</v>
      </c>
      <c r="AY78" s="199">
        <v>0</v>
      </c>
    </row>
    <row r="79" spans="4:51" ht="32.1" customHeight="1" x14ac:dyDescent="0.25">
      <c r="D79" s="175"/>
      <c r="E79" s="182">
        <f>+Metas!H454</f>
        <v>398</v>
      </c>
      <c r="F79" s="183" t="str">
        <f>+Metas!K454</f>
        <v xml:space="preserve">Mujeres en programa de planificación familiar </v>
      </c>
      <c r="G79" s="184">
        <f>+Metas!J454</f>
        <v>300</v>
      </c>
      <c r="H79" s="1">
        <f t="shared" si="129"/>
        <v>300</v>
      </c>
      <c r="I79" s="185">
        <v>0</v>
      </c>
      <c r="J79" s="185">
        <v>100</v>
      </c>
      <c r="K79" s="185">
        <v>100</v>
      </c>
      <c r="L79" s="185">
        <v>100</v>
      </c>
      <c r="M79" s="186">
        <f t="shared" si="138"/>
        <v>195</v>
      </c>
      <c r="N79" s="186">
        <f t="shared" si="138"/>
        <v>195</v>
      </c>
      <c r="O79" s="186">
        <f t="shared" si="138"/>
        <v>0</v>
      </c>
      <c r="P79" s="186">
        <f t="shared" si="138"/>
        <v>0</v>
      </c>
      <c r="Q79" s="186">
        <f t="shared" si="138"/>
        <v>0</v>
      </c>
      <c r="R79" s="186">
        <f t="shared" si="138"/>
        <v>0</v>
      </c>
      <c r="S79" s="186">
        <f t="shared" si="138"/>
        <v>0</v>
      </c>
      <c r="T79" s="227">
        <f t="shared" si="130"/>
        <v>0</v>
      </c>
      <c r="U79" s="186">
        <f t="shared" si="131"/>
        <v>0</v>
      </c>
      <c r="V79" s="199">
        <v>0</v>
      </c>
      <c r="W79" s="199">
        <v>0</v>
      </c>
      <c r="X79" s="199">
        <v>0</v>
      </c>
      <c r="Y79" s="199">
        <v>0</v>
      </c>
      <c r="Z79" s="199">
        <v>0</v>
      </c>
      <c r="AA79" s="199">
        <v>0</v>
      </c>
      <c r="AB79" s="227">
        <f t="shared" si="132"/>
        <v>100</v>
      </c>
      <c r="AC79" s="186">
        <f t="shared" si="133"/>
        <v>65</v>
      </c>
      <c r="AD79" s="199">
        <v>65</v>
      </c>
      <c r="AE79" s="199">
        <v>0</v>
      </c>
      <c r="AF79" s="199">
        <v>0</v>
      </c>
      <c r="AG79" s="199">
        <v>0</v>
      </c>
      <c r="AH79" s="199">
        <v>0</v>
      </c>
      <c r="AI79" s="199">
        <v>0</v>
      </c>
      <c r="AJ79" s="227">
        <f t="shared" si="134"/>
        <v>100</v>
      </c>
      <c r="AK79" s="186">
        <f t="shared" si="135"/>
        <v>65</v>
      </c>
      <c r="AL79" s="199">
        <v>65</v>
      </c>
      <c r="AM79" s="199">
        <v>0</v>
      </c>
      <c r="AN79" s="199">
        <v>0</v>
      </c>
      <c r="AO79" s="199">
        <v>0</v>
      </c>
      <c r="AP79" s="199">
        <v>0</v>
      </c>
      <c r="AQ79" s="199">
        <v>0</v>
      </c>
      <c r="AR79" s="227">
        <f t="shared" si="136"/>
        <v>100</v>
      </c>
      <c r="AS79" s="186">
        <f t="shared" si="137"/>
        <v>65</v>
      </c>
      <c r="AT79" s="199">
        <v>65</v>
      </c>
      <c r="AU79" s="199">
        <v>0</v>
      </c>
      <c r="AV79" s="199">
        <v>0</v>
      </c>
      <c r="AW79" s="199">
        <v>0</v>
      </c>
      <c r="AX79" s="199">
        <v>0</v>
      </c>
      <c r="AY79" s="199">
        <v>0</v>
      </c>
    </row>
    <row r="80" spans="4:51" ht="32.1" customHeight="1" x14ac:dyDescent="0.25">
      <c r="D80" s="175"/>
      <c r="E80" s="182">
        <f>+Metas!H455</f>
        <v>399</v>
      </c>
      <c r="F80" s="183" t="str">
        <f>+Metas!K455</f>
        <v>Talleres a docentes, líderes comunitarios, fiscales, comisarios, inspectores de policía e instituciones de salud en prevención del abuso sexual (1 anual)</v>
      </c>
      <c r="G80" s="184">
        <f>+Metas!J455</f>
        <v>4</v>
      </c>
      <c r="H80" s="1">
        <f t="shared" si="129"/>
        <v>4</v>
      </c>
      <c r="I80" s="185">
        <v>1</v>
      </c>
      <c r="J80" s="185">
        <v>1</v>
      </c>
      <c r="K80" s="185">
        <v>1</v>
      </c>
      <c r="L80" s="185">
        <v>1</v>
      </c>
      <c r="M80" s="186">
        <f t="shared" si="138"/>
        <v>160</v>
      </c>
      <c r="N80" s="186">
        <f t="shared" si="138"/>
        <v>160</v>
      </c>
      <c r="O80" s="186">
        <f t="shared" si="138"/>
        <v>0</v>
      </c>
      <c r="P80" s="186">
        <f t="shared" si="138"/>
        <v>0</v>
      </c>
      <c r="Q80" s="186">
        <f t="shared" si="138"/>
        <v>0</v>
      </c>
      <c r="R80" s="186">
        <f t="shared" si="138"/>
        <v>0</v>
      </c>
      <c r="S80" s="186">
        <f t="shared" si="138"/>
        <v>0</v>
      </c>
      <c r="T80" s="227">
        <f t="shared" si="130"/>
        <v>1</v>
      </c>
      <c r="U80" s="186">
        <f t="shared" si="131"/>
        <v>40</v>
      </c>
      <c r="V80" s="199">
        <v>40</v>
      </c>
      <c r="W80" s="199">
        <v>0</v>
      </c>
      <c r="X80" s="199">
        <v>0</v>
      </c>
      <c r="Y80" s="199">
        <v>0</v>
      </c>
      <c r="Z80" s="199">
        <v>0</v>
      </c>
      <c r="AA80" s="199">
        <v>0</v>
      </c>
      <c r="AB80" s="227">
        <f t="shared" si="132"/>
        <v>1</v>
      </c>
      <c r="AC80" s="186">
        <f t="shared" si="133"/>
        <v>40</v>
      </c>
      <c r="AD80" s="199">
        <v>40</v>
      </c>
      <c r="AE80" s="199">
        <v>0</v>
      </c>
      <c r="AF80" s="199">
        <v>0</v>
      </c>
      <c r="AG80" s="199">
        <v>0</v>
      </c>
      <c r="AH80" s="199">
        <v>0</v>
      </c>
      <c r="AI80" s="199">
        <v>0</v>
      </c>
      <c r="AJ80" s="227">
        <f t="shared" si="134"/>
        <v>1</v>
      </c>
      <c r="AK80" s="186">
        <f t="shared" si="135"/>
        <v>40</v>
      </c>
      <c r="AL80" s="199">
        <v>40</v>
      </c>
      <c r="AM80" s="199">
        <v>0</v>
      </c>
      <c r="AN80" s="199">
        <v>0</v>
      </c>
      <c r="AO80" s="199">
        <v>0</v>
      </c>
      <c r="AP80" s="199">
        <v>0</v>
      </c>
      <c r="AQ80" s="199">
        <v>0</v>
      </c>
      <c r="AR80" s="227">
        <f t="shared" si="136"/>
        <v>1</v>
      </c>
      <c r="AS80" s="186">
        <f t="shared" si="137"/>
        <v>40</v>
      </c>
      <c r="AT80" s="199">
        <v>40</v>
      </c>
      <c r="AU80" s="199">
        <v>0</v>
      </c>
      <c r="AV80" s="199">
        <v>0</v>
      </c>
      <c r="AW80" s="199">
        <v>0</v>
      </c>
      <c r="AX80" s="199">
        <v>0</v>
      </c>
      <c r="AY80" s="199">
        <v>0</v>
      </c>
    </row>
    <row r="81" spans="4:51" ht="32.1" customHeight="1" x14ac:dyDescent="0.25">
      <c r="D81" s="175"/>
      <c r="E81" s="182">
        <f>+Metas!H456</f>
        <v>400</v>
      </c>
      <c r="F81" s="183" t="str">
        <f>+Metas!K456</f>
        <v>Mujeres capacitadas en alimentación sana y nutritiva y apoyadas con kit nutricional con orientación en temas de seguridad alimentaria y nutricional</v>
      </c>
      <c r="G81" s="184">
        <f>+Metas!J456</f>
        <v>30000</v>
      </c>
      <c r="H81" s="1">
        <f t="shared" si="129"/>
        <v>30000</v>
      </c>
      <c r="I81" s="185">
        <v>20000</v>
      </c>
      <c r="J81" s="185">
        <v>3350</v>
      </c>
      <c r="K81" s="185">
        <v>3350</v>
      </c>
      <c r="L81" s="185">
        <v>3300</v>
      </c>
      <c r="M81" s="186">
        <f t="shared" si="138"/>
        <v>2300</v>
      </c>
      <c r="N81" s="186">
        <f t="shared" si="138"/>
        <v>2300</v>
      </c>
      <c r="O81" s="186">
        <f t="shared" si="138"/>
        <v>0</v>
      </c>
      <c r="P81" s="186">
        <f t="shared" si="138"/>
        <v>0</v>
      </c>
      <c r="Q81" s="186">
        <f t="shared" si="138"/>
        <v>0</v>
      </c>
      <c r="R81" s="186">
        <f t="shared" si="138"/>
        <v>0</v>
      </c>
      <c r="S81" s="186">
        <f t="shared" si="138"/>
        <v>0</v>
      </c>
      <c r="T81" s="227">
        <f t="shared" si="130"/>
        <v>20000</v>
      </c>
      <c r="U81" s="186">
        <f t="shared" si="131"/>
        <v>1400</v>
      </c>
      <c r="V81" s="199">
        <v>1400</v>
      </c>
      <c r="W81" s="199">
        <v>0</v>
      </c>
      <c r="X81" s="199">
        <v>0</v>
      </c>
      <c r="Y81" s="199">
        <v>0</v>
      </c>
      <c r="Z81" s="199">
        <v>0</v>
      </c>
      <c r="AA81" s="199">
        <v>0</v>
      </c>
      <c r="AB81" s="227">
        <f t="shared" si="132"/>
        <v>3350</v>
      </c>
      <c r="AC81" s="186">
        <f t="shared" si="133"/>
        <v>300</v>
      </c>
      <c r="AD81" s="199">
        <v>300</v>
      </c>
      <c r="AE81" s="199">
        <v>0</v>
      </c>
      <c r="AF81" s="199">
        <v>0</v>
      </c>
      <c r="AG81" s="199">
        <v>0</v>
      </c>
      <c r="AH81" s="199">
        <v>0</v>
      </c>
      <c r="AI81" s="199">
        <v>0</v>
      </c>
      <c r="AJ81" s="227">
        <f t="shared" si="134"/>
        <v>3350</v>
      </c>
      <c r="AK81" s="186">
        <f t="shared" si="135"/>
        <v>300</v>
      </c>
      <c r="AL81" s="199">
        <v>300</v>
      </c>
      <c r="AM81" s="199">
        <v>0</v>
      </c>
      <c r="AN81" s="199">
        <v>0</v>
      </c>
      <c r="AO81" s="199">
        <v>0</v>
      </c>
      <c r="AP81" s="199">
        <v>0</v>
      </c>
      <c r="AQ81" s="199">
        <v>0</v>
      </c>
      <c r="AR81" s="227">
        <f t="shared" si="136"/>
        <v>3300</v>
      </c>
      <c r="AS81" s="186">
        <f t="shared" si="137"/>
        <v>300</v>
      </c>
      <c r="AT81" s="199">
        <v>300</v>
      </c>
      <c r="AU81" s="199">
        <v>0</v>
      </c>
      <c r="AV81" s="199">
        <v>0</v>
      </c>
      <c r="AW81" s="199">
        <v>0</v>
      </c>
      <c r="AX81" s="199">
        <v>0</v>
      </c>
      <c r="AY81" s="199">
        <v>0</v>
      </c>
    </row>
    <row r="82" spans="4:51" ht="32.1" customHeight="1" x14ac:dyDescent="0.25">
      <c r="D82" s="175"/>
      <c r="E82" s="182">
        <f>+Metas!H457</f>
        <v>401</v>
      </c>
      <c r="F82" s="183" t="str">
        <f>+Metas!K457</f>
        <v>Mujeres en condición de discapacidad con valoración y tratamiento fisioterapéutico, suministro de ayuda técnica de equipos para su rehabilitación</v>
      </c>
      <c r="G82" s="184">
        <f>+Metas!J457</f>
        <v>200</v>
      </c>
      <c r="H82" s="1">
        <f t="shared" si="129"/>
        <v>200</v>
      </c>
      <c r="I82" s="185">
        <v>10</v>
      </c>
      <c r="J82" s="185">
        <v>65</v>
      </c>
      <c r="K82" s="185">
        <v>65</v>
      </c>
      <c r="L82" s="185">
        <v>60</v>
      </c>
      <c r="M82" s="186">
        <f t="shared" si="138"/>
        <v>375</v>
      </c>
      <c r="N82" s="186">
        <f t="shared" si="138"/>
        <v>375</v>
      </c>
      <c r="O82" s="186">
        <f t="shared" si="138"/>
        <v>0</v>
      </c>
      <c r="P82" s="186">
        <f t="shared" si="138"/>
        <v>0</v>
      </c>
      <c r="Q82" s="186">
        <f t="shared" si="138"/>
        <v>0</v>
      </c>
      <c r="R82" s="186">
        <f t="shared" si="138"/>
        <v>0</v>
      </c>
      <c r="S82" s="186">
        <f t="shared" si="138"/>
        <v>0</v>
      </c>
      <c r="T82" s="227">
        <f t="shared" si="130"/>
        <v>10</v>
      </c>
      <c r="U82" s="186">
        <f t="shared" si="131"/>
        <v>75</v>
      </c>
      <c r="V82" s="199">
        <v>75</v>
      </c>
      <c r="W82" s="199">
        <v>0</v>
      </c>
      <c r="X82" s="199">
        <v>0</v>
      </c>
      <c r="Y82" s="199">
        <v>0</v>
      </c>
      <c r="Z82" s="199">
        <v>0</v>
      </c>
      <c r="AA82" s="199">
        <v>0</v>
      </c>
      <c r="AB82" s="227">
        <f t="shared" si="132"/>
        <v>65</v>
      </c>
      <c r="AC82" s="186">
        <f t="shared" si="133"/>
        <v>100</v>
      </c>
      <c r="AD82" s="199">
        <v>100</v>
      </c>
      <c r="AE82" s="199">
        <v>0</v>
      </c>
      <c r="AF82" s="199">
        <v>0</v>
      </c>
      <c r="AG82" s="199">
        <v>0</v>
      </c>
      <c r="AH82" s="199">
        <v>0</v>
      </c>
      <c r="AI82" s="199">
        <v>0</v>
      </c>
      <c r="AJ82" s="227">
        <f t="shared" si="134"/>
        <v>65</v>
      </c>
      <c r="AK82" s="186">
        <f t="shared" si="135"/>
        <v>100</v>
      </c>
      <c r="AL82" s="199">
        <v>100</v>
      </c>
      <c r="AM82" s="199">
        <v>0</v>
      </c>
      <c r="AN82" s="199">
        <v>0</v>
      </c>
      <c r="AO82" s="199">
        <v>0</v>
      </c>
      <c r="AP82" s="199">
        <v>0</v>
      </c>
      <c r="AQ82" s="199">
        <v>0</v>
      </c>
      <c r="AR82" s="227">
        <f t="shared" si="136"/>
        <v>60</v>
      </c>
      <c r="AS82" s="186">
        <f t="shared" si="137"/>
        <v>100</v>
      </c>
      <c r="AT82" s="199">
        <v>100</v>
      </c>
      <c r="AU82" s="199">
        <v>0</v>
      </c>
      <c r="AV82" s="199">
        <v>0</v>
      </c>
      <c r="AW82" s="199">
        <v>0</v>
      </c>
      <c r="AX82" s="199">
        <v>0</v>
      </c>
      <c r="AY82" s="199">
        <v>0</v>
      </c>
    </row>
    <row r="83" spans="4:51" ht="32.1" customHeight="1" x14ac:dyDescent="0.25">
      <c r="D83" s="175"/>
      <c r="E83" s="182">
        <f>+Metas!H458</f>
        <v>402</v>
      </c>
      <c r="F83" s="183" t="str">
        <f>+Metas!K458</f>
        <v>Diagnósticos de citologías para mujeres en estado de vulnerabilidad que padezcan o tengan amenaza de cáncer de cuello uterino</v>
      </c>
      <c r="G83" s="184">
        <f>+Metas!J458</f>
        <v>4000</v>
      </c>
      <c r="H83" s="1">
        <f t="shared" si="129"/>
        <v>4000</v>
      </c>
      <c r="I83" s="185">
        <v>0</v>
      </c>
      <c r="J83" s="185">
        <v>1400</v>
      </c>
      <c r="K83" s="185">
        <v>1400</v>
      </c>
      <c r="L83" s="185">
        <v>1200</v>
      </c>
      <c r="M83" s="186">
        <f t="shared" si="138"/>
        <v>270</v>
      </c>
      <c r="N83" s="186">
        <f t="shared" si="138"/>
        <v>270</v>
      </c>
      <c r="O83" s="186">
        <f t="shared" si="138"/>
        <v>0</v>
      </c>
      <c r="P83" s="186">
        <f t="shared" si="138"/>
        <v>0</v>
      </c>
      <c r="Q83" s="186">
        <f t="shared" si="138"/>
        <v>0</v>
      </c>
      <c r="R83" s="186">
        <f t="shared" si="138"/>
        <v>0</v>
      </c>
      <c r="S83" s="186">
        <f t="shared" si="138"/>
        <v>0</v>
      </c>
      <c r="T83" s="227">
        <f t="shared" si="130"/>
        <v>0</v>
      </c>
      <c r="U83" s="186">
        <f t="shared" si="131"/>
        <v>0</v>
      </c>
      <c r="V83" s="199">
        <v>0</v>
      </c>
      <c r="W83" s="199">
        <v>0</v>
      </c>
      <c r="X83" s="199">
        <v>0</v>
      </c>
      <c r="Y83" s="199">
        <v>0</v>
      </c>
      <c r="Z83" s="199">
        <v>0</v>
      </c>
      <c r="AA83" s="199">
        <v>0</v>
      </c>
      <c r="AB83" s="227">
        <f t="shared" si="132"/>
        <v>1400</v>
      </c>
      <c r="AC83" s="186">
        <f t="shared" si="133"/>
        <v>90</v>
      </c>
      <c r="AD83" s="199">
        <v>90</v>
      </c>
      <c r="AE83" s="199">
        <v>0</v>
      </c>
      <c r="AF83" s="199">
        <v>0</v>
      </c>
      <c r="AG83" s="199">
        <v>0</v>
      </c>
      <c r="AH83" s="199">
        <v>0</v>
      </c>
      <c r="AI83" s="199">
        <v>0</v>
      </c>
      <c r="AJ83" s="227">
        <f t="shared" si="134"/>
        <v>1400</v>
      </c>
      <c r="AK83" s="186">
        <f t="shared" si="135"/>
        <v>90</v>
      </c>
      <c r="AL83" s="199">
        <v>90</v>
      </c>
      <c r="AM83" s="199">
        <v>0</v>
      </c>
      <c r="AN83" s="199">
        <v>0</v>
      </c>
      <c r="AO83" s="199">
        <v>0</v>
      </c>
      <c r="AP83" s="199">
        <v>0</v>
      </c>
      <c r="AQ83" s="199">
        <v>0</v>
      </c>
      <c r="AR83" s="227">
        <f t="shared" si="136"/>
        <v>1200</v>
      </c>
      <c r="AS83" s="186">
        <f t="shared" si="137"/>
        <v>90</v>
      </c>
      <c r="AT83" s="199">
        <v>90</v>
      </c>
      <c r="AU83" s="199">
        <v>0</v>
      </c>
      <c r="AV83" s="199">
        <v>0</v>
      </c>
      <c r="AW83" s="199">
        <v>0</v>
      </c>
      <c r="AX83" s="199">
        <v>0</v>
      </c>
      <c r="AY83" s="199">
        <v>0</v>
      </c>
    </row>
    <row r="84" spans="4:51" ht="32.1" customHeight="1" x14ac:dyDescent="0.25">
      <c r="D84" s="175" t="s">
        <v>3236</v>
      </c>
      <c r="E84" s="551" t="s">
        <v>3235</v>
      </c>
      <c r="F84" s="552"/>
      <c r="G84" s="189"/>
      <c r="H84" s="177"/>
      <c r="I84" s="178"/>
      <c r="J84" s="178"/>
      <c r="K84" s="178"/>
      <c r="L84" s="178"/>
      <c r="M84" s="190">
        <f t="shared" si="138"/>
        <v>1020</v>
      </c>
      <c r="N84" s="190">
        <f t="shared" si="138"/>
        <v>1020</v>
      </c>
      <c r="O84" s="190">
        <f t="shared" si="138"/>
        <v>0</v>
      </c>
      <c r="P84" s="190">
        <f t="shared" si="138"/>
        <v>0</v>
      </c>
      <c r="Q84" s="190">
        <f t="shared" si="138"/>
        <v>0</v>
      </c>
      <c r="R84" s="190">
        <f t="shared" si="138"/>
        <v>0</v>
      </c>
      <c r="S84" s="190">
        <f t="shared" si="138"/>
        <v>0</v>
      </c>
      <c r="T84" s="180"/>
      <c r="U84" s="181">
        <f t="shared" ref="U84:AA84" si="139">SUM(U85:U87)</f>
        <v>60</v>
      </c>
      <c r="V84" s="181">
        <f t="shared" si="139"/>
        <v>60</v>
      </c>
      <c r="W84" s="181">
        <f t="shared" si="139"/>
        <v>0</v>
      </c>
      <c r="X84" s="181">
        <f t="shared" si="139"/>
        <v>0</v>
      </c>
      <c r="Y84" s="181">
        <f t="shared" si="139"/>
        <v>0</v>
      </c>
      <c r="Z84" s="181">
        <f t="shared" si="139"/>
        <v>0</v>
      </c>
      <c r="AA84" s="181">
        <f t="shared" si="139"/>
        <v>0</v>
      </c>
      <c r="AB84" s="180"/>
      <c r="AC84" s="181">
        <f t="shared" ref="AC84:AI84" si="140">SUM(AC85:AC87)</f>
        <v>320</v>
      </c>
      <c r="AD84" s="181">
        <f t="shared" si="140"/>
        <v>320</v>
      </c>
      <c r="AE84" s="181">
        <f t="shared" si="140"/>
        <v>0</v>
      </c>
      <c r="AF84" s="181">
        <f t="shared" si="140"/>
        <v>0</v>
      </c>
      <c r="AG84" s="181">
        <f t="shared" si="140"/>
        <v>0</v>
      </c>
      <c r="AH84" s="181">
        <f t="shared" si="140"/>
        <v>0</v>
      </c>
      <c r="AI84" s="181">
        <f t="shared" si="140"/>
        <v>0</v>
      </c>
      <c r="AJ84" s="180"/>
      <c r="AK84" s="181">
        <f t="shared" ref="AK84:AQ84" si="141">SUM(AK85:AK87)</f>
        <v>320</v>
      </c>
      <c r="AL84" s="181">
        <f t="shared" si="141"/>
        <v>320</v>
      </c>
      <c r="AM84" s="181">
        <f t="shared" si="141"/>
        <v>0</v>
      </c>
      <c r="AN84" s="181">
        <f t="shared" si="141"/>
        <v>0</v>
      </c>
      <c r="AO84" s="181">
        <f t="shared" si="141"/>
        <v>0</v>
      </c>
      <c r="AP84" s="181">
        <f t="shared" si="141"/>
        <v>0</v>
      </c>
      <c r="AQ84" s="181">
        <f t="shared" si="141"/>
        <v>0</v>
      </c>
      <c r="AR84" s="180"/>
      <c r="AS84" s="181">
        <f t="shared" ref="AS84:AY84" si="142">SUM(AS85:AS87)</f>
        <v>320</v>
      </c>
      <c r="AT84" s="181">
        <f t="shared" si="142"/>
        <v>320</v>
      </c>
      <c r="AU84" s="181">
        <f t="shared" si="142"/>
        <v>0</v>
      </c>
      <c r="AV84" s="181">
        <f t="shared" si="142"/>
        <v>0</v>
      </c>
      <c r="AW84" s="181">
        <f t="shared" si="142"/>
        <v>0</v>
      </c>
      <c r="AX84" s="181">
        <f t="shared" si="142"/>
        <v>0</v>
      </c>
      <c r="AY84" s="181">
        <f t="shared" si="142"/>
        <v>0</v>
      </c>
    </row>
    <row r="85" spans="4:51" ht="32.1" customHeight="1" x14ac:dyDescent="0.25">
      <c r="D85" s="175"/>
      <c r="E85" s="182">
        <f>+Metas!H459</f>
        <v>403</v>
      </c>
      <c r="F85" s="183" t="str">
        <f>+Metas!K459</f>
        <v>Encuentros regionales de mujeres en jornadas lúdicas-deportivas, para promover recreación sana y desarrollo de aptitudes culturales</v>
      </c>
      <c r="G85" s="226">
        <f>+Metas!J459</f>
        <v>6</v>
      </c>
      <c r="H85" s="1">
        <f>SUM(I85:L85)</f>
        <v>6</v>
      </c>
      <c r="I85" s="185">
        <v>0</v>
      </c>
      <c r="J85" s="185">
        <v>2</v>
      </c>
      <c r="K85" s="185">
        <v>2</v>
      </c>
      <c r="L85" s="185">
        <v>2</v>
      </c>
      <c r="M85" s="186">
        <f t="shared" si="138"/>
        <v>600</v>
      </c>
      <c r="N85" s="186">
        <f t="shared" si="138"/>
        <v>600</v>
      </c>
      <c r="O85" s="186">
        <f t="shared" si="138"/>
        <v>0</v>
      </c>
      <c r="P85" s="186">
        <f t="shared" si="138"/>
        <v>0</v>
      </c>
      <c r="Q85" s="186">
        <f t="shared" si="138"/>
        <v>0</v>
      </c>
      <c r="R85" s="186">
        <f t="shared" si="138"/>
        <v>0</v>
      </c>
      <c r="S85" s="186">
        <f t="shared" si="138"/>
        <v>0</v>
      </c>
      <c r="T85" s="227">
        <f>+I85</f>
        <v>0</v>
      </c>
      <c r="U85" s="186">
        <f>SUM(V85:AA85)</f>
        <v>0</v>
      </c>
      <c r="V85" s="199">
        <v>0</v>
      </c>
      <c r="W85" s="199">
        <v>0</v>
      </c>
      <c r="X85" s="199">
        <v>0</v>
      </c>
      <c r="Y85" s="199">
        <v>0</v>
      </c>
      <c r="Z85" s="199">
        <v>0</v>
      </c>
      <c r="AA85" s="199">
        <v>0</v>
      </c>
      <c r="AB85" s="227">
        <f>+J85</f>
        <v>2</v>
      </c>
      <c r="AC85" s="186">
        <f>SUM(AD85:AI85)</f>
        <v>200</v>
      </c>
      <c r="AD85" s="199">
        <v>200</v>
      </c>
      <c r="AE85" s="199">
        <v>0</v>
      </c>
      <c r="AF85" s="199">
        <v>0</v>
      </c>
      <c r="AG85" s="199">
        <v>0</v>
      </c>
      <c r="AH85" s="199">
        <v>0</v>
      </c>
      <c r="AI85" s="199">
        <v>0</v>
      </c>
      <c r="AJ85" s="227">
        <f>+K85</f>
        <v>2</v>
      </c>
      <c r="AK85" s="186">
        <f>SUM(AL85:AQ85)</f>
        <v>200</v>
      </c>
      <c r="AL85" s="199">
        <v>200</v>
      </c>
      <c r="AM85" s="199">
        <v>0</v>
      </c>
      <c r="AN85" s="199">
        <v>0</v>
      </c>
      <c r="AO85" s="199">
        <v>0</v>
      </c>
      <c r="AP85" s="199">
        <v>0</v>
      </c>
      <c r="AQ85" s="199">
        <v>0</v>
      </c>
      <c r="AR85" s="227">
        <f>+L85</f>
        <v>2</v>
      </c>
      <c r="AS85" s="186">
        <f>SUM(AT85:AY85)</f>
        <v>200</v>
      </c>
      <c r="AT85" s="199">
        <v>200</v>
      </c>
      <c r="AU85" s="199">
        <v>0</v>
      </c>
      <c r="AV85" s="199">
        <v>0</v>
      </c>
      <c r="AW85" s="199">
        <v>0</v>
      </c>
      <c r="AX85" s="199">
        <v>0</v>
      </c>
      <c r="AY85" s="199">
        <v>0</v>
      </c>
    </row>
    <row r="86" spans="4:51" ht="32.1" customHeight="1" x14ac:dyDescent="0.25">
      <c r="D86" s="175"/>
      <c r="E86" s="182">
        <f>+Metas!H460</f>
        <v>404</v>
      </c>
      <c r="F86" s="183" t="str">
        <f>+Metas!K460</f>
        <v xml:space="preserve">Realización de encuentros y juegos deportivos de la mujer y el deporte para motivar la participación de la mujer en la práctica de los deportes, la actividad física y la recreación. </v>
      </c>
      <c r="G86" s="226">
        <f>+Metas!J460</f>
        <v>3</v>
      </c>
      <c r="H86" s="1">
        <f>SUM(I86:L86)</f>
        <v>3</v>
      </c>
      <c r="I86" s="185">
        <v>0</v>
      </c>
      <c r="J86" s="185">
        <v>1</v>
      </c>
      <c r="K86" s="185">
        <v>1</v>
      </c>
      <c r="L86" s="185">
        <v>1</v>
      </c>
      <c r="M86" s="186">
        <f t="shared" si="138"/>
        <v>210</v>
      </c>
      <c r="N86" s="186">
        <f t="shared" si="138"/>
        <v>210</v>
      </c>
      <c r="O86" s="186">
        <f t="shared" si="138"/>
        <v>0</v>
      </c>
      <c r="P86" s="186">
        <f t="shared" si="138"/>
        <v>0</v>
      </c>
      <c r="Q86" s="186">
        <f t="shared" si="138"/>
        <v>0</v>
      </c>
      <c r="R86" s="186">
        <f t="shared" si="138"/>
        <v>0</v>
      </c>
      <c r="S86" s="186">
        <f t="shared" si="138"/>
        <v>0</v>
      </c>
      <c r="T86" s="227">
        <f>+I86</f>
        <v>0</v>
      </c>
      <c r="U86" s="186">
        <f>SUM(V86:AA86)</f>
        <v>30</v>
      </c>
      <c r="V86" s="199">
        <v>30</v>
      </c>
      <c r="W86" s="199">
        <v>0</v>
      </c>
      <c r="X86" s="199">
        <v>0</v>
      </c>
      <c r="Y86" s="199">
        <v>0</v>
      </c>
      <c r="Z86" s="199">
        <v>0</v>
      </c>
      <c r="AA86" s="199">
        <v>0</v>
      </c>
      <c r="AB86" s="227">
        <f>+J86</f>
        <v>1</v>
      </c>
      <c r="AC86" s="186">
        <f>SUM(AD86:AI86)</f>
        <v>60</v>
      </c>
      <c r="AD86" s="199">
        <v>60</v>
      </c>
      <c r="AE86" s="199">
        <v>0</v>
      </c>
      <c r="AF86" s="199">
        <v>0</v>
      </c>
      <c r="AG86" s="199">
        <v>0</v>
      </c>
      <c r="AH86" s="199">
        <v>0</v>
      </c>
      <c r="AI86" s="199">
        <v>0</v>
      </c>
      <c r="AJ86" s="227">
        <f>+K86</f>
        <v>1</v>
      </c>
      <c r="AK86" s="186">
        <f>SUM(AL86:AQ86)</f>
        <v>60</v>
      </c>
      <c r="AL86" s="199">
        <v>60</v>
      </c>
      <c r="AM86" s="199">
        <v>0</v>
      </c>
      <c r="AN86" s="199">
        <v>0</v>
      </c>
      <c r="AO86" s="199">
        <v>0</v>
      </c>
      <c r="AP86" s="199">
        <v>0</v>
      </c>
      <c r="AQ86" s="199">
        <v>0</v>
      </c>
      <c r="AR86" s="227">
        <f>+L86</f>
        <v>1</v>
      </c>
      <c r="AS86" s="186">
        <f>SUM(AT86:AY86)</f>
        <v>60</v>
      </c>
      <c r="AT86" s="199">
        <v>60</v>
      </c>
      <c r="AU86" s="199">
        <v>0</v>
      </c>
      <c r="AV86" s="199">
        <v>0</v>
      </c>
      <c r="AW86" s="199">
        <v>0</v>
      </c>
      <c r="AX86" s="199">
        <v>0</v>
      </c>
      <c r="AY86" s="199">
        <v>0</v>
      </c>
    </row>
    <row r="87" spans="4:51" ht="32.1" customHeight="1" x14ac:dyDescent="0.25">
      <c r="D87" s="175"/>
      <c r="E87" s="182">
        <f>+Metas!H461</f>
        <v>405</v>
      </c>
      <c r="F87" s="183" t="str">
        <f>+Metas!K461</f>
        <v>Apoyo a procesos de emprendimiento desde la cultura y las artes a población de mujeres y diversidad de género</v>
      </c>
      <c r="G87" s="226">
        <f>+Metas!J461</f>
        <v>4</v>
      </c>
      <c r="H87" s="1">
        <f>SUM(I87:L87)</f>
        <v>4</v>
      </c>
      <c r="I87" s="185">
        <v>0</v>
      </c>
      <c r="J87" s="185">
        <v>2</v>
      </c>
      <c r="K87" s="185">
        <v>1</v>
      </c>
      <c r="L87" s="185">
        <v>1</v>
      </c>
      <c r="M87" s="186">
        <f t="shared" si="138"/>
        <v>210</v>
      </c>
      <c r="N87" s="186">
        <f t="shared" si="138"/>
        <v>210</v>
      </c>
      <c r="O87" s="186">
        <f t="shared" si="138"/>
        <v>0</v>
      </c>
      <c r="P87" s="186">
        <f t="shared" si="138"/>
        <v>0</v>
      </c>
      <c r="Q87" s="186">
        <f t="shared" si="138"/>
        <v>0</v>
      </c>
      <c r="R87" s="186">
        <f t="shared" si="138"/>
        <v>0</v>
      </c>
      <c r="S87" s="186">
        <f t="shared" si="138"/>
        <v>0</v>
      </c>
      <c r="T87" s="227">
        <f>+I87</f>
        <v>0</v>
      </c>
      <c r="U87" s="186">
        <f>SUM(V87:AA87)</f>
        <v>30</v>
      </c>
      <c r="V87" s="199">
        <v>30</v>
      </c>
      <c r="W87" s="199">
        <v>0</v>
      </c>
      <c r="X87" s="199">
        <v>0</v>
      </c>
      <c r="Y87" s="199">
        <v>0</v>
      </c>
      <c r="Z87" s="199">
        <v>0</v>
      </c>
      <c r="AA87" s="199">
        <v>0</v>
      </c>
      <c r="AB87" s="227">
        <f>+J87</f>
        <v>2</v>
      </c>
      <c r="AC87" s="186">
        <f>SUM(AD87:AI87)</f>
        <v>60</v>
      </c>
      <c r="AD87" s="199">
        <v>60</v>
      </c>
      <c r="AE87" s="199">
        <v>0</v>
      </c>
      <c r="AF87" s="199">
        <v>0</v>
      </c>
      <c r="AG87" s="199">
        <v>0</v>
      </c>
      <c r="AH87" s="199">
        <v>0</v>
      </c>
      <c r="AI87" s="199">
        <v>0</v>
      </c>
      <c r="AJ87" s="227">
        <f>+K87</f>
        <v>1</v>
      </c>
      <c r="AK87" s="186">
        <f>SUM(AL87:AQ87)</f>
        <v>60</v>
      </c>
      <c r="AL87" s="199">
        <v>60</v>
      </c>
      <c r="AM87" s="199">
        <v>0</v>
      </c>
      <c r="AN87" s="199">
        <v>0</v>
      </c>
      <c r="AO87" s="199">
        <v>0</v>
      </c>
      <c r="AP87" s="199">
        <v>0</v>
      </c>
      <c r="AQ87" s="199">
        <v>0</v>
      </c>
      <c r="AR87" s="227">
        <f>+L87</f>
        <v>1</v>
      </c>
      <c r="AS87" s="186">
        <f>SUM(AT87:AY87)</f>
        <v>60</v>
      </c>
      <c r="AT87" s="199">
        <v>60</v>
      </c>
      <c r="AU87" s="199">
        <v>0</v>
      </c>
      <c r="AV87" s="199">
        <v>0</v>
      </c>
      <c r="AW87" s="199">
        <v>0</v>
      </c>
      <c r="AX87" s="199">
        <v>0</v>
      </c>
      <c r="AY87" s="199">
        <v>0</v>
      </c>
    </row>
    <row r="88" spans="4:51" ht="32.1" customHeight="1" x14ac:dyDescent="0.25">
      <c r="D88" s="175" t="s">
        <v>3238</v>
      </c>
      <c r="E88" s="551" t="s">
        <v>3237</v>
      </c>
      <c r="F88" s="552"/>
      <c r="G88" s="189"/>
      <c r="H88" s="177"/>
      <c r="I88" s="178"/>
      <c r="J88" s="178"/>
      <c r="K88" s="178"/>
      <c r="L88" s="178"/>
      <c r="M88" s="190">
        <f t="shared" si="138"/>
        <v>660</v>
      </c>
      <c r="N88" s="190">
        <f t="shared" si="138"/>
        <v>660</v>
      </c>
      <c r="O88" s="190">
        <f t="shared" si="138"/>
        <v>0</v>
      </c>
      <c r="P88" s="190">
        <f t="shared" si="138"/>
        <v>0</v>
      </c>
      <c r="Q88" s="190">
        <f t="shared" si="138"/>
        <v>0</v>
      </c>
      <c r="R88" s="190">
        <f t="shared" si="138"/>
        <v>0</v>
      </c>
      <c r="S88" s="190">
        <f t="shared" si="138"/>
        <v>0</v>
      </c>
      <c r="T88" s="180"/>
      <c r="U88" s="181">
        <f t="shared" ref="U88:AA88" si="143">SUM(U89:U91)</f>
        <v>0</v>
      </c>
      <c r="V88" s="181">
        <f t="shared" si="143"/>
        <v>0</v>
      </c>
      <c r="W88" s="181">
        <f t="shared" si="143"/>
        <v>0</v>
      </c>
      <c r="X88" s="181">
        <f t="shared" si="143"/>
        <v>0</v>
      </c>
      <c r="Y88" s="181">
        <f t="shared" si="143"/>
        <v>0</v>
      </c>
      <c r="Z88" s="181">
        <f t="shared" si="143"/>
        <v>0</v>
      </c>
      <c r="AA88" s="181">
        <f t="shared" si="143"/>
        <v>0</v>
      </c>
      <c r="AB88" s="180"/>
      <c r="AC88" s="181">
        <f t="shared" ref="AC88:AI88" si="144">SUM(AC89:AC91)</f>
        <v>220</v>
      </c>
      <c r="AD88" s="181">
        <f t="shared" si="144"/>
        <v>220</v>
      </c>
      <c r="AE88" s="181">
        <f t="shared" si="144"/>
        <v>0</v>
      </c>
      <c r="AF88" s="181">
        <f t="shared" si="144"/>
        <v>0</v>
      </c>
      <c r="AG88" s="181">
        <f t="shared" si="144"/>
        <v>0</v>
      </c>
      <c r="AH88" s="181">
        <f t="shared" si="144"/>
        <v>0</v>
      </c>
      <c r="AI88" s="181">
        <f t="shared" si="144"/>
        <v>0</v>
      </c>
      <c r="AJ88" s="180"/>
      <c r="AK88" s="181">
        <f t="shared" ref="AK88:AQ88" si="145">SUM(AK89:AK91)</f>
        <v>220</v>
      </c>
      <c r="AL88" s="181">
        <f t="shared" si="145"/>
        <v>220</v>
      </c>
      <c r="AM88" s="181">
        <f t="shared" si="145"/>
        <v>0</v>
      </c>
      <c r="AN88" s="181">
        <f t="shared" si="145"/>
        <v>0</v>
      </c>
      <c r="AO88" s="181">
        <f t="shared" si="145"/>
        <v>0</v>
      </c>
      <c r="AP88" s="181">
        <f t="shared" si="145"/>
        <v>0</v>
      </c>
      <c r="AQ88" s="181">
        <f t="shared" si="145"/>
        <v>0</v>
      </c>
      <c r="AR88" s="180"/>
      <c r="AS88" s="181">
        <f t="shared" ref="AS88:AY88" si="146">SUM(AS89:AS91)</f>
        <v>220</v>
      </c>
      <c r="AT88" s="181">
        <f t="shared" si="146"/>
        <v>220</v>
      </c>
      <c r="AU88" s="181">
        <f t="shared" si="146"/>
        <v>0</v>
      </c>
      <c r="AV88" s="181">
        <f t="shared" si="146"/>
        <v>0</v>
      </c>
      <c r="AW88" s="181">
        <f t="shared" si="146"/>
        <v>0</v>
      </c>
      <c r="AX88" s="181">
        <f t="shared" si="146"/>
        <v>0</v>
      </c>
      <c r="AY88" s="181">
        <f t="shared" si="146"/>
        <v>0</v>
      </c>
    </row>
    <row r="89" spans="4:51" ht="32.1" customHeight="1" x14ac:dyDescent="0.25">
      <c r="D89" s="175"/>
      <c r="E89" s="182">
        <f>+Metas!H462</f>
        <v>406</v>
      </c>
      <c r="F89" s="183" t="str">
        <f>+Metas!K462</f>
        <v>Capacitaciones a rectores y coordinadores de los colegios departamentales en trata de personas</v>
      </c>
      <c r="G89" s="226">
        <f>+Metas!J462</f>
        <v>40</v>
      </c>
      <c r="H89" s="1">
        <f>SUM(I89:L89)</f>
        <v>40</v>
      </c>
      <c r="I89" s="185">
        <v>0</v>
      </c>
      <c r="J89" s="185">
        <v>14</v>
      </c>
      <c r="K89" s="185">
        <v>13</v>
      </c>
      <c r="L89" s="185">
        <v>13</v>
      </c>
      <c r="M89" s="186">
        <f t="shared" si="138"/>
        <v>225</v>
      </c>
      <c r="N89" s="186">
        <f t="shared" si="138"/>
        <v>225</v>
      </c>
      <c r="O89" s="186">
        <f t="shared" si="138"/>
        <v>0</v>
      </c>
      <c r="P89" s="186">
        <f t="shared" si="138"/>
        <v>0</v>
      </c>
      <c r="Q89" s="186">
        <f t="shared" si="138"/>
        <v>0</v>
      </c>
      <c r="R89" s="186">
        <f t="shared" si="138"/>
        <v>0</v>
      </c>
      <c r="S89" s="186">
        <f t="shared" si="138"/>
        <v>0</v>
      </c>
      <c r="T89" s="227">
        <f>+I89</f>
        <v>0</v>
      </c>
      <c r="U89" s="186">
        <f>SUM(V89:AA89)</f>
        <v>0</v>
      </c>
      <c r="V89" s="199">
        <v>0</v>
      </c>
      <c r="W89" s="199">
        <v>0</v>
      </c>
      <c r="X89" s="199">
        <v>0</v>
      </c>
      <c r="Y89" s="199">
        <v>0</v>
      </c>
      <c r="Z89" s="199">
        <v>0</v>
      </c>
      <c r="AA89" s="199">
        <v>0</v>
      </c>
      <c r="AB89" s="227">
        <f>+J89</f>
        <v>14</v>
      </c>
      <c r="AC89" s="186">
        <f>SUM(AD89:AI89)</f>
        <v>75</v>
      </c>
      <c r="AD89" s="199">
        <v>75</v>
      </c>
      <c r="AE89" s="199">
        <v>0</v>
      </c>
      <c r="AF89" s="199">
        <v>0</v>
      </c>
      <c r="AG89" s="199">
        <v>0</v>
      </c>
      <c r="AH89" s="199">
        <v>0</v>
      </c>
      <c r="AI89" s="199">
        <v>0</v>
      </c>
      <c r="AJ89" s="227">
        <f>+K89</f>
        <v>13</v>
      </c>
      <c r="AK89" s="186">
        <f>SUM(AL89:AQ89)</f>
        <v>75</v>
      </c>
      <c r="AL89" s="199">
        <v>75</v>
      </c>
      <c r="AM89" s="199">
        <v>0</v>
      </c>
      <c r="AN89" s="199">
        <v>0</v>
      </c>
      <c r="AO89" s="199">
        <v>0</v>
      </c>
      <c r="AP89" s="199">
        <v>0</v>
      </c>
      <c r="AQ89" s="199">
        <v>0</v>
      </c>
      <c r="AR89" s="227">
        <f>+L89</f>
        <v>13</v>
      </c>
      <c r="AS89" s="186">
        <f>SUM(AT89:AY89)</f>
        <v>75</v>
      </c>
      <c r="AT89" s="199">
        <v>75</v>
      </c>
      <c r="AU89" s="199">
        <v>0</v>
      </c>
      <c r="AV89" s="199">
        <v>0</v>
      </c>
      <c r="AW89" s="199">
        <v>0</v>
      </c>
      <c r="AX89" s="199">
        <v>0</v>
      </c>
      <c r="AY89" s="199">
        <v>0</v>
      </c>
    </row>
    <row r="90" spans="4:51" ht="32.1" customHeight="1" x14ac:dyDescent="0.25">
      <c r="D90" s="175"/>
      <c r="E90" s="182">
        <f>+Metas!H463</f>
        <v>407</v>
      </c>
      <c r="F90" s="183" t="str">
        <f>+Metas!K463</f>
        <v>Capacitaciones dirigidas a niñas, jóvenes de los colegios, docentes y escuelas de padres universidades y comunidad general en la prevención de la trata de personas</v>
      </c>
      <c r="G90" s="226">
        <f>+Metas!J463</f>
        <v>100</v>
      </c>
      <c r="H90" s="1">
        <f>SUM(I90:L90)</f>
        <v>100</v>
      </c>
      <c r="I90" s="185">
        <v>0</v>
      </c>
      <c r="J90" s="185">
        <v>34</v>
      </c>
      <c r="K90" s="185">
        <v>33</v>
      </c>
      <c r="L90" s="185">
        <v>33</v>
      </c>
      <c r="M90" s="186">
        <f t="shared" si="138"/>
        <v>240</v>
      </c>
      <c r="N90" s="186">
        <f t="shared" si="138"/>
        <v>240</v>
      </c>
      <c r="O90" s="186">
        <f t="shared" si="138"/>
        <v>0</v>
      </c>
      <c r="P90" s="186">
        <f t="shared" si="138"/>
        <v>0</v>
      </c>
      <c r="Q90" s="186">
        <f t="shared" si="138"/>
        <v>0</v>
      </c>
      <c r="R90" s="186">
        <f t="shared" si="138"/>
        <v>0</v>
      </c>
      <c r="S90" s="186">
        <f t="shared" si="138"/>
        <v>0</v>
      </c>
      <c r="T90" s="227">
        <f>+I90</f>
        <v>0</v>
      </c>
      <c r="U90" s="186">
        <f>SUM(V90:AA90)</f>
        <v>0</v>
      </c>
      <c r="V90" s="199">
        <v>0</v>
      </c>
      <c r="W90" s="199">
        <v>0</v>
      </c>
      <c r="X90" s="199">
        <v>0</v>
      </c>
      <c r="Y90" s="199">
        <v>0</v>
      </c>
      <c r="Z90" s="199">
        <v>0</v>
      </c>
      <c r="AA90" s="199">
        <v>0</v>
      </c>
      <c r="AB90" s="227">
        <f>+J90</f>
        <v>34</v>
      </c>
      <c r="AC90" s="186">
        <f>SUM(AD90:AI90)</f>
        <v>80</v>
      </c>
      <c r="AD90" s="199">
        <v>80</v>
      </c>
      <c r="AE90" s="199">
        <v>0</v>
      </c>
      <c r="AF90" s="199">
        <v>0</v>
      </c>
      <c r="AG90" s="199">
        <v>0</v>
      </c>
      <c r="AH90" s="199">
        <v>0</v>
      </c>
      <c r="AI90" s="199">
        <v>0</v>
      </c>
      <c r="AJ90" s="227">
        <f>+K90</f>
        <v>33</v>
      </c>
      <c r="AK90" s="186">
        <f>SUM(AL90:AQ90)</f>
        <v>80</v>
      </c>
      <c r="AL90" s="199">
        <v>80</v>
      </c>
      <c r="AM90" s="199">
        <v>0</v>
      </c>
      <c r="AN90" s="199">
        <v>0</v>
      </c>
      <c r="AO90" s="199">
        <v>0</v>
      </c>
      <c r="AP90" s="199">
        <v>0</v>
      </c>
      <c r="AQ90" s="199">
        <v>0</v>
      </c>
      <c r="AR90" s="227">
        <f>+L90</f>
        <v>33</v>
      </c>
      <c r="AS90" s="186">
        <f>SUM(AT90:AY90)</f>
        <v>80</v>
      </c>
      <c r="AT90" s="199">
        <v>80</v>
      </c>
      <c r="AU90" s="199">
        <v>0</v>
      </c>
      <c r="AV90" s="199">
        <v>0</v>
      </c>
      <c r="AW90" s="199">
        <v>0</v>
      </c>
      <c r="AX90" s="199">
        <v>0</v>
      </c>
      <c r="AY90" s="199">
        <v>0</v>
      </c>
    </row>
    <row r="91" spans="4:51" ht="32.1" customHeight="1" x14ac:dyDescent="0.25">
      <c r="D91" s="175"/>
      <c r="E91" s="182">
        <f>+Metas!H464</f>
        <v>408</v>
      </c>
      <c r="F91" s="183" t="str">
        <f>+Metas!K464</f>
        <v>Capacitaciones dirigidas asociaciones de mujeres en la prevención de la trata de personas</v>
      </c>
      <c r="G91" s="226">
        <f>+Metas!J464</f>
        <v>40</v>
      </c>
      <c r="H91" s="1">
        <f>SUM(I91:L91)</f>
        <v>40</v>
      </c>
      <c r="I91" s="185">
        <v>0</v>
      </c>
      <c r="J91" s="185">
        <v>14</v>
      </c>
      <c r="K91" s="185">
        <v>13</v>
      </c>
      <c r="L91" s="185">
        <v>13</v>
      </c>
      <c r="M91" s="186">
        <f t="shared" ref="M91:S98" si="147">+U91+AC91+AK91+AS91</f>
        <v>195</v>
      </c>
      <c r="N91" s="186">
        <f t="shared" si="147"/>
        <v>195</v>
      </c>
      <c r="O91" s="186">
        <f t="shared" si="147"/>
        <v>0</v>
      </c>
      <c r="P91" s="186">
        <f t="shared" si="147"/>
        <v>0</v>
      </c>
      <c r="Q91" s="186">
        <f t="shared" si="147"/>
        <v>0</v>
      </c>
      <c r="R91" s="186">
        <f t="shared" si="147"/>
        <v>0</v>
      </c>
      <c r="S91" s="186">
        <f t="shared" si="147"/>
        <v>0</v>
      </c>
      <c r="T91" s="227">
        <f>+I91</f>
        <v>0</v>
      </c>
      <c r="U91" s="186">
        <f>SUM(V91:AA91)</f>
        <v>0</v>
      </c>
      <c r="V91" s="199">
        <v>0</v>
      </c>
      <c r="W91" s="199">
        <v>0</v>
      </c>
      <c r="X91" s="199">
        <v>0</v>
      </c>
      <c r="Y91" s="199">
        <v>0</v>
      </c>
      <c r="Z91" s="199">
        <v>0</v>
      </c>
      <c r="AA91" s="199">
        <v>0</v>
      </c>
      <c r="AB91" s="227">
        <f>+J91</f>
        <v>14</v>
      </c>
      <c r="AC91" s="186">
        <f>SUM(AD91:AI91)</f>
        <v>65</v>
      </c>
      <c r="AD91" s="199">
        <v>65</v>
      </c>
      <c r="AE91" s="199">
        <v>0</v>
      </c>
      <c r="AF91" s="199">
        <v>0</v>
      </c>
      <c r="AG91" s="199">
        <v>0</v>
      </c>
      <c r="AH91" s="199">
        <v>0</v>
      </c>
      <c r="AI91" s="199">
        <v>0</v>
      </c>
      <c r="AJ91" s="227">
        <f>+K91</f>
        <v>13</v>
      </c>
      <c r="AK91" s="186">
        <f>SUM(AL91:AQ91)</f>
        <v>65</v>
      </c>
      <c r="AL91" s="199">
        <v>65</v>
      </c>
      <c r="AM91" s="199">
        <v>0</v>
      </c>
      <c r="AN91" s="199">
        <v>0</v>
      </c>
      <c r="AO91" s="199">
        <v>0</v>
      </c>
      <c r="AP91" s="199">
        <v>0</v>
      </c>
      <c r="AQ91" s="199">
        <v>0</v>
      </c>
      <c r="AR91" s="227">
        <f>+L91</f>
        <v>13</v>
      </c>
      <c r="AS91" s="186">
        <f>SUM(AT91:AY91)</f>
        <v>65</v>
      </c>
      <c r="AT91" s="199">
        <v>65</v>
      </c>
      <c r="AU91" s="199">
        <v>0</v>
      </c>
      <c r="AV91" s="199">
        <v>0</v>
      </c>
      <c r="AW91" s="199">
        <v>0</v>
      </c>
      <c r="AX91" s="199">
        <v>0</v>
      </c>
      <c r="AY91" s="199">
        <v>0</v>
      </c>
    </row>
    <row r="92" spans="4:51" ht="32.1" customHeight="1" x14ac:dyDescent="0.25">
      <c r="D92" s="175" t="s">
        <v>3240</v>
      </c>
      <c r="E92" s="551" t="s">
        <v>3239</v>
      </c>
      <c r="F92" s="552"/>
      <c r="G92" s="189"/>
      <c r="H92" s="177"/>
      <c r="I92" s="178"/>
      <c r="J92" s="178"/>
      <c r="K92" s="178"/>
      <c r="L92" s="178"/>
      <c r="M92" s="190">
        <f t="shared" si="147"/>
        <v>510</v>
      </c>
      <c r="N92" s="190">
        <f t="shared" si="147"/>
        <v>510</v>
      </c>
      <c r="O92" s="190">
        <f t="shared" si="147"/>
        <v>0</v>
      </c>
      <c r="P92" s="190">
        <f t="shared" si="147"/>
        <v>0</v>
      </c>
      <c r="Q92" s="190">
        <f t="shared" si="147"/>
        <v>0</v>
      </c>
      <c r="R92" s="190">
        <f t="shared" si="147"/>
        <v>0</v>
      </c>
      <c r="S92" s="190">
        <f t="shared" si="147"/>
        <v>0</v>
      </c>
      <c r="T92" s="180"/>
      <c r="U92" s="181">
        <f t="shared" ref="U92:AA92" si="148">SUM(U93:U94)</f>
        <v>0</v>
      </c>
      <c r="V92" s="181">
        <f t="shared" si="148"/>
        <v>0</v>
      </c>
      <c r="W92" s="181">
        <f t="shared" si="148"/>
        <v>0</v>
      </c>
      <c r="X92" s="181">
        <f t="shared" si="148"/>
        <v>0</v>
      </c>
      <c r="Y92" s="181">
        <f t="shared" si="148"/>
        <v>0</v>
      </c>
      <c r="Z92" s="181">
        <f t="shared" si="148"/>
        <v>0</v>
      </c>
      <c r="AA92" s="181">
        <f t="shared" si="148"/>
        <v>0</v>
      </c>
      <c r="AB92" s="180"/>
      <c r="AC92" s="181">
        <f t="shared" ref="AC92:AI92" si="149">SUM(AC93:AC94)</f>
        <v>170</v>
      </c>
      <c r="AD92" s="181">
        <f t="shared" si="149"/>
        <v>170</v>
      </c>
      <c r="AE92" s="181">
        <f t="shared" si="149"/>
        <v>0</v>
      </c>
      <c r="AF92" s="181">
        <f t="shared" si="149"/>
        <v>0</v>
      </c>
      <c r="AG92" s="181">
        <f t="shared" si="149"/>
        <v>0</v>
      </c>
      <c r="AH92" s="181">
        <f t="shared" si="149"/>
        <v>0</v>
      </c>
      <c r="AI92" s="181">
        <f t="shared" si="149"/>
        <v>0</v>
      </c>
      <c r="AJ92" s="180"/>
      <c r="AK92" s="181">
        <f t="shared" ref="AK92:AQ92" si="150">SUM(AK93:AK94)</f>
        <v>170</v>
      </c>
      <c r="AL92" s="181">
        <f t="shared" si="150"/>
        <v>170</v>
      </c>
      <c r="AM92" s="181">
        <f t="shared" si="150"/>
        <v>0</v>
      </c>
      <c r="AN92" s="181">
        <f t="shared" si="150"/>
        <v>0</v>
      </c>
      <c r="AO92" s="181">
        <f t="shared" si="150"/>
        <v>0</v>
      </c>
      <c r="AP92" s="181">
        <f t="shared" si="150"/>
        <v>0</v>
      </c>
      <c r="AQ92" s="181">
        <f t="shared" si="150"/>
        <v>0</v>
      </c>
      <c r="AR92" s="180"/>
      <c r="AS92" s="181">
        <f t="shared" ref="AS92:AY92" si="151">SUM(AS93:AS94)</f>
        <v>170</v>
      </c>
      <c r="AT92" s="181">
        <f t="shared" si="151"/>
        <v>170</v>
      </c>
      <c r="AU92" s="181">
        <f t="shared" si="151"/>
        <v>0</v>
      </c>
      <c r="AV92" s="181">
        <f t="shared" si="151"/>
        <v>0</v>
      </c>
      <c r="AW92" s="181">
        <f t="shared" si="151"/>
        <v>0</v>
      </c>
      <c r="AX92" s="181">
        <f t="shared" si="151"/>
        <v>0</v>
      </c>
      <c r="AY92" s="181">
        <f t="shared" si="151"/>
        <v>0</v>
      </c>
    </row>
    <row r="93" spans="4:51" ht="32.1" customHeight="1" x14ac:dyDescent="0.25">
      <c r="D93" s="175"/>
      <c r="E93" s="182">
        <f>+Metas!H465</f>
        <v>409</v>
      </c>
      <c r="F93" s="183" t="str">
        <f>+Metas!K465</f>
        <v>Municipios acompañados en actividades lúdico-pedagógicas en cómo prevenir el abuso, denunciar y buscar apoyo y atención especial a la niña y adolescente, jóvenes y adultas campesinas</v>
      </c>
      <c r="G93" s="226">
        <f>+Metas!J465</f>
        <v>40</v>
      </c>
      <c r="H93" s="1">
        <f>SUM(I93:L93)</f>
        <v>40</v>
      </c>
      <c r="I93" s="185">
        <v>0</v>
      </c>
      <c r="J93" s="185">
        <v>14</v>
      </c>
      <c r="K93" s="185">
        <v>13</v>
      </c>
      <c r="L93" s="185">
        <v>13</v>
      </c>
      <c r="M93" s="186">
        <f t="shared" si="147"/>
        <v>360</v>
      </c>
      <c r="N93" s="186">
        <f t="shared" si="147"/>
        <v>360</v>
      </c>
      <c r="O93" s="186">
        <f t="shared" si="147"/>
        <v>0</v>
      </c>
      <c r="P93" s="186">
        <f t="shared" si="147"/>
        <v>0</v>
      </c>
      <c r="Q93" s="186">
        <f t="shared" si="147"/>
        <v>0</v>
      </c>
      <c r="R93" s="186">
        <f t="shared" si="147"/>
        <v>0</v>
      </c>
      <c r="S93" s="186">
        <f t="shared" si="147"/>
        <v>0</v>
      </c>
      <c r="T93" s="227">
        <f>+I93</f>
        <v>0</v>
      </c>
      <c r="U93" s="186">
        <f>SUM(V93:AA93)</f>
        <v>0</v>
      </c>
      <c r="V93" s="199">
        <v>0</v>
      </c>
      <c r="W93" s="199">
        <v>0</v>
      </c>
      <c r="X93" s="199">
        <v>0</v>
      </c>
      <c r="Y93" s="199">
        <v>0</v>
      </c>
      <c r="Z93" s="199">
        <v>0</v>
      </c>
      <c r="AA93" s="199">
        <v>0</v>
      </c>
      <c r="AB93" s="227">
        <f>+J93</f>
        <v>14</v>
      </c>
      <c r="AC93" s="186">
        <f>SUM(AD93:AI93)</f>
        <v>120</v>
      </c>
      <c r="AD93" s="199">
        <v>120</v>
      </c>
      <c r="AE93" s="199">
        <v>0</v>
      </c>
      <c r="AF93" s="199">
        <v>0</v>
      </c>
      <c r="AG93" s="199">
        <v>0</v>
      </c>
      <c r="AH93" s="199">
        <v>0</v>
      </c>
      <c r="AI93" s="199">
        <v>0</v>
      </c>
      <c r="AJ93" s="227">
        <f>+K93</f>
        <v>13</v>
      </c>
      <c r="AK93" s="186">
        <f>SUM(AL93:AQ93)</f>
        <v>120</v>
      </c>
      <c r="AL93" s="199">
        <v>120</v>
      </c>
      <c r="AM93" s="199">
        <v>0</v>
      </c>
      <c r="AN93" s="199">
        <v>0</v>
      </c>
      <c r="AO93" s="199">
        <v>0</v>
      </c>
      <c r="AP93" s="199">
        <v>0</v>
      </c>
      <c r="AQ93" s="199">
        <v>0</v>
      </c>
      <c r="AR93" s="227">
        <f>+L93</f>
        <v>13</v>
      </c>
      <c r="AS93" s="186">
        <f>SUM(AT93:AY93)</f>
        <v>120</v>
      </c>
      <c r="AT93" s="199">
        <v>120</v>
      </c>
      <c r="AU93" s="199">
        <v>0</v>
      </c>
      <c r="AV93" s="199">
        <v>0</v>
      </c>
      <c r="AW93" s="199">
        <v>0</v>
      </c>
      <c r="AX93" s="199">
        <v>0</v>
      </c>
      <c r="AY93" s="199">
        <v>0</v>
      </c>
    </row>
    <row r="94" spans="4:51" ht="32.1" customHeight="1" x14ac:dyDescent="0.25">
      <c r="D94" s="175"/>
      <c r="E94" s="182">
        <f>+Metas!H466</f>
        <v>410</v>
      </c>
      <c r="F94" s="183" t="str">
        <f>+Metas!K466</f>
        <v>Campañas en prevención del consumo de sustancias psicoactivas y atención integral a las niñas, jóvenes y adultos</v>
      </c>
      <c r="G94" s="226">
        <f>+Metas!J466</f>
        <v>4</v>
      </c>
      <c r="H94" s="1">
        <f>SUM(I94:L94)</f>
        <v>4</v>
      </c>
      <c r="I94" s="185">
        <v>0</v>
      </c>
      <c r="J94" s="185">
        <v>2</v>
      </c>
      <c r="K94" s="185">
        <v>1</v>
      </c>
      <c r="L94" s="185">
        <v>1</v>
      </c>
      <c r="M94" s="186">
        <f t="shared" si="147"/>
        <v>150</v>
      </c>
      <c r="N94" s="186">
        <f t="shared" si="147"/>
        <v>150</v>
      </c>
      <c r="O94" s="186">
        <f t="shared" si="147"/>
        <v>0</v>
      </c>
      <c r="P94" s="186">
        <f t="shared" si="147"/>
        <v>0</v>
      </c>
      <c r="Q94" s="186">
        <f t="shared" si="147"/>
        <v>0</v>
      </c>
      <c r="R94" s="186">
        <f t="shared" si="147"/>
        <v>0</v>
      </c>
      <c r="S94" s="186">
        <f t="shared" si="147"/>
        <v>0</v>
      </c>
      <c r="T94" s="227">
        <f>+I94</f>
        <v>0</v>
      </c>
      <c r="U94" s="186">
        <f>SUM(V94:AA94)</f>
        <v>0</v>
      </c>
      <c r="V94" s="199">
        <v>0</v>
      </c>
      <c r="W94" s="199">
        <v>0</v>
      </c>
      <c r="X94" s="199">
        <v>0</v>
      </c>
      <c r="Y94" s="199">
        <v>0</v>
      </c>
      <c r="Z94" s="199">
        <v>0</v>
      </c>
      <c r="AA94" s="199">
        <v>0</v>
      </c>
      <c r="AB94" s="227">
        <f>+J94</f>
        <v>2</v>
      </c>
      <c r="AC94" s="186">
        <f>SUM(AD94:AI94)</f>
        <v>50</v>
      </c>
      <c r="AD94" s="199">
        <v>50</v>
      </c>
      <c r="AE94" s="199">
        <v>0</v>
      </c>
      <c r="AF94" s="199">
        <v>0</v>
      </c>
      <c r="AG94" s="199">
        <v>0</v>
      </c>
      <c r="AH94" s="199">
        <v>0</v>
      </c>
      <c r="AI94" s="199">
        <v>0</v>
      </c>
      <c r="AJ94" s="227">
        <f>+K94</f>
        <v>1</v>
      </c>
      <c r="AK94" s="186">
        <f>SUM(AL94:AQ94)</f>
        <v>50</v>
      </c>
      <c r="AL94" s="199">
        <v>50</v>
      </c>
      <c r="AM94" s="199">
        <v>0</v>
      </c>
      <c r="AN94" s="199">
        <v>0</v>
      </c>
      <c r="AO94" s="199">
        <v>0</v>
      </c>
      <c r="AP94" s="199">
        <v>0</v>
      </c>
      <c r="AQ94" s="199">
        <v>0</v>
      </c>
      <c r="AR94" s="227">
        <f>+L94</f>
        <v>1</v>
      </c>
      <c r="AS94" s="186">
        <f>SUM(AT94:AY94)</f>
        <v>50</v>
      </c>
      <c r="AT94" s="199">
        <v>50</v>
      </c>
      <c r="AU94" s="199">
        <v>0</v>
      </c>
      <c r="AV94" s="199">
        <v>0</v>
      </c>
      <c r="AW94" s="199">
        <v>0</v>
      </c>
      <c r="AX94" s="199">
        <v>0</v>
      </c>
      <c r="AY94" s="199">
        <v>0</v>
      </c>
    </row>
    <row r="95" spans="4:51" ht="32.1" customHeight="1" x14ac:dyDescent="0.25">
      <c r="D95" s="175" t="s">
        <v>3242</v>
      </c>
      <c r="E95" s="551" t="s">
        <v>3241</v>
      </c>
      <c r="F95" s="552"/>
      <c r="G95" s="189"/>
      <c r="H95" s="177"/>
      <c r="I95" s="178"/>
      <c r="J95" s="178"/>
      <c r="K95" s="178"/>
      <c r="L95" s="178"/>
      <c r="M95" s="190">
        <f t="shared" si="147"/>
        <v>300</v>
      </c>
      <c r="N95" s="190">
        <f t="shared" si="147"/>
        <v>300</v>
      </c>
      <c r="O95" s="190">
        <f t="shared" si="147"/>
        <v>0</v>
      </c>
      <c r="P95" s="190">
        <f t="shared" si="147"/>
        <v>0</v>
      </c>
      <c r="Q95" s="190">
        <f t="shared" si="147"/>
        <v>0</v>
      </c>
      <c r="R95" s="190">
        <f t="shared" si="147"/>
        <v>0</v>
      </c>
      <c r="S95" s="190">
        <f t="shared" si="147"/>
        <v>0</v>
      </c>
      <c r="T95" s="180"/>
      <c r="U95" s="181">
        <f t="shared" ref="U95:AA95" si="152">SUM(U96:U98)</f>
        <v>60</v>
      </c>
      <c r="V95" s="181">
        <f t="shared" si="152"/>
        <v>60</v>
      </c>
      <c r="W95" s="181">
        <f t="shared" si="152"/>
        <v>0</v>
      </c>
      <c r="X95" s="181">
        <f t="shared" si="152"/>
        <v>0</v>
      </c>
      <c r="Y95" s="181">
        <f t="shared" si="152"/>
        <v>0</v>
      </c>
      <c r="Z95" s="181">
        <f t="shared" si="152"/>
        <v>0</v>
      </c>
      <c r="AA95" s="181">
        <f t="shared" si="152"/>
        <v>0</v>
      </c>
      <c r="AB95" s="180"/>
      <c r="AC95" s="181">
        <f t="shared" ref="AC95:AI95" si="153">SUM(AC96:AC98)</f>
        <v>80</v>
      </c>
      <c r="AD95" s="181">
        <f t="shared" si="153"/>
        <v>80</v>
      </c>
      <c r="AE95" s="181">
        <f t="shared" si="153"/>
        <v>0</v>
      </c>
      <c r="AF95" s="181">
        <f t="shared" si="153"/>
        <v>0</v>
      </c>
      <c r="AG95" s="181">
        <f t="shared" si="153"/>
        <v>0</v>
      </c>
      <c r="AH95" s="181">
        <f t="shared" si="153"/>
        <v>0</v>
      </c>
      <c r="AI95" s="181">
        <f t="shared" si="153"/>
        <v>0</v>
      </c>
      <c r="AJ95" s="180"/>
      <c r="AK95" s="181">
        <f t="shared" ref="AK95:AQ95" si="154">SUM(AK96:AK98)</f>
        <v>80</v>
      </c>
      <c r="AL95" s="181">
        <f t="shared" si="154"/>
        <v>80</v>
      </c>
      <c r="AM95" s="181">
        <f t="shared" si="154"/>
        <v>0</v>
      </c>
      <c r="AN95" s="181">
        <f t="shared" si="154"/>
        <v>0</v>
      </c>
      <c r="AO95" s="181">
        <f t="shared" si="154"/>
        <v>0</v>
      </c>
      <c r="AP95" s="181">
        <f t="shared" si="154"/>
        <v>0</v>
      </c>
      <c r="AQ95" s="181">
        <f t="shared" si="154"/>
        <v>0</v>
      </c>
      <c r="AR95" s="180"/>
      <c r="AS95" s="181">
        <f t="shared" ref="AS95:AY95" si="155">SUM(AS96:AS98)</f>
        <v>80</v>
      </c>
      <c r="AT95" s="181">
        <f t="shared" si="155"/>
        <v>80</v>
      </c>
      <c r="AU95" s="181">
        <f t="shared" si="155"/>
        <v>0</v>
      </c>
      <c r="AV95" s="181">
        <f t="shared" si="155"/>
        <v>0</v>
      </c>
      <c r="AW95" s="181">
        <f t="shared" si="155"/>
        <v>0</v>
      </c>
      <c r="AX95" s="181">
        <f t="shared" si="155"/>
        <v>0</v>
      </c>
      <c r="AY95" s="181">
        <f t="shared" si="155"/>
        <v>0</v>
      </c>
    </row>
    <row r="96" spans="4:51" ht="32.1" customHeight="1" x14ac:dyDescent="0.25">
      <c r="D96" s="175"/>
      <c r="E96" s="182">
        <f>+Metas!H467</f>
        <v>411</v>
      </c>
      <c r="F96" s="183" t="str">
        <f>+Metas!K467</f>
        <v>Programa de salud integral desarrollado</v>
      </c>
      <c r="G96" s="226">
        <f>+Metas!J467</f>
        <v>1</v>
      </c>
      <c r="H96" s="1">
        <f>SUM(I96:L96)</f>
        <v>4</v>
      </c>
      <c r="I96" s="185">
        <v>1</v>
      </c>
      <c r="J96" s="185">
        <v>1</v>
      </c>
      <c r="K96" s="185">
        <v>1</v>
      </c>
      <c r="L96" s="185">
        <v>1</v>
      </c>
      <c r="M96" s="186">
        <f t="shared" si="147"/>
        <v>95</v>
      </c>
      <c r="N96" s="186">
        <f t="shared" si="147"/>
        <v>95</v>
      </c>
      <c r="O96" s="186">
        <f t="shared" si="147"/>
        <v>0</v>
      </c>
      <c r="P96" s="186">
        <f t="shared" si="147"/>
        <v>0</v>
      </c>
      <c r="Q96" s="186">
        <f t="shared" si="147"/>
        <v>0</v>
      </c>
      <c r="R96" s="186">
        <f t="shared" si="147"/>
        <v>0</v>
      </c>
      <c r="S96" s="186">
        <f t="shared" si="147"/>
        <v>0</v>
      </c>
      <c r="T96" s="227">
        <f>+I96</f>
        <v>1</v>
      </c>
      <c r="U96" s="186">
        <f>SUM(V96:AA96)</f>
        <v>20</v>
      </c>
      <c r="V96" s="199">
        <v>20</v>
      </c>
      <c r="W96" s="199">
        <v>0</v>
      </c>
      <c r="X96" s="199">
        <v>0</v>
      </c>
      <c r="Y96" s="199">
        <v>0</v>
      </c>
      <c r="Z96" s="199">
        <v>0</v>
      </c>
      <c r="AA96" s="199">
        <v>0</v>
      </c>
      <c r="AB96" s="227">
        <f>+J96</f>
        <v>1</v>
      </c>
      <c r="AC96" s="186">
        <f>SUM(AD96:AI96)</f>
        <v>25</v>
      </c>
      <c r="AD96" s="199">
        <v>25</v>
      </c>
      <c r="AE96" s="199">
        <v>0</v>
      </c>
      <c r="AF96" s="199">
        <v>0</v>
      </c>
      <c r="AG96" s="199">
        <v>0</v>
      </c>
      <c r="AH96" s="199">
        <v>0</v>
      </c>
      <c r="AI96" s="199">
        <v>0</v>
      </c>
      <c r="AJ96" s="227">
        <f>+K96</f>
        <v>1</v>
      </c>
      <c r="AK96" s="186">
        <f>SUM(AL96:AQ96)</f>
        <v>25</v>
      </c>
      <c r="AL96" s="199">
        <v>25</v>
      </c>
      <c r="AM96" s="199">
        <v>0</v>
      </c>
      <c r="AN96" s="199">
        <v>0</v>
      </c>
      <c r="AO96" s="199">
        <v>0</v>
      </c>
      <c r="AP96" s="199">
        <v>0</v>
      </c>
      <c r="AQ96" s="199">
        <v>0</v>
      </c>
      <c r="AR96" s="227">
        <f>+L96</f>
        <v>1</v>
      </c>
      <c r="AS96" s="186">
        <f>SUM(AT96:AY96)</f>
        <v>25</v>
      </c>
      <c r="AT96" s="199">
        <v>25</v>
      </c>
      <c r="AU96" s="199">
        <v>0</v>
      </c>
      <c r="AV96" s="199">
        <v>0</v>
      </c>
      <c r="AW96" s="199">
        <v>0</v>
      </c>
      <c r="AX96" s="199">
        <v>0</v>
      </c>
      <c r="AY96" s="199">
        <v>0</v>
      </c>
    </row>
    <row r="97" spans="3:51" ht="32.1" customHeight="1" x14ac:dyDescent="0.25">
      <c r="D97" s="175"/>
      <c r="E97" s="182">
        <f>+Metas!H468</f>
        <v>412</v>
      </c>
      <c r="F97" s="183" t="str">
        <f>+Metas!K468</f>
        <v>Programa de proyectos productivos desarrollado</v>
      </c>
      <c r="G97" s="226">
        <f>+Metas!J468</f>
        <v>1</v>
      </c>
      <c r="H97" s="1">
        <f>SUM(I97:L97)</f>
        <v>4</v>
      </c>
      <c r="I97" s="185">
        <v>1</v>
      </c>
      <c r="J97" s="185">
        <v>1</v>
      </c>
      <c r="K97" s="185">
        <v>1</v>
      </c>
      <c r="L97" s="185">
        <v>1</v>
      </c>
      <c r="M97" s="186">
        <f t="shared" si="147"/>
        <v>110</v>
      </c>
      <c r="N97" s="186">
        <f t="shared" si="147"/>
        <v>110</v>
      </c>
      <c r="O97" s="186">
        <f t="shared" si="147"/>
        <v>0</v>
      </c>
      <c r="P97" s="186">
        <f t="shared" si="147"/>
        <v>0</v>
      </c>
      <c r="Q97" s="186">
        <f t="shared" si="147"/>
        <v>0</v>
      </c>
      <c r="R97" s="186">
        <f t="shared" si="147"/>
        <v>0</v>
      </c>
      <c r="S97" s="186">
        <f t="shared" si="147"/>
        <v>0</v>
      </c>
      <c r="T97" s="227">
        <f>+I97</f>
        <v>1</v>
      </c>
      <c r="U97" s="186">
        <f>SUM(V97:AA97)</f>
        <v>20</v>
      </c>
      <c r="V97" s="199">
        <v>20</v>
      </c>
      <c r="W97" s="199">
        <v>0</v>
      </c>
      <c r="X97" s="199">
        <v>0</v>
      </c>
      <c r="Y97" s="199">
        <v>0</v>
      </c>
      <c r="Z97" s="199">
        <v>0</v>
      </c>
      <c r="AA97" s="199">
        <v>0</v>
      </c>
      <c r="AB97" s="227">
        <f>+J97</f>
        <v>1</v>
      </c>
      <c r="AC97" s="186">
        <f>SUM(AD97:AI97)</f>
        <v>30</v>
      </c>
      <c r="AD97" s="199">
        <v>30</v>
      </c>
      <c r="AE97" s="199">
        <v>0</v>
      </c>
      <c r="AF97" s="199">
        <v>0</v>
      </c>
      <c r="AG97" s="199">
        <v>0</v>
      </c>
      <c r="AH97" s="199">
        <v>0</v>
      </c>
      <c r="AI97" s="199">
        <v>0</v>
      </c>
      <c r="AJ97" s="227">
        <f>+K97</f>
        <v>1</v>
      </c>
      <c r="AK97" s="186">
        <f>SUM(AL97:AQ97)</f>
        <v>30</v>
      </c>
      <c r="AL97" s="199">
        <v>30</v>
      </c>
      <c r="AM97" s="199">
        <v>0</v>
      </c>
      <c r="AN97" s="199">
        <v>0</v>
      </c>
      <c r="AO97" s="199">
        <v>0</v>
      </c>
      <c r="AP97" s="199">
        <v>0</v>
      </c>
      <c r="AQ97" s="199">
        <v>0</v>
      </c>
      <c r="AR97" s="227">
        <f>+L97</f>
        <v>1</v>
      </c>
      <c r="AS97" s="186">
        <f>SUM(AT97:AY97)</f>
        <v>30</v>
      </c>
      <c r="AT97" s="199">
        <v>30</v>
      </c>
      <c r="AU97" s="199">
        <v>0</v>
      </c>
      <c r="AV97" s="199">
        <v>0</v>
      </c>
      <c r="AW97" s="199">
        <v>0</v>
      </c>
      <c r="AX97" s="199">
        <v>0</v>
      </c>
      <c r="AY97" s="199">
        <v>0</v>
      </c>
    </row>
    <row r="98" spans="3:51" ht="32.1" customHeight="1" x14ac:dyDescent="0.25">
      <c r="D98" s="175"/>
      <c r="E98" s="182">
        <f>+Metas!H469</f>
        <v>413</v>
      </c>
      <c r="F98" s="183" t="str">
        <f>+Metas!K469</f>
        <v>Programa de actividades en la práctica de los deportes, la actividad física y la recreación desarrollado</v>
      </c>
      <c r="G98" s="226">
        <f>+Metas!J469</f>
        <v>1</v>
      </c>
      <c r="H98" s="1">
        <f>SUM(I98:L98)</f>
        <v>4</v>
      </c>
      <c r="I98" s="185">
        <v>1</v>
      </c>
      <c r="J98" s="185">
        <v>1</v>
      </c>
      <c r="K98" s="185">
        <v>1</v>
      </c>
      <c r="L98" s="185">
        <v>1</v>
      </c>
      <c r="M98" s="186">
        <f t="shared" si="147"/>
        <v>95</v>
      </c>
      <c r="N98" s="186">
        <f t="shared" si="147"/>
        <v>95</v>
      </c>
      <c r="O98" s="186">
        <f t="shared" si="147"/>
        <v>0</v>
      </c>
      <c r="P98" s="186">
        <f t="shared" si="147"/>
        <v>0</v>
      </c>
      <c r="Q98" s="186">
        <f t="shared" si="147"/>
        <v>0</v>
      </c>
      <c r="R98" s="186">
        <f t="shared" si="147"/>
        <v>0</v>
      </c>
      <c r="S98" s="186">
        <f t="shared" si="147"/>
        <v>0</v>
      </c>
      <c r="T98" s="227">
        <f>+I98</f>
        <v>1</v>
      </c>
      <c r="U98" s="186">
        <f>SUM(V98:AA98)</f>
        <v>20</v>
      </c>
      <c r="V98" s="199">
        <v>20</v>
      </c>
      <c r="W98" s="199">
        <v>0</v>
      </c>
      <c r="X98" s="199">
        <v>0</v>
      </c>
      <c r="Y98" s="199">
        <v>0</v>
      </c>
      <c r="Z98" s="199">
        <v>0</v>
      </c>
      <c r="AA98" s="199">
        <v>0</v>
      </c>
      <c r="AB98" s="227">
        <f>+J98</f>
        <v>1</v>
      </c>
      <c r="AC98" s="186">
        <f>SUM(AD98:AI98)</f>
        <v>25</v>
      </c>
      <c r="AD98" s="199">
        <v>25</v>
      </c>
      <c r="AE98" s="199">
        <v>0</v>
      </c>
      <c r="AF98" s="199">
        <v>0</v>
      </c>
      <c r="AG98" s="199">
        <v>0</v>
      </c>
      <c r="AH98" s="199">
        <v>0</v>
      </c>
      <c r="AI98" s="199">
        <v>0</v>
      </c>
      <c r="AJ98" s="227">
        <f>+K98</f>
        <v>1</v>
      </c>
      <c r="AK98" s="186">
        <f>SUM(AL98:AQ98)</f>
        <v>25</v>
      </c>
      <c r="AL98" s="199">
        <v>25</v>
      </c>
      <c r="AM98" s="199">
        <v>0</v>
      </c>
      <c r="AN98" s="199">
        <v>0</v>
      </c>
      <c r="AO98" s="199">
        <v>0</v>
      </c>
      <c r="AP98" s="199">
        <v>0</v>
      </c>
      <c r="AQ98" s="199">
        <v>0</v>
      </c>
      <c r="AR98" s="227">
        <f>+L98</f>
        <v>1</v>
      </c>
      <c r="AS98" s="186">
        <f>SUM(AT98:AY98)</f>
        <v>25</v>
      </c>
      <c r="AT98" s="199">
        <v>25</v>
      </c>
      <c r="AU98" s="199">
        <v>0</v>
      </c>
      <c r="AV98" s="199">
        <v>0</v>
      </c>
      <c r="AW98" s="199">
        <v>0</v>
      </c>
      <c r="AX98" s="199">
        <v>0</v>
      </c>
      <c r="AY98" s="199">
        <v>0</v>
      </c>
    </row>
    <row r="99" spans="3:51" ht="32.1" customHeight="1" x14ac:dyDescent="0.25">
      <c r="C99" s="203" t="s">
        <v>3244</v>
      </c>
      <c r="D99" s="165" t="s">
        <v>3243</v>
      </c>
      <c r="E99" s="168"/>
      <c r="F99" s="168"/>
      <c r="G99" s="194"/>
      <c r="H99" s="170"/>
      <c r="I99" s="171"/>
      <c r="J99" s="171"/>
      <c r="K99" s="171"/>
      <c r="L99" s="171"/>
      <c r="M99" s="195">
        <f t="shared" ref="M99:S99" si="156">SUM(M100:M118)/2</f>
        <v>2150</v>
      </c>
      <c r="N99" s="195">
        <f t="shared" si="156"/>
        <v>2150</v>
      </c>
      <c r="O99" s="195">
        <f t="shared" si="156"/>
        <v>0</v>
      </c>
      <c r="P99" s="195">
        <f t="shared" si="156"/>
        <v>0</v>
      </c>
      <c r="Q99" s="195">
        <f t="shared" si="156"/>
        <v>0</v>
      </c>
      <c r="R99" s="195">
        <f t="shared" si="156"/>
        <v>0</v>
      </c>
      <c r="S99" s="195">
        <f t="shared" si="156"/>
        <v>0</v>
      </c>
      <c r="T99" s="204"/>
      <c r="U99" s="205">
        <f t="shared" ref="U99:AA99" si="157">SUM(U100:U118)/2</f>
        <v>80</v>
      </c>
      <c r="V99" s="205">
        <f t="shared" si="157"/>
        <v>80</v>
      </c>
      <c r="W99" s="205">
        <f t="shared" si="157"/>
        <v>0</v>
      </c>
      <c r="X99" s="205">
        <f t="shared" si="157"/>
        <v>0</v>
      </c>
      <c r="Y99" s="205">
        <f t="shared" si="157"/>
        <v>0</v>
      </c>
      <c r="Z99" s="205">
        <f t="shared" si="157"/>
        <v>0</v>
      </c>
      <c r="AA99" s="205">
        <f t="shared" si="157"/>
        <v>0</v>
      </c>
      <c r="AB99" s="204"/>
      <c r="AC99" s="205">
        <f t="shared" ref="AC99:AI99" si="158">SUM(AC100:AC118)/2</f>
        <v>650</v>
      </c>
      <c r="AD99" s="205">
        <f t="shared" si="158"/>
        <v>650</v>
      </c>
      <c r="AE99" s="205">
        <f t="shared" si="158"/>
        <v>0</v>
      </c>
      <c r="AF99" s="205">
        <f t="shared" si="158"/>
        <v>0</v>
      </c>
      <c r="AG99" s="205">
        <f t="shared" si="158"/>
        <v>0</v>
      </c>
      <c r="AH99" s="205">
        <f t="shared" si="158"/>
        <v>0</v>
      </c>
      <c r="AI99" s="205">
        <f t="shared" si="158"/>
        <v>0</v>
      </c>
      <c r="AJ99" s="204"/>
      <c r="AK99" s="205">
        <f t="shared" ref="AK99:AQ99" si="159">SUM(AK100:AK118)/2</f>
        <v>770</v>
      </c>
      <c r="AL99" s="205">
        <f t="shared" si="159"/>
        <v>770</v>
      </c>
      <c r="AM99" s="205">
        <f t="shared" si="159"/>
        <v>0</v>
      </c>
      <c r="AN99" s="205">
        <f t="shared" si="159"/>
        <v>0</v>
      </c>
      <c r="AO99" s="205">
        <f t="shared" si="159"/>
        <v>0</v>
      </c>
      <c r="AP99" s="205">
        <f t="shared" si="159"/>
        <v>0</v>
      </c>
      <c r="AQ99" s="205">
        <f t="shared" si="159"/>
        <v>0</v>
      </c>
      <c r="AR99" s="204"/>
      <c r="AS99" s="205">
        <f t="shared" ref="AS99:AY99" si="160">SUM(AS100:AS118)/2</f>
        <v>650</v>
      </c>
      <c r="AT99" s="205">
        <f t="shared" si="160"/>
        <v>650</v>
      </c>
      <c r="AU99" s="205">
        <f t="shared" si="160"/>
        <v>0</v>
      </c>
      <c r="AV99" s="205">
        <f t="shared" si="160"/>
        <v>0</v>
      </c>
      <c r="AW99" s="205">
        <f t="shared" si="160"/>
        <v>0</v>
      </c>
      <c r="AX99" s="205">
        <f t="shared" si="160"/>
        <v>0</v>
      </c>
      <c r="AY99" s="205">
        <f t="shared" si="160"/>
        <v>0</v>
      </c>
    </row>
    <row r="100" spans="3:51" ht="32.1" customHeight="1" x14ac:dyDescent="0.25">
      <c r="D100" s="175" t="s">
        <v>3246</v>
      </c>
      <c r="E100" s="540" t="s">
        <v>3245</v>
      </c>
      <c r="F100" s="541"/>
      <c r="G100" s="189"/>
      <c r="H100" s="177"/>
      <c r="I100" s="178"/>
      <c r="J100" s="178"/>
      <c r="K100" s="178"/>
      <c r="L100" s="178"/>
      <c r="M100" s="190">
        <f t="shared" ref="M100:S115" si="161">+U100+AC100+AK100+AS100</f>
        <v>250</v>
      </c>
      <c r="N100" s="190">
        <f t="shared" si="161"/>
        <v>250</v>
      </c>
      <c r="O100" s="190">
        <f t="shared" si="161"/>
        <v>0</v>
      </c>
      <c r="P100" s="190">
        <f t="shared" si="161"/>
        <v>0</v>
      </c>
      <c r="Q100" s="190">
        <f t="shared" si="161"/>
        <v>0</v>
      </c>
      <c r="R100" s="190">
        <f t="shared" si="161"/>
        <v>0</v>
      </c>
      <c r="S100" s="190">
        <f t="shared" si="161"/>
        <v>0</v>
      </c>
      <c r="T100" s="192"/>
      <c r="U100" s="181">
        <f t="shared" ref="U100:AA100" si="162">SUM(U101:U102)</f>
        <v>40</v>
      </c>
      <c r="V100" s="181">
        <f t="shared" si="162"/>
        <v>40</v>
      </c>
      <c r="W100" s="181">
        <f t="shared" si="162"/>
        <v>0</v>
      </c>
      <c r="X100" s="181">
        <f t="shared" si="162"/>
        <v>0</v>
      </c>
      <c r="Y100" s="181">
        <f t="shared" si="162"/>
        <v>0</v>
      </c>
      <c r="Z100" s="181">
        <f t="shared" si="162"/>
        <v>0</v>
      </c>
      <c r="AA100" s="181">
        <f t="shared" si="162"/>
        <v>0</v>
      </c>
      <c r="AB100" s="192"/>
      <c r="AC100" s="181">
        <f t="shared" ref="AC100:AI100" si="163">SUM(AC101:AC102)</f>
        <v>70</v>
      </c>
      <c r="AD100" s="181">
        <f t="shared" si="163"/>
        <v>70</v>
      </c>
      <c r="AE100" s="181">
        <f t="shared" si="163"/>
        <v>0</v>
      </c>
      <c r="AF100" s="181">
        <f t="shared" si="163"/>
        <v>0</v>
      </c>
      <c r="AG100" s="181">
        <f t="shared" si="163"/>
        <v>0</v>
      </c>
      <c r="AH100" s="181">
        <f t="shared" si="163"/>
        <v>0</v>
      </c>
      <c r="AI100" s="181">
        <f t="shared" si="163"/>
        <v>0</v>
      </c>
      <c r="AJ100" s="192"/>
      <c r="AK100" s="181">
        <f t="shared" ref="AK100:AQ100" si="164">SUM(AK101:AK102)</f>
        <v>70</v>
      </c>
      <c r="AL100" s="181">
        <f t="shared" si="164"/>
        <v>70</v>
      </c>
      <c r="AM100" s="181">
        <f t="shared" si="164"/>
        <v>0</v>
      </c>
      <c r="AN100" s="181">
        <f t="shared" si="164"/>
        <v>0</v>
      </c>
      <c r="AO100" s="181">
        <f t="shared" si="164"/>
        <v>0</v>
      </c>
      <c r="AP100" s="181">
        <f t="shared" si="164"/>
        <v>0</v>
      </c>
      <c r="AQ100" s="181">
        <f t="shared" si="164"/>
        <v>0</v>
      </c>
      <c r="AR100" s="192"/>
      <c r="AS100" s="181">
        <f t="shared" ref="AS100:AY100" si="165">SUM(AS101:AS102)</f>
        <v>70</v>
      </c>
      <c r="AT100" s="181">
        <f t="shared" si="165"/>
        <v>70</v>
      </c>
      <c r="AU100" s="181">
        <f t="shared" si="165"/>
        <v>0</v>
      </c>
      <c r="AV100" s="181">
        <f t="shared" si="165"/>
        <v>0</v>
      </c>
      <c r="AW100" s="181">
        <f t="shared" si="165"/>
        <v>0</v>
      </c>
      <c r="AX100" s="181">
        <f t="shared" si="165"/>
        <v>0</v>
      </c>
      <c r="AY100" s="181">
        <f t="shared" si="165"/>
        <v>0</v>
      </c>
    </row>
    <row r="101" spans="3:51" ht="32.1" customHeight="1" x14ac:dyDescent="0.25">
      <c r="D101" s="175"/>
      <c r="E101" s="182">
        <f>+Metas!H471</f>
        <v>414</v>
      </c>
      <c r="F101" s="191" t="str">
        <f>+Metas!K471</f>
        <v>Comité departamental de OSIGD - LGBTI creado (con participación de las 6 subregiones)</v>
      </c>
      <c r="G101" s="226">
        <f>+Metas!J471</f>
        <v>1</v>
      </c>
      <c r="H101" s="1">
        <f>SUM(I101:L101)</f>
        <v>1</v>
      </c>
      <c r="I101" s="198">
        <v>1</v>
      </c>
      <c r="J101" s="198">
        <v>0</v>
      </c>
      <c r="K101" s="198">
        <v>0</v>
      </c>
      <c r="L101" s="198">
        <v>0</v>
      </c>
      <c r="M101" s="186">
        <f t="shared" si="161"/>
        <v>110</v>
      </c>
      <c r="N101" s="186">
        <f t="shared" si="161"/>
        <v>110</v>
      </c>
      <c r="O101" s="186">
        <f t="shared" si="161"/>
        <v>0</v>
      </c>
      <c r="P101" s="186">
        <f t="shared" si="161"/>
        <v>0</v>
      </c>
      <c r="Q101" s="186">
        <f t="shared" si="161"/>
        <v>0</v>
      </c>
      <c r="R101" s="186">
        <f t="shared" si="161"/>
        <v>0</v>
      </c>
      <c r="S101" s="186">
        <f t="shared" si="161"/>
        <v>0</v>
      </c>
      <c r="T101" s="227">
        <f>+I101</f>
        <v>1</v>
      </c>
      <c r="U101" s="186">
        <f>SUM(V101:AA101)</f>
        <v>20</v>
      </c>
      <c r="V101" s="199">
        <v>20</v>
      </c>
      <c r="W101" s="199">
        <v>0</v>
      </c>
      <c r="X101" s="199">
        <v>0</v>
      </c>
      <c r="Y101" s="199">
        <v>0</v>
      </c>
      <c r="Z101" s="199">
        <v>0</v>
      </c>
      <c r="AA101" s="199">
        <v>0</v>
      </c>
      <c r="AB101" s="227">
        <f>+J101</f>
        <v>0</v>
      </c>
      <c r="AC101" s="186">
        <f>SUM(AD101:AI101)</f>
        <v>30</v>
      </c>
      <c r="AD101" s="199">
        <v>30</v>
      </c>
      <c r="AE101" s="199">
        <v>0</v>
      </c>
      <c r="AF101" s="199">
        <v>0</v>
      </c>
      <c r="AG101" s="199">
        <v>0</v>
      </c>
      <c r="AH101" s="199">
        <v>0</v>
      </c>
      <c r="AI101" s="199">
        <v>0</v>
      </c>
      <c r="AJ101" s="227">
        <f>+K101</f>
        <v>0</v>
      </c>
      <c r="AK101" s="186">
        <f>SUM(AL101:AQ101)</f>
        <v>30</v>
      </c>
      <c r="AL101" s="199">
        <v>30</v>
      </c>
      <c r="AM101" s="199">
        <v>0</v>
      </c>
      <c r="AN101" s="199">
        <v>0</v>
      </c>
      <c r="AO101" s="199">
        <v>0</v>
      </c>
      <c r="AP101" s="199">
        <v>0</v>
      </c>
      <c r="AQ101" s="199">
        <v>0</v>
      </c>
      <c r="AR101" s="227">
        <f>+L101</f>
        <v>0</v>
      </c>
      <c r="AS101" s="186">
        <f>SUM(AT101:AY101)</f>
        <v>30</v>
      </c>
      <c r="AT101" s="199">
        <v>30</v>
      </c>
      <c r="AU101" s="199">
        <v>0</v>
      </c>
      <c r="AV101" s="199">
        <v>0</v>
      </c>
      <c r="AW101" s="199">
        <v>0</v>
      </c>
      <c r="AX101" s="199">
        <v>0</v>
      </c>
      <c r="AY101" s="199">
        <v>0</v>
      </c>
    </row>
    <row r="102" spans="3:51" ht="32.1" customHeight="1" x14ac:dyDescent="0.25">
      <c r="D102" s="175"/>
      <c r="E102" s="182">
        <f>+Metas!H472</f>
        <v>415</v>
      </c>
      <c r="F102" s="191" t="str">
        <f>+Metas!K472</f>
        <v>Plan de acción de la población OSIGD - LGBTI territorializado</v>
      </c>
      <c r="G102" s="226">
        <f>+Metas!J472</f>
        <v>1</v>
      </c>
      <c r="H102" s="1">
        <f>SUM(I102:L102)</f>
        <v>1</v>
      </c>
      <c r="I102" s="198">
        <v>0</v>
      </c>
      <c r="J102" s="198">
        <v>1</v>
      </c>
      <c r="K102" s="198">
        <v>0</v>
      </c>
      <c r="L102" s="198">
        <v>0</v>
      </c>
      <c r="M102" s="186">
        <f t="shared" si="161"/>
        <v>140</v>
      </c>
      <c r="N102" s="186">
        <f t="shared" si="161"/>
        <v>140</v>
      </c>
      <c r="O102" s="186">
        <f t="shared" si="161"/>
        <v>0</v>
      </c>
      <c r="P102" s="186">
        <f t="shared" si="161"/>
        <v>0</v>
      </c>
      <c r="Q102" s="186">
        <f t="shared" si="161"/>
        <v>0</v>
      </c>
      <c r="R102" s="186">
        <f t="shared" si="161"/>
        <v>0</v>
      </c>
      <c r="S102" s="186">
        <f t="shared" si="161"/>
        <v>0</v>
      </c>
      <c r="T102" s="227">
        <f>+I102</f>
        <v>0</v>
      </c>
      <c r="U102" s="186">
        <f>SUM(V102:AA102)</f>
        <v>20</v>
      </c>
      <c r="V102" s="199">
        <v>20</v>
      </c>
      <c r="W102" s="199">
        <v>0</v>
      </c>
      <c r="X102" s="199">
        <v>0</v>
      </c>
      <c r="Y102" s="199">
        <v>0</v>
      </c>
      <c r="Z102" s="199">
        <v>0</v>
      </c>
      <c r="AA102" s="199">
        <v>0</v>
      </c>
      <c r="AB102" s="227">
        <f>+J102</f>
        <v>1</v>
      </c>
      <c r="AC102" s="186">
        <f>SUM(AD102:AI102)</f>
        <v>40</v>
      </c>
      <c r="AD102" s="199">
        <v>40</v>
      </c>
      <c r="AE102" s="199">
        <v>0</v>
      </c>
      <c r="AF102" s="199">
        <v>0</v>
      </c>
      <c r="AG102" s="199">
        <v>0</v>
      </c>
      <c r="AH102" s="199">
        <v>0</v>
      </c>
      <c r="AI102" s="199">
        <v>0</v>
      </c>
      <c r="AJ102" s="227">
        <f>+K102</f>
        <v>0</v>
      </c>
      <c r="AK102" s="186">
        <f>SUM(AL102:AQ102)</f>
        <v>40</v>
      </c>
      <c r="AL102" s="199">
        <v>40</v>
      </c>
      <c r="AM102" s="199">
        <v>0</v>
      </c>
      <c r="AN102" s="199">
        <v>0</v>
      </c>
      <c r="AO102" s="199">
        <v>0</v>
      </c>
      <c r="AP102" s="199">
        <v>0</v>
      </c>
      <c r="AQ102" s="199">
        <v>0</v>
      </c>
      <c r="AR102" s="227">
        <f>+L102</f>
        <v>0</v>
      </c>
      <c r="AS102" s="186">
        <f>SUM(AT102:AY102)</f>
        <v>40</v>
      </c>
      <c r="AT102" s="199">
        <v>40</v>
      </c>
      <c r="AU102" s="199">
        <v>0</v>
      </c>
      <c r="AV102" s="199">
        <v>0</v>
      </c>
      <c r="AW102" s="199">
        <v>0</v>
      </c>
      <c r="AX102" s="199">
        <v>0</v>
      </c>
      <c r="AY102" s="199">
        <v>0</v>
      </c>
    </row>
    <row r="103" spans="3:51" ht="32.1" customHeight="1" x14ac:dyDescent="0.25">
      <c r="D103" s="175" t="s">
        <v>3248</v>
      </c>
      <c r="E103" s="540" t="s">
        <v>3247</v>
      </c>
      <c r="F103" s="541"/>
      <c r="G103" s="177"/>
      <c r="H103" s="177"/>
      <c r="I103" s="178"/>
      <c r="J103" s="178"/>
      <c r="K103" s="178"/>
      <c r="L103" s="178"/>
      <c r="M103" s="190">
        <f t="shared" si="161"/>
        <v>345</v>
      </c>
      <c r="N103" s="190">
        <f t="shared" si="161"/>
        <v>345</v>
      </c>
      <c r="O103" s="190">
        <f t="shared" si="161"/>
        <v>0</v>
      </c>
      <c r="P103" s="190">
        <f t="shared" si="161"/>
        <v>0</v>
      </c>
      <c r="Q103" s="190">
        <f t="shared" si="161"/>
        <v>0</v>
      </c>
      <c r="R103" s="190">
        <f t="shared" si="161"/>
        <v>0</v>
      </c>
      <c r="S103" s="190">
        <f t="shared" si="161"/>
        <v>0</v>
      </c>
      <c r="T103" s="180"/>
      <c r="U103" s="181">
        <f t="shared" ref="U103:AA103" si="166">SUM(U104:U105)</f>
        <v>0</v>
      </c>
      <c r="V103" s="181">
        <f t="shared" si="166"/>
        <v>0</v>
      </c>
      <c r="W103" s="181">
        <f t="shared" si="166"/>
        <v>0</v>
      </c>
      <c r="X103" s="181">
        <f t="shared" si="166"/>
        <v>0</v>
      </c>
      <c r="Y103" s="181">
        <f t="shared" si="166"/>
        <v>0</v>
      </c>
      <c r="Z103" s="181">
        <f t="shared" si="166"/>
        <v>0</v>
      </c>
      <c r="AA103" s="181">
        <f t="shared" si="166"/>
        <v>0</v>
      </c>
      <c r="AB103" s="180"/>
      <c r="AC103" s="181">
        <f t="shared" ref="AC103:AI103" si="167">SUM(AC104:AC105)</f>
        <v>75</v>
      </c>
      <c r="AD103" s="181">
        <f t="shared" si="167"/>
        <v>75</v>
      </c>
      <c r="AE103" s="181">
        <f t="shared" si="167"/>
        <v>0</v>
      </c>
      <c r="AF103" s="181">
        <f t="shared" si="167"/>
        <v>0</v>
      </c>
      <c r="AG103" s="181">
        <f t="shared" si="167"/>
        <v>0</v>
      </c>
      <c r="AH103" s="181">
        <f t="shared" si="167"/>
        <v>0</v>
      </c>
      <c r="AI103" s="181">
        <f t="shared" si="167"/>
        <v>0</v>
      </c>
      <c r="AJ103" s="180"/>
      <c r="AK103" s="181">
        <f t="shared" ref="AK103:AQ103" si="168">SUM(AK104:AK105)</f>
        <v>195</v>
      </c>
      <c r="AL103" s="181">
        <f t="shared" si="168"/>
        <v>195</v>
      </c>
      <c r="AM103" s="181">
        <f t="shared" si="168"/>
        <v>0</v>
      </c>
      <c r="AN103" s="181">
        <f t="shared" si="168"/>
        <v>0</v>
      </c>
      <c r="AO103" s="181">
        <f t="shared" si="168"/>
        <v>0</v>
      </c>
      <c r="AP103" s="181">
        <f t="shared" si="168"/>
        <v>0</v>
      </c>
      <c r="AQ103" s="181">
        <f t="shared" si="168"/>
        <v>0</v>
      </c>
      <c r="AR103" s="180"/>
      <c r="AS103" s="181">
        <f t="shared" ref="AS103:AY103" si="169">SUM(AS104:AS105)</f>
        <v>75</v>
      </c>
      <c r="AT103" s="181">
        <f t="shared" si="169"/>
        <v>75</v>
      </c>
      <c r="AU103" s="181">
        <f t="shared" si="169"/>
        <v>0</v>
      </c>
      <c r="AV103" s="181">
        <f t="shared" si="169"/>
        <v>0</v>
      </c>
      <c r="AW103" s="181">
        <f t="shared" si="169"/>
        <v>0</v>
      </c>
      <c r="AX103" s="181">
        <f t="shared" si="169"/>
        <v>0</v>
      </c>
      <c r="AY103" s="181">
        <f t="shared" si="169"/>
        <v>0</v>
      </c>
    </row>
    <row r="104" spans="3:51" ht="32.1" customHeight="1" x14ac:dyDescent="0.25">
      <c r="D104" s="175"/>
      <c r="E104" s="182">
        <f>+Metas!H473</f>
        <v>416</v>
      </c>
      <c r="F104" s="191" t="str">
        <f>+Metas!K473</f>
        <v>Diplomado de docentes en educación incluyente</v>
      </c>
      <c r="G104" s="226">
        <f>+Metas!J473</f>
        <v>1</v>
      </c>
      <c r="H104" s="1">
        <f>SUM(I104:L104)</f>
        <v>1</v>
      </c>
      <c r="I104" s="198">
        <v>0</v>
      </c>
      <c r="J104" s="198">
        <v>0</v>
      </c>
      <c r="K104" s="198">
        <v>1</v>
      </c>
      <c r="L104" s="198">
        <v>0</v>
      </c>
      <c r="M104" s="186">
        <f t="shared" si="161"/>
        <v>120</v>
      </c>
      <c r="N104" s="186">
        <f t="shared" si="161"/>
        <v>120</v>
      </c>
      <c r="O104" s="186">
        <f t="shared" si="161"/>
        <v>0</v>
      </c>
      <c r="P104" s="186">
        <f t="shared" si="161"/>
        <v>0</v>
      </c>
      <c r="Q104" s="186">
        <f t="shared" si="161"/>
        <v>0</v>
      </c>
      <c r="R104" s="186">
        <f t="shared" si="161"/>
        <v>0</v>
      </c>
      <c r="S104" s="186">
        <f t="shared" si="161"/>
        <v>0</v>
      </c>
      <c r="T104" s="227">
        <f>+I104</f>
        <v>0</v>
      </c>
      <c r="U104" s="186">
        <f>SUM(V104:AA104)</f>
        <v>0</v>
      </c>
      <c r="V104" s="188">
        <v>0</v>
      </c>
      <c r="W104" s="188">
        <v>0</v>
      </c>
      <c r="X104" s="188">
        <v>0</v>
      </c>
      <c r="Y104" s="188">
        <v>0</v>
      </c>
      <c r="Z104" s="188">
        <v>0</v>
      </c>
      <c r="AA104" s="188">
        <v>0</v>
      </c>
      <c r="AB104" s="227">
        <f>+J104</f>
        <v>0</v>
      </c>
      <c r="AC104" s="186">
        <f>SUM(AD104:AI104)</f>
        <v>0</v>
      </c>
      <c r="AD104" s="188">
        <v>0</v>
      </c>
      <c r="AE104" s="188">
        <v>0</v>
      </c>
      <c r="AF104" s="188">
        <v>0</v>
      </c>
      <c r="AG104" s="188">
        <v>0</v>
      </c>
      <c r="AH104" s="188">
        <v>0</v>
      </c>
      <c r="AI104" s="188">
        <v>0</v>
      </c>
      <c r="AJ104" s="227">
        <f>+K104</f>
        <v>1</v>
      </c>
      <c r="AK104" s="186">
        <f>SUM(AL104:AQ104)</f>
        <v>120</v>
      </c>
      <c r="AL104" s="188">
        <v>120</v>
      </c>
      <c r="AM104" s="188">
        <v>0</v>
      </c>
      <c r="AN104" s="188">
        <v>0</v>
      </c>
      <c r="AO104" s="188">
        <v>0</v>
      </c>
      <c r="AP104" s="188">
        <v>0</v>
      </c>
      <c r="AQ104" s="188">
        <v>0</v>
      </c>
      <c r="AR104" s="227">
        <f>+L104</f>
        <v>0</v>
      </c>
      <c r="AS104" s="186">
        <f>SUM(AT104:AY104)</f>
        <v>0</v>
      </c>
      <c r="AT104" s="188">
        <v>0</v>
      </c>
      <c r="AU104" s="188">
        <v>0</v>
      </c>
      <c r="AV104" s="188">
        <v>0</v>
      </c>
      <c r="AW104" s="188">
        <v>0</v>
      </c>
      <c r="AX104" s="188">
        <v>0</v>
      </c>
      <c r="AY104" s="188">
        <v>0</v>
      </c>
    </row>
    <row r="105" spans="3:51" ht="32.1" customHeight="1" x14ac:dyDescent="0.25">
      <c r="D105" s="175"/>
      <c r="E105" s="182">
        <f>+Metas!H474</f>
        <v>417</v>
      </c>
      <c r="F105" s="191" t="str">
        <f>+Metas!K474</f>
        <v>municipios con capacitación a los colegios de la sede central en educación incluyente a los estudiantes</v>
      </c>
      <c r="G105" s="226">
        <f>+Metas!J474</f>
        <v>40</v>
      </c>
      <c r="H105" s="1">
        <f>SUM(I105:L105)</f>
        <v>40</v>
      </c>
      <c r="I105" s="198">
        <v>0</v>
      </c>
      <c r="J105" s="198">
        <v>14</v>
      </c>
      <c r="K105" s="198">
        <v>14</v>
      </c>
      <c r="L105" s="198">
        <v>12</v>
      </c>
      <c r="M105" s="186">
        <f t="shared" si="161"/>
        <v>225</v>
      </c>
      <c r="N105" s="186">
        <f t="shared" si="161"/>
        <v>225</v>
      </c>
      <c r="O105" s="186">
        <f t="shared" si="161"/>
        <v>0</v>
      </c>
      <c r="P105" s="186">
        <f t="shared" si="161"/>
        <v>0</v>
      </c>
      <c r="Q105" s="186">
        <f t="shared" si="161"/>
        <v>0</v>
      </c>
      <c r="R105" s="186">
        <f t="shared" si="161"/>
        <v>0</v>
      </c>
      <c r="S105" s="186">
        <f t="shared" si="161"/>
        <v>0</v>
      </c>
      <c r="T105" s="227">
        <f>+I105</f>
        <v>0</v>
      </c>
      <c r="U105" s="186">
        <f>SUM(V105:AA105)</f>
        <v>0</v>
      </c>
      <c r="V105" s="188">
        <v>0</v>
      </c>
      <c r="W105" s="188">
        <v>0</v>
      </c>
      <c r="X105" s="188">
        <v>0</v>
      </c>
      <c r="Y105" s="188">
        <v>0</v>
      </c>
      <c r="Z105" s="188">
        <v>0</v>
      </c>
      <c r="AA105" s="188">
        <v>0</v>
      </c>
      <c r="AB105" s="227">
        <f>+J105</f>
        <v>14</v>
      </c>
      <c r="AC105" s="186">
        <f>SUM(AD105:AI105)</f>
        <v>75</v>
      </c>
      <c r="AD105" s="188">
        <v>75</v>
      </c>
      <c r="AE105" s="188">
        <v>0</v>
      </c>
      <c r="AF105" s="188">
        <v>0</v>
      </c>
      <c r="AG105" s="188">
        <v>0</v>
      </c>
      <c r="AH105" s="188">
        <v>0</v>
      </c>
      <c r="AI105" s="188">
        <v>0</v>
      </c>
      <c r="AJ105" s="227">
        <f>+K105</f>
        <v>14</v>
      </c>
      <c r="AK105" s="186">
        <f>SUM(AL105:AQ105)</f>
        <v>75</v>
      </c>
      <c r="AL105" s="188">
        <v>75</v>
      </c>
      <c r="AM105" s="188">
        <v>0</v>
      </c>
      <c r="AN105" s="188">
        <v>0</v>
      </c>
      <c r="AO105" s="188">
        <v>0</v>
      </c>
      <c r="AP105" s="188">
        <v>0</v>
      </c>
      <c r="AQ105" s="188">
        <v>0</v>
      </c>
      <c r="AR105" s="227">
        <f>+L105</f>
        <v>12</v>
      </c>
      <c r="AS105" s="186">
        <f>SUM(AT105:AY105)</f>
        <v>75</v>
      </c>
      <c r="AT105" s="188">
        <v>75</v>
      </c>
      <c r="AU105" s="188">
        <v>0</v>
      </c>
      <c r="AV105" s="188">
        <v>0</v>
      </c>
      <c r="AW105" s="188">
        <v>0</v>
      </c>
      <c r="AX105" s="188">
        <v>0</v>
      </c>
      <c r="AY105" s="188">
        <v>0</v>
      </c>
    </row>
    <row r="106" spans="3:51" ht="32.1" customHeight="1" x14ac:dyDescent="0.25">
      <c r="D106" s="175" t="s">
        <v>3250</v>
      </c>
      <c r="E106" s="540" t="s">
        <v>3249</v>
      </c>
      <c r="F106" s="541"/>
      <c r="G106" s="177"/>
      <c r="H106" s="177"/>
      <c r="I106" s="178"/>
      <c r="J106" s="178"/>
      <c r="K106" s="178"/>
      <c r="L106" s="178"/>
      <c r="M106" s="190">
        <f t="shared" si="161"/>
        <v>150</v>
      </c>
      <c r="N106" s="190">
        <f t="shared" si="161"/>
        <v>150</v>
      </c>
      <c r="O106" s="190">
        <f t="shared" si="161"/>
        <v>0</v>
      </c>
      <c r="P106" s="190">
        <f t="shared" si="161"/>
        <v>0</v>
      </c>
      <c r="Q106" s="190">
        <f t="shared" si="161"/>
        <v>0</v>
      </c>
      <c r="R106" s="190">
        <f t="shared" si="161"/>
        <v>0</v>
      </c>
      <c r="S106" s="190">
        <f t="shared" si="161"/>
        <v>0</v>
      </c>
      <c r="T106" s="180"/>
      <c r="U106" s="181">
        <f t="shared" ref="U106:AA106" si="170">SUM(U107:U107)</f>
        <v>0</v>
      </c>
      <c r="V106" s="181">
        <f t="shared" si="170"/>
        <v>0</v>
      </c>
      <c r="W106" s="181">
        <f t="shared" si="170"/>
        <v>0</v>
      </c>
      <c r="X106" s="181">
        <f t="shared" si="170"/>
        <v>0</v>
      </c>
      <c r="Y106" s="181">
        <f t="shared" si="170"/>
        <v>0</v>
      </c>
      <c r="Z106" s="181">
        <f t="shared" si="170"/>
        <v>0</v>
      </c>
      <c r="AA106" s="181">
        <f t="shared" si="170"/>
        <v>0</v>
      </c>
      <c r="AB106" s="180"/>
      <c r="AC106" s="181">
        <f t="shared" ref="AC106:AI106" si="171">SUM(AC107:AC107)</f>
        <v>50</v>
      </c>
      <c r="AD106" s="181">
        <f t="shared" si="171"/>
        <v>50</v>
      </c>
      <c r="AE106" s="181">
        <f t="shared" si="171"/>
        <v>0</v>
      </c>
      <c r="AF106" s="181">
        <f t="shared" si="171"/>
        <v>0</v>
      </c>
      <c r="AG106" s="181">
        <f t="shared" si="171"/>
        <v>0</v>
      </c>
      <c r="AH106" s="181">
        <f t="shared" si="171"/>
        <v>0</v>
      </c>
      <c r="AI106" s="181">
        <f t="shared" si="171"/>
        <v>0</v>
      </c>
      <c r="AJ106" s="180"/>
      <c r="AK106" s="181">
        <f t="shared" ref="AK106:AQ106" si="172">SUM(AK107:AK107)</f>
        <v>50</v>
      </c>
      <c r="AL106" s="181">
        <f t="shared" si="172"/>
        <v>50</v>
      </c>
      <c r="AM106" s="181">
        <f t="shared" si="172"/>
        <v>0</v>
      </c>
      <c r="AN106" s="181">
        <f t="shared" si="172"/>
        <v>0</v>
      </c>
      <c r="AO106" s="181">
        <f t="shared" si="172"/>
        <v>0</v>
      </c>
      <c r="AP106" s="181">
        <f t="shared" si="172"/>
        <v>0</v>
      </c>
      <c r="AQ106" s="181">
        <f t="shared" si="172"/>
        <v>0</v>
      </c>
      <c r="AR106" s="180"/>
      <c r="AS106" s="181">
        <f t="shared" ref="AS106:AY106" si="173">SUM(AS107:AS107)</f>
        <v>50</v>
      </c>
      <c r="AT106" s="181">
        <f t="shared" si="173"/>
        <v>50</v>
      </c>
      <c r="AU106" s="181">
        <f t="shared" si="173"/>
        <v>0</v>
      </c>
      <c r="AV106" s="181">
        <f t="shared" si="173"/>
        <v>0</v>
      </c>
      <c r="AW106" s="181">
        <f t="shared" si="173"/>
        <v>0</v>
      </c>
      <c r="AX106" s="181">
        <f t="shared" si="173"/>
        <v>0</v>
      </c>
      <c r="AY106" s="181">
        <f t="shared" si="173"/>
        <v>0</v>
      </c>
    </row>
    <row r="107" spans="3:51" ht="32.1" customHeight="1" x14ac:dyDescent="0.25">
      <c r="D107" s="175"/>
      <c r="E107" s="182">
        <f>+Metas!H475</f>
        <v>418</v>
      </c>
      <c r="F107" s="191" t="str">
        <f>+Metas!K475</f>
        <v>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v>
      </c>
      <c r="G107" s="226">
        <f>+Metas!J475</f>
        <v>4</v>
      </c>
      <c r="H107" s="1">
        <f>SUM(I107:L107)</f>
        <v>4</v>
      </c>
      <c r="I107" s="198">
        <v>0</v>
      </c>
      <c r="J107" s="198">
        <v>1</v>
      </c>
      <c r="K107" s="198">
        <v>2</v>
      </c>
      <c r="L107" s="198">
        <v>1</v>
      </c>
      <c r="M107" s="186">
        <f t="shared" si="161"/>
        <v>150</v>
      </c>
      <c r="N107" s="186">
        <f t="shared" si="161"/>
        <v>150</v>
      </c>
      <c r="O107" s="186">
        <f t="shared" si="161"/>
        <v>0</v>
      </c>
      <c r="P107" s="186">
        <f t="shared" si="161"/>
        <v>0</v>
      </c>
      <c r="Q107" s="186">
        <f t="shared" si="161"/>
        <v>0</v>
      </c>
      <c r="R107" s="186">
        <f t="shared" si="161"/>
        <v>0</v>
      </c>
      <c r="S107" s="186">
        <f t="shared" si="161"/>
        <v>0</v>
      </c>
      <c r="T107" s="227">
        <f>+I107</f>
        <v>0</v>
      </c>
      <c r="U107" s="186">
        <f>SUM(V107:AA107)</f>
        <v>0</v>
      </c>
      <c r="V107" s="188">
        <v>0</v>
      </c>
      <c r="W107" s="188">
        <v>0</v>
      </c>
      <c r="X107" s="188">
        <v>0</v>
      </c>
      <c r="Y107" s="188">
        <v>0</v>
      </c>
      <c r="Z107" s="188">
        <v>0</v>
      </c>
      <c r="AA107" s="188">
        <v>0</v>
      </c>
      <c r="AB107" s="227">
        <f>+J107</f>
        <v>1</v>
      </c>
      <c r="AC107" s="186">
        <f>SUM(AD107:AI107)</f>
        <v>50</v>
      </c>
      <c r="AD107" s="188">
        <v>50</v>
      </c>
      <c r="AE107" s="188">
        <v>0</v>
      </c>
      <c r="AF107" s="188">
        <v>0</v>
      </c>
      <c r="AG107" s="188">
        <v>0</v>
      </c>
      <c r="AH107" s="188">
        <v>0</v>
      </c>
      <c r="AI107" s="188">
        <v>0</v>
      </c>
      <c r="AJ107" s="227">
        <f>+K107</f>
        <v>2</v>
      </c>
      <c r="AK107" s="186">
        <f>SUM(AL107:AQ107)</f>
        <v>50</v>
      </c>
      <c r="AL107" s="188">
        <v>50</v>
      </c>
      <c r="AM107" s="188">
        <v>0</v>
      </c>
      <c r="AN107" s="188">
        <v>0</v>
      </c>
      <c r="AO107" s="188">
        <v>0</v>
      </c>
      <c r="AP107" s="188">
        <v>0</v>
      </c>
      <c r="AQ107" s="188">
        <v>0</v>
      </c>
      <c r="AR107" s="227">
        <f>+L107</f>
        <v>1</v>
      </c>
      <c r="AS107" s="186">
        <f>SUM(AT107:AY107)</f>
        <v>50</v>
      </c>
      <c r="AT107" s="188">
        <v>50</v>
      </c>
      <c r="AU107" s="188">
        <v>0</v>
      </c>
      <c r="AV107" s="188">
        <v>0</v>
      </c>
      <c r="AW107" s="188">
        <v>0</v>
      </c>
      <c r="AX107" s="188">
        <v>0</v>
      </c>
      <c r="AY107" s="188">
        <v>0</v>
      </c>
    </row>
    <row r="108" spans="3:51" ht="32.1" customHeight="1" x14ac:dyDescent="0.25">
      <c r="D108" s="175" t="s">
        <v>3252</v>
      </c>
      <c r="E108" s="540" t="s">
        <v>3251</v>
      </c>
      <c r="F108" s="541"/>
      <c r="G108" s="177"/>
      <c r="H108" s="177"/>
      <c r="I108" s="178"/>
      <c r="J108" s="178"/>
      <c r="K108" s="178"/>
      <c r="L108" s="178"/>
      <c r="M108" s="190">
        <f t="shared" si="161"/>
        <v>600</v>
      </c>
      <c r="N108" s="190">
        <f t="shared" si="161"/>
        <v>600</v>
      </c>
      <c r="O108" s="190">
        <f t="shared" si="161"/>
        <v>0</v>
      </c>
      <c r="P108" s="190">
        <f t="shared" si="161"/>
        <v>0</v>
      </c>
      <c r="Q108" s="190">
        <f t="shared" si="161"/>
        <v>0</v>
      </c>
      <c r="R108" s="190">
        <f t="shared" si="161"/>
        <v>0</v>
      </c>
      <c r="S108" s="190">
        <f t="shared" si="161"/>
        <v>0</v>
      </c>
      <c r="T108" s="180"/>
      <c r="U108" s="181">
        <f t="shared" ref="U108:AA108" si="174">SUM(U109:U110)</f>
        <v>0</v>
      </c>
      <c r="V108" s="181">
        <f t="shared" si="174"/>
        <v>0</v>
      </c>
      <c r="W108" s="181">
        <f t="shared" si="174"/>
        <v>0</v>
      </c>
      <c r="X108" s="181">
        <f t="shared" si="174"/>
        <v>0</v>
      </c>
      <c r="Y108" s="181">
        <f t="shared" si="174"/>
        <v>0</v>
      </c>
      <c r="Z108" s="181">
        <f t="shared" si="174"/>
        <v>0</v>
      </c>
      <c r="AA108" s="181">
        <f t="shared" si="174"/>
        <v>0</v>
      </c>
      <c r="AB108" s="180"/>
      <c r="AC108" s="181">
        <f t="shared" ref="AC108:AI108" si="175">SUM(AC109:AC110)</f>
        <v>200</v>
      </c>
      <c r="AD108" s="181">
        <f t="shared" si="175"/>
        <v>200</v>
      </c>
      <c r="AE108" s="181">
        <f t="shared" si="175"/>
        <v>0</v>
      </c>
      <c r="AF108" s="181">
        <f t="shared" si="175"/>
        <v>0</v>
      </c>
      <c r="AG108" s="181">
        <f t="shared" si="175"/>
        <v>0</v>
      </c>
      <c r="AH108" s="181">
        <f t="shared" si="175"/>
        <v>0</v>
      </c>
      <c r="AI108" s="181">
        <f t="shared" si="175"/>
        <v>0</v>
      </c>
      <c r="AJ108" s="180"/>
      <c r="AK108" s="181">
        <f t="shared" ref="AK108:AQ108" si="176">SUM(AK109:AK110)</f>
        <v>200</v>
      </c>
      <c r="AL108" s="181">
        <f t="shared" si="176"/>
        <v>200</v>
      </c>
      <c r="AM108" s="181">
        <f t="shared" si="176"/>
        <v>0</v>
      </c>
      <c r="AN108" s="181">
        <f t="shared" si="176"/>
        <v>0</v>
      </c>
      <c r="AO108" s="181">
        <f t="shared" si="176"/>
        <v>0</v>
      </c>
      <c r="AP108" s="181">
        <f t="shared" si="176"/>
        <v>0</v>
      </c>
      <c r="AQ108" s="181">
        <f t="shared" si="176"/>
        <v>0</v>
      </c>
      <c r="AR108" s="180"/>
      <c r="AS108" s="181">
        <f t="shared" ref="AS108:AY108" si="177">SUM(AS109:AS110)</f>
        <v>200</v>
      </c>
      <c r="AT108" s="181">
        <f t="shared" si="177"/>
        <v>200</v>
      </c>
      <c r="AU108" s="181">
        <f t="shared" si="177"/>
        <v>0</v>
      </c>
      <c r="AV108" s="181">
        <f t="shared" si="177"/>
        <v>0</v>
      </c>
      <c r="AW108" s="181">
        <f t="shared" si="177"/>
        <v>0</v>
      </c>
      <c r="AX108" s="181">
        <f t="shared" si="177"/>
        <v>0</v>
      </c>
      <c r="AY108" s="181">
        <f t="shared" si="177"/>
        <v>0</v>
      </c>
    </row>
    <row r="109" spans="3:51" ht="32.1" customHeight="1" x14ac:dyDescent="0.25">
      <c r="D109" s="175"/>
      <c r="E109" s="182">
        <f>+Metas!H476</f>
        <v>419</v>
      </c>
      <c r="F109" s="191" t="str">
        <f>+Metas!K476</f>
        <v>Apoyo a la conmemoración de días como el día la no homofobia, Orgullo OSIGD - LGBTI, Día de la visibilización trans, Día de la lucha en la reducción del VIH</v>
      </c>
      <c r="G109" s="226">
        <f>+Metas!J476</f>
        <v>4</v>
      </c>
      <c r="H109" s="1">
        <f>SUM(I109:L109)</f>
        <v>4</v>
      </c>
      <c r="I109" s="198">
        <v>1</v>
      </c>
      <c r="J109" s="198">
        <v>1</v>
      </c>
      <c r="K109" s="198">
        <v>1</v>
      </c>
      <c r="L109" s="198">
        <v>1</v>
      </c>
      <c r="M109" s="186">
        <f t="shared" si="161"/>
        <v>300</v>
      </c>
      <c r="N109" s="186">
        <f t="shared" si="161"/>
        <v>300</v>
      </c>
      <c r="O109" s="186">
        <f t="shared" si="161"/>
        <v>0</v>
      </c>
      <c r="P109" s="186">
        <f t="shared" si="161"/>
        <v>0</v>
      </c>
      <c r="Q109" s="186">
        <f t="shared" si="161"/>
        <v>0</v>
      </c>
      <c r="R109" s="186">
        <f t="shared" si="161"/>
        <v>0</v>
      </c>
      <c r="S109" s="186">
        <f t="shared" si="161"/>
        <v>0</v>
      </c>
      <c r="T109" s="227">
        <f>+I109</f>
        <v>1</v>
      </c>
      <c r="U109" s="186">
        <f>SUM(V109:AA109)</f>
        <v>0</v>
      </c>
      <c r="V109" s="188">
        <v>0</v>
      </c>
      <c r="W109" s="188">
        <v>0</v>
      </c>
      <c r="X109" s="188">
        <v>0</v>
      </c>
      <c r="Y109" s="188">
        <v>0</v>
      </c>
      <c r="Z109" s="188">
        <v>0</v>
      </c>
      <c r="AA109" s="188">
        <v>0</v>
      </c>
      <c r="AB109" s="227">
        <f>+J109</f>
        <v>1</v>
      </c>
      <c r="AC109" s="186">
        <f>SUM(AD109:AI109)</f>
        <v>100</v>
      </c>
      <c r="AD109" s="188">
        <v>100</v>
      </c>
      <c r="AE109" s="188">
        <v>0</v>
      </c>
      <c r="AF109" s="188">
        <v>0</v>
      </c>
      <c r="AG109" s="188">
        <v>0</v>
      </c>
      <c r="AH109" s="188">
        <v>0</v>
      </c>
      <c r="AI109" s="188">
        <v>0</v>
      </c>
      <c r="AJ109" s="227">
        <f>+K109</f>
        <v>1</v>
      </c>
      <c r="AK109" s="186">
        <f>SUM(AL109:AQ109)</f>
        <v>100</v>
      </c>
      <c r="AL109" s="188">
        <v>100</v>
      </c>
      <c r="AM109" s="188">
        <v>0</v>
      </c>
      <c r="AN109" s="188">
        <v>0</v>
      </c>
      <c r="AO109" s="188">
        <v>0</v>
      </c>
      <c r="AP109" s="188">
        <v>0</v>
      </c>
      <c r="AQ109" s="188">
        <v>0</v>
      </c>
      <c r="AR109" s="227">
        <f>+L109</f>
        <v>1</v>
      </c>
      <c r="AS109" s="186">
        <f>SUM(AT109:AY109)</f>
        <v>100</v>
      </c>
      <c r="AT109" s="188">
        <v>100</v>
      </c>
      <c r="AU109" s="188">
        <v>0</v>
      </c>
      <c r="AV109" s="188">
        <v>0</v>
      </c>
      <c r="AW109" s="188">
        <v>0</v>
      </c>
      <c r="AX109" s="188">
        <v>0</v>
      </c>
      <c r="AY109" s="188">
        <v>0</v>
      </c>
    </row>
    <row r="110" spans="3:51" ht="32.1" customHeight="1" x14ac:dyDescent="0.25">
      <c r="D110" s="175"/>
      <c r="E110" s="182">
        <f>+Metas!H477</f>
        <v>420</v>
      </c>
      <c r="F110" s="191" t="str">
        <f>+Metas!K477</f>
        <v>Encuentros regionales de población OSIGD - LGBTI en jornadas lúdicas-deportivas, para promover recreación sana y desarrollo de aptitudes culturales</v>
      </c>
      <c r="G110" s="226">
        <f>+Metas!J477</f>
        <v>4</v>
      </c>
      <c r="H110" s="1">
        <f>SUM(I110:L110)</f>
        <v>4</v>
      </c>
      <c r="I110" s="198">
        <v>0</v>
      </c>
      <c r="J110" s="198">
        <v>1</v>
      </c>
      <c r="K110" s="198">
        <v>2</v>
      </c>
      <c r="L110" s="198">
        <v>1</v>
      </c>
      <c r="M110" s="186">
        <f t="shared" si="161"/>
        <v>300</v>
      </c>
      <c r="N110" s="186">
        <f t="shared" si="161"/>
        <v>300</v>
      </c>
      <c r="O110" s="186">
        <f t="shared" si="161"/>
        <v>0</v>
      </c>
      <c r="P110" s="186">
        <f t="shared" si="161"/>
        <v>0</v>
      </c>
      <c r="Q110" s="186">
        <f t="shared" si="161"/>
        <v>0</v>
      </c>
      <c r="R110" s="186">
        <f t="shared" si="161"/>
        <v>0</v>
      </c>
      <c r="S110" s="186">
        <f t="shared" si="161"/>
        <v>0</v>
      </c>
      <c r="T110" s="227">
        <f>+I110</f>
        <v>0</v>
      </c>
      <c r="U110" s="186">
        <f>SUM(V110:AA110)</f>
        <v>0</v>
      </c>
      <c r="V110" s="188">
        <v>0</v>
      </c>
      <c r="W110" s="188">
        <v>0</v>
      </c>
      <c r="X110" s="188">
        <v>0</v>
      </c>
      <c r="Y110" s="188">
        <v>0</v>
      </c>
      <c r="Z110" s="188">
        <v>0</v>
      </c>
      <c r="AA110" s="188">
        <v>0</v>
      </c>
      <c r="AB110" s="227">
        <f>+J110</f>
        <v>1</v>
      </c>
      <c r="AC110" s="186">
        <f>SUM(AD110:AI110)</f>
        <v>100</v>
      </c>
      <c r="AD110" s="188">
        <v>100</v>
      </c>
      <c r="AE110" s="188">
        <v>0</v>
      </c>
      <c r="AF110" s="188">
        <v>0</v>
      </c>
      <c r="AG110" s="188">
        <v>0</v>
      </c>
      <c r="AH110" s="188">
        <v>0</v>
      </c>
      <c r="AI110" s="188">
        <v>0</v>
      </c>
      <c r="AJ110" s="227">
        <f>+K110</f>
        <v>2</v>
      </c>
      <c r="AK110" s="186">
        <f>SUM(AL110:AQ110)</f>
        <v>100</v>
      </c>
      <c r="AL110" s="188">
        <v>100</v>
      </c>
      <c r="AM110" s="188">
        <v>0</v>
      </c>
      <c r="AN110" s="188">
        <v>0</v>
      </c>
      <c r="AO110" s="188">
        <v>0</v>
      </c>
      <c r="AP110" s="188">
        <v>0</v>
      </c>
      <c r="AQ110" s="188">
        <v>0</v>
      </c>
      <c r="AR110" s="227">
        <f>+L110</f>
        <v>1</v>
      </c>
      <c r="AS110" s="186">
        <f>SUM(AT110:AY110)</f>
        <v>100</v>
      </c>
      <c r="AT110" s="188">
        <v>100</v>
      </c>
      <c r="AU110" s="188">
        <v>0</v>
      </c>
      <c r="AV110" s="188">
        <v>0</v>
      </c>
      <c r="AW110" s="188">
        <v>0</v>
      </c>
      <c r="AX110" s="188">
        <v>0</v>
      </c>
      <c r="AY110" s="188">
        <v>0</v>
      </c>
    </row>
    <row r="111" spans="3:51" ht="32.1" customHeight="1" x14ac:dyDescent="0.25">
      <c r="D111" s="175" t="s">
        <v>3254</v>
      </c>
      <c r="E111" s="540" t="s">
        <v>3253</v>
      </c>
      <c r="F111" s="541"/>
      <c r="G111" s="177"/>
      <c r="H111" s="177"/>
      <c r="I111" s="178"/>
      <c r="J111" s="178"/>
      <c r="K111" s="178"/>
      <c r="L111" s="178"/>
      <c r="M111" s="190">
        <f t="shared" si="161"/>
        <v>80</v>
      </c>
      <c r="N111" s="190">
        <f t="shared" si="161"/>
        <v>80</v>
      </c>
      <c r="O111" s="190">
        <f t="shared" si="161"/>
        <v>0</v>
      </c>
      <c r="P111" s="190">
        <f t="shared" si="161"/>
        <v>0</v>
      </c>
      <c r="Q111" s="190">
        <f t="shared" si="161"/>
        <v>0</v>
      </c>
      <c r="R111" s="190">
        <f t="shared" si="161"/>
        <v>0</v>
      </c>
      <c r="S111" s="190">
        <f t="shared" si="161"/>
        <v>0</v>
      </c>
      <c r="T111" s="180"/>
      <c r="U111" s="181">
        <f t="shared" ref="U111:AA111" si="178">SUM(U112:U112)</f>
        <v>20</v>
      </c>
      <c r="V111" s="181">
        <f t="shared" si="178"/>
        <v>20</v>
      </c>
      <c r="W111" s="181">
        <f t="shared" si="178"/>
        <v>0</v>
      </c>
      <c r="X111" s="181">
        <f t="shared" si="178"/>
        <v>0</v>
      </c>
      <c r="Y111" s="181">
        <f t="shared" si="178"/>
        <v>0</v>
      </c>
      <c r="Z111" s="181">
        <f t="shared" si="178"/>
        <v>0</v>
      </c>
      <c r="AA111" s="181">
        <f t="shared" si="178"/>
        <v>0</v>
      </c>
      <c r="AB111" s="180"/>
      <c r="AC111" s="181">
        <f t="shared" ref="AC111:AI111" si="179">SUM(AC112:AC112)</f>
        <v>20</v>
      </c>
      <c r="AD111" s="181">
        <f t="shared" si="179"/>
        <v>20</v>
      </c>
      <c r="AE111" s="181">
        <f t="shared" si="179"/>
        <v>0</v>
      </c>
      <c r="AF111" s="181">
        <f t="shared" si="179"/>
        <v>0</v>
      </c>
      <c r="AG111" s="181">
        <f t="shared" si="179"/>
        <v>0</v>
      </c>
      <c r="AH111" s="181">
        <f t="shared" si="179"/>
        <v>0</v>
      </c>
      <c r="AI111" s="181">
        <f t="shared" si="179"/>
        <v>0</v>
      </c>
      <c r="AJ111" s="180"/>
      <c r="AK111" s="181">
        <f t="shared" ref="AK111:AQ111" si="180">SUM(AK112:AK112)</f>
        <v>20</v>
      </c>
      <c r="AL111" s="181">
        <f t="shared" si="180"/>
        <v>20</v>
      </c>
      <c r="AM111" s="181">
        <f t="shared" si="180"/>
        <v>0</v>
      </c>
      <c r="AN111" s="181">
        <f t="shared" si="180"/>
        <v>0</v>
      </c>
      <c r="AO111" s="181">
        <f t="shared" si="180"/>
        <v>0</v>
      </c>
      <c r="AP111" s="181">
        <f t="shared" si="180"/>
        <v>0</v>
      </c>
      <c r="AQ111" s="181">
        <f t="shared" si="180"/>
        <v>0</v>
      </c>
      <c r="AR111" s="180"/>
      <c r="AS111" s="181">
        <f t="shared" ref="AS111:AY111" si="181">SUM(AS112:AS112)</f>
        <v>20</v>
      </c>
      <c r="AT111" s="181">
        <f t="shared" si="181"/>
        <v>20</v>
      </c>
      <c r="AU111" s="181">
        <f t="shared" si="181"/>
        <v>0</v>
      </c>
      <c r="AV111" s="181">
        <f t="shared" si="181"/>
        <v>0</v>
      </c>
      <c r="AW111" s="181">
        <f t="shared" si="181"/>
        <v>0</v>
      </c>
      <c r="AX111" s="181">
        <f t="shared" si="181"/>
        <v>0</v>
      </c>
      <c r="AY111" s="181">
        <f t="shared" si="181"/>
        <v>0</v>
      </c>
    </row>
    <row r="112" spans="3:51" ht="32.1" customHeight="1" x14ac:dyDescent="0.25">
      <c r="D112" s="175"/>
      <c r="E112" s="182">
        <f>+Metas!H478</f>
        <v>421</v>
      </c>
      <c r="F112" s="191" t="str">
        <f>+Metas!K478</f>
        <v>Base de datos de las organizaciones y sus asociados (as)</v>
      </c>
      <c r="G112" s="226">
        <f>+Metas!J478</f>
        <v>1</v>
      </c>
      <c r="H112" s="1">
        <f>SUM(I112:L112)</f>
        <v>1</v>
      </c>
      <c r="I112" s="198">
        <v>1</v>
      </c>
      <c r="J112" s="198">
        <v>0</v>
      </c>
      <c r="K112" s="198">
        <v>0</v>
      </c>
      <c r="L112" s="198">
        <v>0</v>
      </c>
      <c r="M112" s="186">
        <f t="shared" si="161"/>
        <v>80</v>
      </c>
      <c r="N112" s="186">
        <f t="shared" si="161"/>
        <v>80</v>
      </c>
      <c r="O112" s="186">
        <f t="shared" si="161"/>
        <v>0</v>
      </c>
      <c r="P112" s="186">
        <f t="shared" si="161"/>
        <v>0</v>
      </c>
      <c r="Q112" s="186">
        <f t="shared" si="161"/>
        <v>0</v>
      </c>
      <c r="R112" s="186">
        <f t="shared" si="161"/>
        <v>0</v>
      </c>
      <c r="S112" s="186">
        <f t="shared" si="161"/>
        <v>0</v>
      </c>
      <c r="T112" s="227">
        <f>+I112</f>
        <v>1</v>
      </c>
      <c r="U112" s="186">
        <f>SUM(V112:AA112)</f>
        <v>20</v>
      </c>
      <c r="V112" s="188">
        <v>20</v>
      </c>
      <c r="W112" s="188">
        <v>0</v>
      </c>
      <c r="X112" s="188">
        <v>0</v>
      </c>
      <c r="Y112" s="188">
        <v>0</v>
      </c>
      <c r="Z112" s="188">
        <v>0</v>
      </c>
      <c r="AA112" s="188">
        <v>0</v>
      </c>
      <c r="AB112" s="227">
        <f>+J112</f>
        <v>0</v>
      </c>
      <c r="AC112" s="186">
        <f>SUM(AD112:AI112)</f>
        <v>20</v>
      </c>
      <c r="AD112" s="188">
        <v>20</v>
      </c>
      <c r="AE112" s="188">
        <v>0</v>
      </c>
      <c r="AF112" s="188">
        <v>0</v>
      </c>
      <c r="AG112" s="188">
        <v>0</v>
      </c>
      <c r="AH112" s="188">
        <v>0</v>
      </c>
      <c r="AI112" s="188">
        <v>0</v>
      </c>
      <c r="AJ112" s="227">
        <f>+K112</f>
        <v>0</v>
      </c>
      <c r="AK112" s="186">
        <f>SUM(AL112:AQ112)</f>
        <v>20</v>
      </c>
      <c r="AL112" s="188">
        <v>20</v>
      </c>
      <c r="AM112" s="188">
        <v>0</v>
      </c>
      <c r="AN112" s="188">
        <v>0</v>
      </c>
      <c r="AO112" s="188">
        <v>0</v>
      </c>
      <c r="AP112" s="188">
        <v>0</v>
      </c>
      <c r="AQ112" s="188">
        <v>0</v>
      </c>
      <c r="AR112" s="227">
        <f>+L112</f>
        <v>0</v>
      </c>
      <c r="AS112" s="186">
        <f>SUM(AT112:AY112)</f>
        <v>20</v>
      </c>
      <c r="AT112" s="188">
        <v>20</v>
      </c>
      <c r="AU112" s="188">
        <v>0</v>
      </c>
      <c r="AV112" s="188">
        <v>0</v>
      </c>
      <c r="AW112" s="188">
        <v>0</v>
      </c>
      <c r="AX112" s="188">
        <v>0</v>
      </c>
      <c r="AY112" s="188">
        <v>0</v>
      </c>
    </row>
    <row r="113" spans="1:51" ht="32.1" customHeight="1" x14ac:dyDescent="0.25">
      <c r="D113" s="175" t="s">
        <v>3256</v>
      </c>
      <c r="E113" s="540" t="s">
        <v>3255</v>
      </c>
      <c r="F113" s="541"/>
      <c r="G113" s="177"/>
      <c r="H113" s="177"/>
      <c r="I113" s="178"/>
      <c r="J113" s="178"/>
      <c r="K113" s="178"/>
      <c r="L113" s="178"/>
      <c r="M113" s="190">
        <f t="shared" si="161"/>
        <v>725</v>
      </c>
      <c r="N113" s="190">
        <f t="shared" si="161"/>
        <v>725</v>
      </c>
      <c r="O113" s="190">
        <f t="shared" si="161"/>
        <v>0</v>
      </c>
      <c r="P113" s="190">
        <f t="shared" si="161"/>
        <v>0</v>
      </c>
      <c r="Q113" s="190">
        <f t="shared" si="161"/>
        <v>0</v>
      </c>
      <c r="R113" s="190">
        <f t="shared" si="161"/>
        <v>0</v>
      </c>
      <c r="S113" s="190">
        <f t="shared" si="161"/>
        <v>0</v>
      </c>
      <c r="T113" s="180"/>
      <c r="U113" s="181">
        <f t="shared" ref="U113:AA113" si="182">SUM(U114:U118)</f>
        <v>20</v>
      </c>
      <c r="V113" s="181">
        <f t="shared" si="182"/>
        <v>20</v>
      </c>
      <c r="W113" s="181">
        <f t="shared" si="182"/>
        <v>0</v>
      </c>
      <c r="X113" s="181">
        <f t="shared" si="182"/>
        <v>0</v>
      </c>
      <c r="Y113" s="181">
        <f t="shared" si="182"/>
        <v>0</v>
      </c>
      <c r="Z113" s="181">
        <f t="shared" si="182"/>
        <v>0</v>
      </c>
      <c r="AA113" s="181">
        <f t="shared" si="182"/>
        <v>0</v>
      </c>
      <c r="AB113" s="180"/>
      <c r="AC113" s="181">
        <f t="shared" ref="AC113:AI113" si="183">SUM(AC114:AC118)</f>
        <v>235</v>
      </c>
      <c r="AD113" s="181">
        <f t="shared" si="183"/>
        <v>235</v>
      </c>
      <c r="AE113" s="181">
        <f t="shared" si="183"/>
        <v>0</v>
      </c>
      <c r="AF113" s="181">
        <f t="shared" si="183"/>
        <v>0</v>
      </c>
      <c r="AG113" s="181">
        <f t="shared" si="183"/>
        <v>0</v>
      </c>
      <c r="AH113" s="181">
        <f t="shared" si="183"/>
        <v>0</v>
      </c>
      <c r="AI113" s="181">
        <f t="shared" si="183"/>
        <v>0</v>
      </c>
      <c r="AJ113" s="180"/>
      <c r="AK113" s="181">
        <f t="shared" ref="AK113:AQ113" si="184">SUM(AK114:AK118)</f>
        <v>235</v>
      </c>
      <c r="AL113" s="181">
        <f t="shared" si="184"/>
        <v>235</v>
      </c>
      <c r="AM113" s="181">
        <f t="shared" si="184"/>
        <v>0</v>
      </c>
      <c r="AN113" s="181">
        <f t="shared" si="184"/>
        <v>0</v>
      </c>
      <c r="AO113" s="181">
        <f t="shared" si="184"/>
        <v>0</v>
      </c>
      <c r="AP113" s="181">
        <f t="shared" si="184"/>
        <v>0</v>
      </c>
      <c r="AQ113" s="181">
        <f t="shared" si="184"/>
        <v>0</v>
      </c>
      <c r="AR113" s="180"/>
      <c r="AS113" s="181">
        <f t="shared" ref="AS113:AY113" si="185">SUM(AS114:AS118)</f>
        <v>235</v>
      </c>
      <c r="AT113" s="181">
        <f t="shared" si="185"/>
        <v>235</v>
      </c>
      <c r="AU113" s="181">
        <f t="shared" si="185"/>
        <v>0</v>
      </c>
      <c r="AV113" s="181">
        <f t="shared" si="185"/>
        <v>0</v>
      </c>
      <c r="AW113" s="181">
        <f t="shared" si="185"/>
        <v>0</v>
      </c>
      <c r="AX113" s="181">
        <f t="shared" si="185"/>
        <v>0</v>
      </c>
      <c r="AY113" s="181">
        <f t="shared" si="185"/>
        <v>0</v>
      </c>
    </row>
    <row r="114" spans="1:51" ht="32.1" customHeight="1" x14ac:dyDescent="0.25">
      <c r="D114" s="175"/>
      <c r="E114" s="182">
        <f>+Metas!H479</f>
        <v>422</v>
      </c>
      <c r="F114" s="191" t="str">
        <f>+Metas!K479</f>
        <v>Realizar acompañamiento a toda la población que ha sido víctima de la violencia aplicando un enfoque diferencial en el cual se tenga en cuenta a la población OSIGD - LGBTI.</v>
      </c>
      <c r="G114" s="226">
        <f>+Metas!J479</f>
        <v>1</v>
      </c>
      <c r="H114" s="1">
        <f>SUM(I114:L114)</f>
        <v>1</v>
      </c>
      <c r="I114" s="198">
        <v>0</v>
      </c>
      <c r="J114" s="198">
        <v>1</v>
      </c>
      <c r="K114" s="198">
        <v>0</v>
      </c>
      <c r="L114" s="198">
        <v>0</v>
      </c>
      <c r="M114" s="186">
        <f t="shared" si="161"/>
        <v>120</v>
      </c>
      <c r="N114" s="186">
        <f t="shared" si="161"/>
        <v>120</v>
      </c>
      <c r="O114" s="186">
        <f t="shared" si="161"/>
        <v>0</v>
      </c>
      <c r="P114" s="186">
        <f t="shared" si="161"/>
        <v>0</v>
      </c>
      <c r="Q114" s="186">
        <f t="shared" si="161"/>
        <v>0</v>
      </c>
      <c r="R114" s="186">
        <f t="shared" si="161"/>
        <v>0</v>
      </c>
      <c r="S114" s="186">
        <f t="shared" si="161"/>
        <v>0</v>
      </c>
      <c r="T114" s="227">
        <f>+I114</f>
        <v>0</v>
      </c>
      <c r="U114" s="186">
        <f>SUM(V114:AA114)</f>
        <v>0</v>
      </c>
      <c r="V114" s="188">
        <v>0</v>
      </c>
      <c r="W114" s="188">
        <v>0</v>
      </c>
      <c r="X114" s="188">
        <v>0</v>
      </c>
      <c r="Y114" s="188">
        <v>0</v>
      </c>
      <c r="Z114" s="188">
        <v>0</v>
      </c>
      <c r="AA114" s="188">
        <v>0</v>
      </c>
      <c r="AB114" s="227">
        <f>+J114</f>
        <v>1</v>
      </c>
      <c r="AC114" s="186">
        <f>SUM(AD114:AI114)</f>
        <v>40</v>
      </c>
      <c r="AD114" s="188">
        <v>40</v>
      </c>
      <c r="AE114" s="188">
        <v>0</v>
      </c>
      <c r="AF114" s="188">
        <v>0</v>
      </c>
      <c r="AG114" s="188">
        <v>0</v>
      </c>
      <c r="AH114" s="188">
        <v>0</v>
      </c>
      <c r="AI114" s="188">
        <v>0</v>
      </c>
      <c r="AJ114" s="227">
        <f>+K114</f>
        <v>0</v>
      </c>
      <c r="AK114" s="186">
        <f>SUM(AL114:AQ114)</f>
        <v>40</v>
      </c>
      <c r="AL114" s="188">
        <v>40</v>
      </c>
      <c r="AM114" s="188">
        <v>0</v>
      </c>
      <c r="AN114" s="188">
        <v>0</v>
      </c>
      <c r="AO114" s="188">
        <v>0</v>
      </c>
      <c r="AP114" s="188">
        <v>0</v>
      </c>
      <c r="AQ114" s="188">
        <v>0</v>
      </c>
      <c r="AR114" s="227">
        <f>+L114</f>
        <v>0</v>
      </c>
      <c r="AS114" s="186">
        <f>SUM(AT114:AY114)</f>
        <v>40</v>
      </c>
      <c r="AT114" s="188">
        <v>40</v>
      </c>
      <c r="AU114" s="188">
        <v>0</v>
      </c>
      <c r="AV114" s="188">
        <v>0</v>
      </c>
      <c r="AW114" s="188">
        <v>0</v>
      </c>
      <c r="AX114" s="188">
        <v>0</v>
      </c>
      <c r="AY114" s="188">
        <v>0</v>
      </c>
    </row>
    <row r="115" spans="1:51" ht="32.1" customHeight="1" x14ac:dyDescent="0.25">
      <c r="D115" s="175"/>
      <c r="E115" s="182">
        <f>+Metas!H480</f>
        <v>423</v>
      </c>
      <c r="F115" s="191" t="str">
        <f>+Metas!K480</f>
        <v>Implementación de medidas que garanticen el respeto hacia las personas OSIGD -LGBTI.</v>
      </c>
      <c r="G115" s="226">
        <f>+Metas!J480</f>
        <v>1</v>
      </c>
      <c r="H115" s="1">
        <f>SUM(I115:L115)</f>
        <v>1</v>
      </c>
      <c r="I115" s="198">
        <v>0</v>
      </c>
      <c r="J115" s="198">
        <v>0</v>
      </c>
      <c r="K115" s="198">
        <v>1</v>
      </c>
      <c r="L115" s="198">
        <v>0</v>
      </c>
      <c r="M115" s="186">
        <f t="shared" si="161"/>
        <v>120</v>
      </c>
      <c r="N115" s="186">
        <f t="shared" si="161"/>
        <v>120</v>
      </c>
      <c r="O115" s="186">
        <f t="shared" si="161"/>
        <v>0</v>
      </c>
      <c r="P115" s="186">
        <f t="shared" si="161"/>
        <v>0</v>
      </c>
      <c r="Q115" s="186">
        <f t="shared" si="161"/>
        <v>0</v>
      </c>
      <c r="R115" s="186">
        <f t="shared" si="161"/>
        <v>0</v>
      </c>
      <c r="S115" s="186">
        <f t="shared" si="161"/>
        <v>0</v>
      </c>
      <c r="T115" s="227">
        <f>+I115</f>
        <v>0</v>
      </c>
      <c r="U115" s="186">
        <f>SUM(V115:AA115)</f>
        <v>0</v>
      </c>
      <c r="V115" s="188">
        <v>0</v>
      </c>
      <c r="W115" s="188">
        <v>0</v>
      </c>
      <c r="X115" s="188">
        <v>0</v>
      </c>
      <c r="Y115" s="188">
        <v>0</v>
      </c>
      <c r="Z115" s="188">
        <v>0</v>
      </c>
      <c r="AA115" s="188">
        <v>0</v>
      </c>
      <c r="AB115" s="227">
        <f>+J115</f>
        <v>0</v>
      </c>
      <c r="AC115" s="186">
        <f>SUM(AD115:AI115)</f>
        <v>40</v>
      </c>
      <c r="AD115" s="188">
        <v>40</v>
      </c>
      <c r="AE115" s="188">
        <v>0</v>
      </c>
      <c r="AF115" s="188">
        <v>0</v>
      </c>
      <c r="AG115" s="188">
        <v>0</v>
      </c>
      <c r="AH115" s="188">
        <v>0</v>
      </c>
      <c r="AI115" s="188">
        <v>0</v>
      </c>
      <c r="AJ115" s="227">
        <f>+K115</f>
        <v>1</v>
      </c>
      <c r="AK115" s="186">
        <f>SUM(AL115:AQ115)</f>
        <v>40</v>
      </c>
      <c r="AL115" s="188">
        <v>40</v>
      </c>
      <c r="AM115" s="188">
        <v>0</v>
      </c>
      <c r="AN115" s="188">
        <v>0</v>
      </c>
      <c r="AO115" s="188">
        <v>0</v>
      </c>
      <c r="AP115" s="188">
        <v>0</v>
      </c>
      <c r="AQ115" s="188">
        <v>0</v>
      </c>
      <c r="AR115" s="227">
        <f>+L115</f>
        <v>0</v>
      </c>
      <c r="AS115" s="186">
        <f>SUM(AT115:AY115)</f>
        <v>40</v>
      </c>
      <c r="AT115" s="188">
        <v>40</v>
      </c>
      <c r="AU115" s="188">
        <v>0</v>
      </c>
      <c r="AV115" s="188">
        <v>0</v>
      </c>
      <c r="AW115" s="188">
        <v>0</v>
      </c>
      <c r="AX115" s="188">
        <v>0</v>
      </c>
      <c r="AY115" s="188">
        <v>0</v>
      </c>
    </row>
    <row r="116" spans="1:51" ht="32.1" customHeight="1" x14ac:dyDescent="0.25">
      <c r="D116" s="175"/>
      <c r="E116" s="182">
        <f>+Metas!H481</f>
        <v>424</v>
      </c>
      <c r="F116" s="191" t="str">
        <f>+Metas!K481</f>
        <v>Capacitaciones y sensibilizaciones a la policía para que actúe de forma adecuada frente a situaciones que puedan presentarse con las personas OSIGD -LGBTI</v>
      </c>
      <c r="G116" s="226">
        <f>+Metas!J481</f>
        <v>10</v>
      </c>
      <c r="H116" s="1">
        <f>SUM(I116:L116)</f>
        <v>10</v>
      </c>
      <c r="I116" s="198">
        <v>0</v>
      </c>
      <c r="J116" s="198">
        <v>4</v>
      </c>
      <c r="K116" s="198">
        <v>3</v>
      </c>
      <c r="L116" s="198">
        <v>3</v>
      </c>
      <c r="M116" s="186">
        <f t="shared" ref="M116:S118" si="186">+U116+AC116+AK116+AS116</f>
        <v>90</v>
      </c>
      <c r="N116" s="186">
        <f t="shared" si="186"/>
        <v>90</v>
      </c>
      <c r="O116" s="186">
        <f t="shared" si="186"/>
        <v>0</v>
      </c>
      <c r="P116" s="186">
        <f t="shared" si="186"/>
        <v>0</v>
      </c>
      <c r="Q116" s="186">
        <f t="shared" si="186"/>
        <v>0</v>
      </c>
      <c r="R116" s="186">
        <f t="shared" si="186"/>
        <v>0</v>
      </c>
      <c r="S116" s="186">
        <f t="shared" si="186"/>
        <v>0</v>
      </c>
      <c r="T116" s="227">
        <f>+I116</f>
        <v>0</v>
      </c>
      <c r="U116" s="186">
        <f>SUM(V116:AA116)</f>
        <v>0</v>
      </c>
      <c r="V116" s="188">
        <v>0</v>
      </c>
      <c r="W116" s="188">
        <v>0</v>
      </c>
      <c r="X116" s="188">
        <v>0</v>
      </c>
      <c r="Y116" s="188">
        <v>0</v>
      </c>
      <c r="Z116" s="188">
        <v>0</v>
      </c>
      <c r="AA116" s="188">
        <v>0</v>
      </c>
      <c r="AB116" s="227">
        <f>+J116</f>
        <v>4</v>
      </c>
      <c r="AC116" s="186">
        <f>SUM(AD116:AI116)</f>
        <v>30</v>
      </c>
      <c r="AD116" s="188">
        <v>30</v>
      </c>
      <c r="AE116" s="188">
        <v>0</v>
      </c>
      <c r="AF116" s="188">
        <v>0</v>
      </c>
      <c r="AG116" s="188">
        <v>0</v>
      </c>
      <c r="AH116" s="188">
        <v>0</v>
      </c>
      <c r="AI116" s="188">
        <v>0</v>
      </c>
      <c r="AJ116" s="227">
        <f>+K116</f>
        <v>3</v>
      </c>
      <c r="AK116" s="186">
        <f>SUM(AL116:AQ116)</f>
        <v>30</v>
      </c>
      <c r="AL116" s="188">
        <v>30</v>
      </c>
      <c r="AM116" s="188">
        <v>0</v>
      </c>
      <c r="AN116" s="188">
        <v>0</v>
      </c>
      <c r="AO116" s="188">
        <v>0</v>
      </c>
      <c r="AP116" s="188">
        <v>0</v>
      </c>
      <c r="AQ116" s="188">
        <v>0</v>
      </c>
      <c r="AR116" s="227">
        <f>+L116</f>
        <v>3</v>
      </c>
      <c r="AS116" s="186">
        <f>SUM(AT116:AY116)</f>
        <v>30</v>
      </c>
      <c r="AT116" s="188">
        <v>30</v>
      </c>
      <c r="AU116" s="188">
        <v>0</v>
      </c>
      <c r="AV116" s="188">
        <v>0</v>
      </c>
      <c r="AW116" s="188">
        <v>0</v>
      </c>
      <c r="AX116" s="188">
        <v>0</v>
      </c>
      <c r="AY116" s="188">
        <v>0</v>
      </c>
    </row>
    <row r="117" spans="1:51" ht="32.1" customHeight="1" x14ac:dyDescent="0.25">
      <c r="D117" s="175"/>
      <c r="E117" s="182">
        <f>+Metas!H482</f>
        <v>425</v>
      </c>
      <c r="F117" s="191" t="str">
        <f>+Metas!K482</f>
        <v>Campañas de sensibilización hacia temáticas OSIGD -LGBTI. a la población en general</v>
      </c>
      <c r="G117" s="226">
        <f>+Metas!J482</f>
        <v>4</v>
      </c>
      <c r="H117" s="1">
        <f>SUM(I117:L117)</f>
        <v>4</v>
      </c>
      <c r="I117" s="198">
        <v>0</v>
      </c>
      <c r="J117" s="198">
        <v>1</v>
      </c>
      <c r="K117" s="198">
        <v>2</v>
      </c>
      <c r="L117" s="198">
        <v>1</v>
      </c>
      <c r="M117" s="186">
        <f t="shared" si="186"/>
        <v>200</v>
      </c>
      <c r="N117" s="186">
        <f t="shared" si="186"/>
        <v>200</v>
      </c>
      <c r="O117" s="186">
        <f t="shared" si="186"/>
        <v>0</v>
      </c>
      <c r="P117" s="186">
        <f t="shared" si="186"/>
        <v>0</v>
      </c>
      <c r="Q117" s="186">
        <f t="shared" si="186"/>
        <v>0</v>
      </c>
      <c r="R117" s="186">
        <f t="shared" si="186"/>
        <v>0</v>
      </c>
      <c r="S117" s="186">
        <f t="shared" si="186"/>
        <v>0</v>
      </c>
      <c r="T117" s="227">
        <f>+I117</f>
        <v>0</v>
      </c>
      <c r="U117" s="186">
        <f>SUM(V117:AA117)</f>
        <v>20</v>
      </c>
      <c r="V117" s="188">
        <v>20</v>
      </c>
      <c r="W117" s="188">
        <v>0</v>
      </c>
      <c r="X117" s="188">
        <v>0</v>
      </c>
      <c r="Y117" s="188">
        <v>0</v>
      </c>
      <c r="Z117" s="188">
        <v>0</v>
      </c>
      <c r="AA117" s="188">
        <v>0</v>
      </c>
      <c r="AB117" s="227">
        <f>+J117</f>
        <v>1</v>
      </c>
      <c r="AC117" s="186">
        <f>SUM(AD117:AI117)</f>
        <v>60</v>
      </c>
      <c r="AD117" s="188">
        <v>60</v>
      </c>
      <c r="AE117" s="188">
        <v>0</v>
      </c>
      <c r="AF117" s="188">
        <v>0</v>
      </c>
      <c r="AG117" s="188">
        <v>0</v>
      </c>
      <c r="AH117" s="188">
        <v>0</v>
      </c>
      <c r="AI117" s="188">
        <v>0</v>
      </c>
      <c r="AJ117" s="227">
        <f>+K117</f>
        <v>2</v>
      </c>
      <c r="AK117" s="186">
        <f>SUM(AL117:AQ117)</f>
        <v>60</v>
      </c>
      <c r="AL117" s="188">
        <v>60</v>
      </c>
      <c r="AM117" s="188">
        <v>0</v>
      </c>
      <c r="AN117" s="188">
        <v>0</v>
      </c>
      <c r="AO117" s="188">
        <v>0</v>
      </c>
      <c r="AP117" s="188">
        <v>0</v>
      </c>
      <c r="AQ117" s="188">
        <v>0</v>
      </c>
      <c r="AR117" s="227">
        <f>+L117</f>
        <v>1</v>
      </c>
      <c r="AS117" s="186">
        <f>SUM(AT117:AY117)</f>
        <v>60</v>
      </c>
      <c r="AT117" s="188">
        <v>60</v>
      </c>
      <c r="AU117" s="188">
        <v>0</v>
      </c>
      <c r="AV117" s="188">
        <v>0</v>
      </c>
      <c r="AW117" s="188">
        <v>0</v>
      </c>
      <c r="AX117" s="188">
        <v>0</v>
      </c>
      <c r="AY117" s="188">
        <v>0</v>
      </c>
    </row>
    <row r="118" spans="1:51" ht="32.1" customHeight="1" x14ac:dyDescent="0.25">
      <c r="D118" s="175"/>
      <c r="E118" s="182">
        <f>+Metas!H483</f>
        <v>426</v>
      </c>
      <c r="F118" s="191" t="str">
        <f>+Metas!K483</f>
        <v>Talleres para el empoderamiento de las personas OSIGD -LGBTI.</v>
      </c>
      <c r="G118" s="226">
        <f>+Metas!J483</f>
        <v>10</v>
      </c>
      <c r="H118" s="1">
        <f>SUM(I118:L118)</f>
        <v>10</v>
      </c>
      <c r="I118" s="198">
        <v>0</v>
      </c>
      <c r="J118" s="198">
        <v>4</v>
      </c>
      <c r="K118" s="198">
        <v>3</v>
      </c>
      <c r="L118" s="198">
        <v>3</v>
      </c>
      <c r="M118" s="186">
        <f t="shared" si="186"/>
        <v>195</v>
      </c>
      <c r="N118" s="186">
        <f t="shared" si="186"/>
        <v>195</v>
      </c>
      <c r="O118" s="186">
        <f t="shared" si="186"/>
        <v>0</v>
      </c>
      <c r="P118" s="186">
        <f t="shared" si="186"/>
        <v>0</v>
      </c>
      <c r="Q118" s="186">
        <f t="shared" si="186"/>
        <v>0</v>
      </c>
      <c r="R118" s="186">
        <f t="shared" si="186"/>
        <v>0</v>
      </c>
      <c r="S118" s="186">
        <f t="shared" si="186"/>
        <v>0</v>
      </c>
      <c r="T118" s="227">
        <f>+I118</f>
        <v>0</v>
      </c>
      <c r="U118" s="186">
        <f>SUM(V118:AA118)</f>
        <v>0</v>
      </c>
      <c r="V118" s="188">
        <v>0</v>
      </c>
      <c r="W118" s="188">
        <v>0</v>
      </c>
      <c r="X118" s="188">
        <v>0</v>
      </c>
      <c r="Y118" s="188">
        <v>0</v>
      </c>
      <c r="Z118" s="188">
        <v>0</v>
      </c>
      <c r="AA118" s="188">
        <v>0</v>
      </c>
      <c r="AB118" s="227">
        <f>+J118</f>
        <v>4</v>
      </c>
      <c r="AC118" s="186">
        <f>SUM(AD118:AI118)</f>
        <v>65</v>
      </c>
      <c r="AD118" s="188">
        <v>65</v>
      </c>
      <c r="AE118" s="188">
        <v>0</v>
      </c>
      <c r="AF118" s="188">
        <v>0</v>
      </c>
      <c r="AG118" s="188">
        <v>0</v>
      </c>
      <c r="AH118" s="188">
        <v>0</v>
      </c>
      <c r="AI118" s="188">
        <v>0</v>
      </c>
      <c r="AJ118" s="227">
        <f>+K118</f>
        <v>3</v>
      </c>
      <c r="AK118" s="186">
        <f>SUM(AL118:AQ118)</f>
        <v>65</v>
      </c>
      <c r="AL118" s="188">
        <v>65</v>
      </c>
      <c r="AM118" s="188">
        <v>0</v>
      </c>
      <c r="AN118" s="188">
        <v>0</v>
      </c>
      <c r="AO118" s="188">
        <v>0</v>
      </c>
      <c r="AP118" s="188">
        <v>0</v>
      </c>
      <c r="AQ118" s="188">
        <v>0</v>
      </c>
      <c r="AR118" s="227">
        <f>+L118</f>
        <v>3</v>
      </c>
      <c r="AS118" s="186">
        <f>SUM(AT118:AY118)</f>
        <v>65</v>
      </c>
      <c r="AT118" s="188">
        <v>65</v>
      </c>
      <c r="AU118" s="188">
        <v>0</v>
      </c>
      <c r="AV118" s="188">
        <v>0</v>
      </c>
      <c r="AW118" s="188">
        <v>0</v>
      </c>
      <c r="AX118" s="188">
        <v>0</v>
      </c>
      <c r="AY118" s="188">
        <v>0</v>
      </c>
    </row>
    <row r="119" spans="1:51" ht="31.9" customHeight="1" x14ac:dyDescent="0.25">
      <c r="AF119" s="214"/>
    </row>
    <row r="120" spans="1:51" ht="31.9" customHeight="1" x14ac:dyDescent="0.25">
      <c r="AF120" s="214"/>
    </row>
    <row r="121" spans="1:51" ht="30" customHeight="1" x14ac:dyDescent="0.25">
      <c r="A121" s="142"/>
      <c r="B121" s="142"/>
      <c r="C121" s="142"/>
      <c r="D121" s="142"/>
      <c r="E121" s="242"/>
      <c r="F121" s="243"/>
      <c r="G121" s="244"/>
      <c r="H121" s="244"/>
      <c r="I121" s="245"/>
      <c r="J121" s="245"/>
      <c r="K121" s="245"/>
      <c r="L121" s="245"/>
      <c r="M121" s="246"/>
      <c r="AF121" s="214"/>
    </row>
  </sheetData>
  <sheetProtection algorithmName="SHA-512" hashValue="tJNE7bPZKyOvhEHbvAqzQ0BshY7/jz92ydtEQwGwGVj2117df/6cfZZkh0QI+lu/W+atzcBKjt0XmW+TZc4Vtw==" saltValue="3io/dcQEfmXddAKfNV5Y9w==" spinCount="100000" sheet="1" objects="1" scenarios="1"/>
  <mergeCells count="67">
    <mergeCell ref="E64:F64"/>
    <mergeCell ref="E66:F66"/>
    <mergeCell ref="E69:F69"/>
    <mergeCell ref="E84:F84"/>
    <mergeCell ref="E88:F88"/>
    <mergeCell ref="E106:F106"/>
    <mergeCell ref="E72:F72"/>
    <mergeCell ref="E100:F100"/>
    <mergeCell ref="E113:F113"/>
    <mergeCell ref="E108:F108"/>
    <mergeCell ref="E111:F111"/>
    <mergeCell ref="E95:F95"/>
    <mergeCell ref="E103:F103"/>
    <mergeCell ref="E92:F92"/>
    <mergeCell ref="E17:F17"/>
    <mergeCell ref="E19:F19"/>
    <mergeCell ref="E34:F34"/>
    <mergeCell ref="E59:F59"/>
    <mergeCell ref="E61:F61"/>
    <mergeCell ref="E21:F21"/>
    <mergeCell ref="E24:F24"/>
    <mergeCell ref="E26:F26"/>
    <mergeCell ref="E37:F37"/>
    <mergeCell ref="E39:F39"/>
    <mergeCell ref="E54:F54"/>
    <mergeCell ref="E52:F52"/>
    <mergeCell ref="E48:F48"/>
    <mergeCell ref="E50:F50"/>
    <mergeCell ref="AX2:AX3"/>
    <mergeCell ref="AY2:AY3"/>
    <mergeCell ref="A4:F4"/>
    <mergeCell ref="E7:F7"/>
    <mergeCell ref="E13:F13"/>
    <mergeCell ref="AL2:AO2"/>
    <mergeCell ref="AP2:AP3"/>
    <mergeCell ref="AQ2:AQ3"/>
    <mergeCell ref="AR2:AR3"/>
    <mergeCell ref="AS2:AS3"/>
    <mergeCell ref="AT2:AW2"/>
    <mergeCell ref="AC2:AC3"/>
    <mergeCell ref="AD2:AG2"/>
    <mergeCell ref="AH2:AH3"/>
    <mergeCell ref="AI2:AI3"/>
    <mergeCell ref="AJ2:AJ3"/>
    <mergeCell ref="AK2:AK3"/>
    <mergeCell ref="T2:T3"/>
    <mergeCell ref="U2:U3"/>
    <mergeCell ref="V2:Y2"/>
    <mergeCell ref="Z2:Z3"/>
    <mergeCell ref="AA2:AA3"/>
    <mergeCell ref="AB2:AB3"/>
    <mergeCell ref="AR1:AY1"/>
    <mergeCell ref="A2:F3"/>
    <mergeCell ref="G2:G3"/>
    <mergeCell ref="H2:H3"/>
    <mergeCell ref="I2:I3"/>
    <mergeCell ref="J2:J3"/>
    <mergeCell ref="S2:S3"/>
    <mergeCell ref="M1:S1"/>
    <mergeCell ref="T1:AA1"/>
    <mergeCell ref="AB1:AI1"/>
    <mergeCell ref="AJ1:AQ1"/>
    <mergeCell ref="K2:K3"/>
    <mergeCell ref="L2:L3"/>
    <mergeCell ref="M2:M3"/>
    <mergeCell ref="N2:Q2"/>
    <mergeCell ref="R2:R3"/>
  </mergeCells>
  <conditionalFormatting sqref="G8 G101 G18 G38 G49 G51 G53 G60 G65">
    <cfRule type="expression" dxfId="398" priority="149">
      <formula>$G8=$H8</formula>
    </cfRule>
  </conditionalFormatting>
  <conditionalFormatting sqref="G35">
    <cfRule type="expression" dxfId="397" priority="145">
      <formula>$G35=$H35</formula>
    </cfRule>
  </conditionalFormatting>
  <conditionalFormatting sqref="G62">
    <cfRule type="expression" dxfId="396" priority="144">
      <formula>$G62=$H62</formula>
    </cfRule>
  </conditionalFormatting>
  <conditionalFormatting sqref="G96">
    <cfRule type="expression" dxfId="395" priority="143">
      <formula>$G96=$H96</formula>
    </cfRule>
  </conditionalFormatting>
  <conditionalFormatting sqref="G40">
    <cfRule type="expression" dxfId="394" priority="106">
      <formula>$G40=$H40</formula>
    </cfRule>
  </conditionalFormatting>
  <conditionalFormatting sqref="G55">
    <cfRule type="expression" dxfId="393" priority="105">
      <formula>$G55=$H55</formula>
    </cfRule>
  </conditionalFormatting>
  <conditionalFormatting sqref="G14">
    <cfRule type="expression" dxfId="392" priority="101">
      <formula>$G14=$H14</formula>
    </cfRule>
  </conditionalFormatting>
  <conditionalFormatting sqref="G9:G12">
    <cfRule type="expression" dxfId="391" priority="100">
      <formula>$G9=$H9</formula>
    </cfRule>
  </conditionalFormatting>
  <conditionalFormatting sqref="G15">
    <cfRule type="expression" dxfId="390" priority="99">
      <formula>$G15=$H15</formula>
    </cfRule>
  </conditionalFormatting>
  <conditionalFormatting sqref="G20">
    <cfRule type="expression" dxfId="389" priority="98">
      <formula>$G20=$H20</formula>
    </cfRule>
  </conditionalFormatting>
  <conditionalFormatting sqref="G22">
    <cfRule type="expression" dxfId="388" priority="97">
      <formula>$G22=$H22</formula>
    </cfRule>
  </conditionalFormatting>
  <conditionalFormatting sqref="G25">
    <cfRule type="expression" dxfId="387" priority="95">
      <formula>$G25=$H25</formula>
    </cfRule>
  </conditionalFormatting>
  <conditionalFormatting sqref="G23">
    <cfRule type="expression" dxfId="386" priority="93">
      <formula>$G23=$H23</formula>
    </cfRule>
  </conditionalFormatting>
  <conditionalFormatting sqref="G27">
    <cfRule type="expression" dxfId="385" priority="92">
      <formula>$G27=$H27</formula>
    </cfRule>
  </conditionalFormatting>
  <conditionalFormatting sqref="G28:G33">
    <cfRule type="expression" dxfId="384" priority="90">
      <formula>$G28=$H28</formula>
    </cfRule>
  </conditionalFormatting>
  <conditionalFormatting sqref="G41:G47">
    <cfRule type="expression" dxfId="383" priority="89">
      <formula>$G41=$H41</formula>
    </cfRule>
  </conditionalFormatting>
  <conditionalFormatting sqref="G56:G57">
    <cfRule type="expression" dxfId="382" priority="85">
      <formula>$G56=$H56</formula>
    </cfRule>
  </conditionalFormatting>
  <conditionalFormatting sqref="G63">
    <cfRule type="expression" dxfId="381" priority="84">
      <formula>$G63=$H63</formula>
    </cfRule>
  </conditionalFormatting>
  <conditionalFormatting sqref="G67">
    <cfRule type="expression" dxfId="380" priority="82">
      <formula>$G67=$H67</formula>
    </cfRule>
  </conditionalFormatting>
  <conditionalFormatting sqref="G70">
    <cfRule type="expression" dxfId="379" priority="81">
      <formula>$G70=$H70</formula>
    </cfRule>
  </conditionalFormatting>
  <conditionalFormatting sqref="G73">
    <cfRule type="expression" dxfId="378" priority="80">
      <formula>$G73=$H73</formula>
    </cfRule>
  </conditionalFormatting>
  <conditionalFormatting sqref="G85">
    <cfRule type="expression" dxfId="377" priority="79">
      <formula>$G85=$H85</formula>
    </cfRule>
  </conditionalFormatting>
  <conditionalFormatting sqref="G89">
    <cfRule type="expression" dxfId="376" priority="78">
      <formula>$G89=$H89</formula>
    </cfRule>
  </conditionalFormatting>
  <conditionalFormatting sqref="G93">
    <cfRule type="expression" dxfId="375" priority="77">
      <formula>$G93=$H93</formula>
    </cfRule>
  </conditionalFormatting>
  <conditionalFormatting sqref="G90:G91">
    <cfRule type="expression" dxfId="374" priority="71">
      <formula>$G90=$H90</formula>
    </cfRule>
  </conditionalFormatting>
  <conditionalFormatting sqref="G71">
    <cfRule type="expression" dxfId="373" priority="75">
      <formula>$G71=$H71</formula>
    </cfRule>
  </conditionalFormatting>
  <conditionalFormatting sqref="G68">
    <cfRule type="expression" dxfId="372" priority="74">
      <formula>$G68=$H68</formula>
    </cfRule>
  </conditionalFormatting>
  <conditionalFormatting sqref="G74:G83">
    <cfRule type="expression" dxfId="371" priority="73">
      <formula>$G74=$H74</formula>
    </cfRule>
  </conditionalFormatting>
  <conditionalFormatting sqref="G86:G87">
    <cfRule type="expression" dxfId="370" priority="72">
      <formula>$G86=$H86</formula>
    </cfRule>
  </conditionalFormatting>
  <conditionalFormatting sqref="G94">
    <cfRule type="expression" dxfId="369" priority="70">
      <formula>$G94=$H94</formula>
    </cfRule>
  </conditionalFormatting>
  <conditionalFormatting sqref="G97:G98">
    <cfRule type="expression" dxfId="368" priority="69">
      <formula>$G97=$H97</formula>
    </cfRule>
  </conditionalFormatting>
  <conditionalFormatting sqref="G102">
    <cfRule type="expression" dxfId="367" priority="64">
      <formula>$G102=$H102</formula>
    </cfRule>
  </conditionalFormatting>
  <conditionalFormatting sqref="G107">
    <cfRule type="expression" dxfId="366" priority="61">
      <formula>$G107=$H107</formula>
    </cfRule>
  </conditionalFormatting>
  <conditionalFormatting sqref="G104:G105">
    <cfRule type="expression" dxfId="365" priority="62">
      <formula>$G104=$H104</formula>
    </cfRule>
  </conditionalFormatting>
  <conditionalFormatting sqref="G109">
    <cfRule type="expression" dxfId="364" priority="60">
      <formula>$G109=$H109</formula>
    </cfRule>
  </conditionalFormatting>
  <conditionalFormatting sqref="G110">
    <cfRule type="expression" dxfId="363" priority="59">
      <formula>$G110=$H110</formula>
    </cfRule>
  </conditionalFormatting>
  <conditionalFormatting sqref="G112">
    <cfRule type="expression" dxfId="362" priority="58">
      <formula>$G112=$H112</formula>
    </cfRule>
  </conditionalFormatting>
  <conditionalFormatting sqref="G114">
    <cfRule type="expression" dxfId="361" priority="57">
      <formula>$G114=$H114</formula>
    </cfRule>
  </conditionalFormatting>
  <conditionalFormatting sqref="G115:G118">
    <cfRule type="expression" dxfId="360" priority="56">
      <formula>$G115=$H115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6" id="{B12DC02D-ACE0-4594-A2BB-B3042216022A}">
            <xm:f>M$16='D:\cerv20181022ienovoD\PDD SSG\SEGUIMIENTO PDD SSG\Plan Indicativo 2020-2023\Definitivos INDICATIVO pdd ssg\[INDICATIVO PDD NDS 2020-2023 (08 Mujer 2020-07-27) .xlsx]Inversión'!#REF!</xm:f>
            <x14:dxf>
              <font>
                <b/>
                <i val="0"/>
                <color theme="0"/>
              </font>
              <fill>
                <patternFill>
                  <bgColor theme="7" tint="-0.24994659260841701"/>
                </patternFill>
              </fill>
            </x14:dxf>
          </x14:cfRule>
          <xm:sqref>M16:S16</xm:sqref>
        </x14:conditionalFormatting>
        <x14:conditionalFormatting xmlns:xm="http://schemas.microsoft.com/office/excel/2006/main">
          <x14:cfRule type="expression" priority="5" id="{C4ABB9A1-78EC-4AFA-B64B-22EC597AF952}">
            <xm:f>M$58='D:\cerv20181022ienovoD\PDD SSG\SEGUIMIENTO PDD SSG\Plan Indicativo 2020-2023\Definitivos INDICATIVO pdd ssg\[INDICATIVO PDD NDS 2020-2023 (08 Mujer 2020-07-27) .xlsx]Inversión'!#REF!</xm:f>
            <x14:dxf>
              <font>
                <b/>
                <i val="0"/>
                <color theme="0"/>
              </font>
              <fill>
                <patternFill>
                  <bgColor theme="7" tint="-0.24994659260841701"/>
                </patternFill>
              </fill>
            </x14:dxf>
          </x14:cfRule>
          <xm:sqref>M36:S36</xm:sqref>
        </x14:conditionalFormatting>
        <x14:conditionalFormatting xmlns:xm="http://schemas.microsoft.com/office/excel/2006/main">
          <x14:cfRule type="expression" priority="4" id="{1A8DA058-BA4A-4C34-876C-85E69E22114E}">
            <xm:f>M$99='D:\cerv20181022ienovoD\PDD SSG\SEGUIMIENTO PDD SSG\Plan Indicativo 2020-2023\Definitivos INDICATIVO pdd ssg\[INDICATIVO PDD NDS 2020-2023 (08 Mujer 2020-07-27) .xlsx]Inversión'!#REF!</xm:f>
            <x14:dxf>
              <font>
                <b/>
                <i val="0"/>
                <color theme="0"/>
              </font>
              <fill>
                <patternFill>
                  <bgColor theme="7" tint="-0.24994659260841701"/>
                </patternFill>
              </fill>
            </x14:dxf>
          </x14:cfRule>
          <xm:sqref>M99:S99</xm:sqref>
        </x14:conditionalFormatting>
        <x14:conditionalFormatting xmlns:xm="http://schemas.microsoft.com/office/excel/2006/main">
          <x14:cfRule type="expression" priority="3" id="{64549D78-C819-43E3-A6DD-FD645C0BC62F}">
            <xm:f>M$6='D:\cerv20181022ienovoD\PDD SSG\SEGUIMIENTO PDD SSG\Plan Indicativo 2020-2023\Definitivos INDICATIVO pdd ssg\[INDICATIVO PDD NDS 2020-2023 (08 Mujer 2020-07-27) .xlsx]Inversión'!#REF!</xm:f>
            <x14:dxf>
              <font>
                <b/>
                <i val="0"/>
                <color theme="0"/>
              </font>
              <fill>
                <patternFill>
                  <bgColor theme="7" tint="-0.24994659260841701"/>
                </patternFill>
              </fill>
            </x14:dxf>
          </x14:cfRule>
          <xm:sqref>M6:S6</xm:sqref>
        </x14:conditionalFormatting>
        <x14:conditionalFormatting xmlns:xm="http://schemas.microsoft.com/office/excel/2006/main">
          <x14:cfRule type="expression" priority="2" id="{BB20C58B-B4BE-4353-A837-1B18D2FD1654}">
            <xm:f>M$5='D:\cerv20181022ienovoD\PDD SSG\SEGUIMIENTO PDD SSG\Plan Indicativo 2020-2023\Definitivos INDICATIVO pdd ssg\[INDICATIVO PDD NDS 2020-2023 (08 Mujer 2020-07-27) .xlsx]Inversión'!#REF!</xm:f>
            <x14:dxf>
              <font>
                <color theme="0"/>
              </font>
              <fill>
                <patternFill>
                  <bgColor rgb="FF00B050"/>
                </patternFill>
              </fill>
            </x14:dxf>
          </x14:cfRule>
          <xm:sqref>M5:S5</xm:sqref>
        </x14:conditionalFormatting>
        <x14:conditionalFormatting xmlns:xm="http://schemas.microsoft.com/office/excel/2006/main">
          <x14:cfRule type="expression" priority="1" id="{3E94C79B-0380-4FC4-A65A-F430A690B357}">
            <xm:f>M$58='D:\cerv20181022ienovoD\PDD SSG\SEGUIMIENTO PDD SSG\Plan Indicativo 2020-2023\Definitivos INDICATIVO pdd ssg\[INDICATIVO PDD NDS 2020-2023 (08 Mujer 2020-07-27) .xlsx]Inversión'!#REF!</xm:f>
            <x14:dxf>
              <font>
                <b/>
                <i val="0"/>
                <color theme="0"/>
              </font>
              <fill>
                <patternFill>
                  <bgColor theme="7" tint="-0.24994659260841701"/>
                </patternFill>
              </fill>
            </x14:dxf>
          </x14:cfRule>
          <xm:sqref>M58:S58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Y310"/>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sheetView>
  </sheetViews>
  <sheetFormatPr baseColWidth="10" defaultColWidth="11.42578125" defaultRowHeight="1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4.140625" style="304" customWidth="1"/>
    <col min="9" max="12" width="11.7109375" style="304" customWidth="1"/>
    <col min="13" max="51" width="12.7109375" style="304" customWidth="1"/>
    <col min="52" max="87" width="12.7109375" style="141" customWidth="1"/>
    <col min="88" max="16384" width="11.42578125" style="141"/>
  </cols>
  <sheetData>
    <row r="1" spans="1:51" ht="32.25" customHeight="1" thickBot="1" x14ac:dyDescent="0.3">
      <c r="A1" s="141"/>
      <c r="B1" s="142"/>
      <c r="C1" s="142"/>
      <c r="D1" s="142"/>
      <c r="E1" s="143"/>
      <c r="F1" s="144"/>
      <c r="G1" s="145"/>
      <c r="H1" s="253"/>
      <c r="I1" s="254"/>
      <c r="J1" s="254"/>
      <c r="K1" s="254"/>
      <c r="L1" s="254"/>
      <c r="M1" s="618" t="s">
        <v>271</v>
      </c>
      <c r="N1" s="603"/>
      <c r="O1" s="603"/>
      <c r="P1" s="603"/>
      <c r="Q1" s="603"/>
      <c r="R1" s="603"/>
      <c r="S1" s="619"/>
      <c r="T1" s="620" t="s">
        <v>264</v>
      </c>
      <c r="U1" s="603"/>
      <c r="V1" s="603"/>
      <c r="W1" s="603"/>
      <c r="X1" s="603"/>
      <c r="Y1" s="603"/>
      <c r="Z1" s="603"/>
      <c r="AA1" s="603"/>
      <c r="AB1" s="621" t="s">
        <v>265</v>
      </c>
      <c r="AC1" s="603"/>
      <c r="AD1" s="603"/>
      <c r="AE1" s="603"/>
      <c r="AF1" s="603"/>
      <c r="AG1" s="603"/>
      <c r="AH1" s="603"/>
      <c r="AI1" s="603"/>
      <c r="AJ1" s="602" t="s">
        <v>266</v>
      </c>
      <c r="AK1" s="603"/>
      <c r="AL1" s="603"/>
      <c r="AM1" s="603"/>
      <c r="AN1" s="603"/>
      <c r="AO1" s="603"/>
      <c r="AP1" s="603"/>
      <c r="AQ1" s="603"/>
      <c r="AR1" s="604" t="s">
        <v>267</v>
      </c>
      <c r="AS1" s="603"/>
      <c r="AT1" s="603"/>
      <c r="AU1" s="603"/>
      <c r="AV1" s="603"/>
      <c r="AW1" s="603"/>
      <c r="AX1" s="603"/>
      <c r="AY1" s="603"/>
    </row>
    <row r="2" spans="1:51" ht="31.9" customHeight="1" x14ac:dyDescent="0.25">
      <c r="A2" s="542" t="s">
        <v>140</v>
      </c>
      <c r="B2" s="543"/>
      <c r="C2" s="543"/>
      <c r="D2" s="543"/>
      <c r="E2" s="543"/>
      <c r="F2" s="544"/>
      <c r="G2" s="567" t="s">
        <v>270</v>
      </c>
      <c r="H2" s="605" t="s">
        <v>269</v>
      </c>
      <c r="I2" s="607" t="s">
        <v>141</v>
      </c>
      <c r="J2" s="608" t="s">
        <v>142</v>
      </c>
      <c r="K2" s="609" t="s">
        <v>143</v>
      </c>
      <c r="L2" s="617" t="s">
        <v>144</v>
      </c>
      <c r="M2" s="610" t="s">
        <v>1</v>
      </c>
      <c r="N2" s="611" t="s">
        <v>0</v>
      </c>
      <c r="O2" s="612"/>
      <c r="P2" s="612"/>
      <c r="Q2" s="613"/>
      <c r="R2" s="614" t="s">
        <v>268</v>
      </c>
      <c r="S2" s="615" t="s">
        <v>5</v>
      </c>
      <c r="T2" s="616" t="s">
        <v>141</v>
      </c>
      <c r="U2" s="610" t="s">
        <v>8</v>
      </c>
      <c r="V2" s="611" t="s">
        <v>0</v>
      </c>
      <c r="W2" s="612"/>
      <c r="X2" s="612"/>
      <c r="Y2" s="613"/>
      <c r="Z2" s="614" t="s">
        <v>268</v>
      </c>
      <c r="AA2" s="615" t="s">
        <v>5</v>
      </c>
      <c r="AB2" s="616" t="s">
        <v>142</v>
      </c>
      <c r="AC2" s="610" t="s">
        <v>8</v>
      </c>
      <c r="AD2" s="611" t="s">
        <v>0</v>
      </c>
      <c r="AE2" s="612"/>
      <c r="AF2" s="612"/>
      <c r="AG2" s="613"/>
      <c r="AH2" s="614" t="s">
        <v>268</v>
      </c>
      <c r="AI2" s="615" t="s">
        <v>5</v>
      </c>
      <c r="AJ2" s="616" t="s">
        <v>143</v>
      </c>
      <c r="AK2" s="610" t="s">
        <v>8</v>
      </c>
      <c r="AL2" s="611" t="s">
        <v>0</v>
      </c>
      <c r="AM2" s="612"/>
      <c r="AN2" s="612"/>
      <c r="AO2" s="613"/>
      <c r="AP2" s="614" t="s">
        <v>268</v>
      </c>
      <c r="AQ2" s="615" t="s">
        <v>5</v>
      </c>
      <c r="AR2" s="616" t="s">
        <v>144</v>
      </c>
      <c r="AS2" s="610" t="s">
        <v>8</v>
      </c>
      <c r="AT2" s="611" t="s">
        <v>0</v>
      </c>
      <c r="AU2" s="612"/>
      <c r="AV2" s="612"/>
      <c r="AW2" s="613"/>
      <c r="AX2" s="614" t="s">
        <v>268</v>
      </c>
      <c r="AY2" s="615" t="s">
        <v>5</v>
      </c>
    </row>
    <row r="3" spans="1:51" ht="31.9" customHeight="1" x14ac:dyDescent="0.25">
      <c r="A3" s="545"/>
      <c r="B3" s="546"/>
      <c r="C3" s="546"/>
      <c r="D3" s="546"/>
      <c r="E3" s="546"/>
      <c r="F3" s="547"/>
      <c r="G3" s="568"/>
      <c r="H3" s="606"/>
      <c r="I3" s="606"/>
      <c r="J3" s="606"/>
      <c r="K3" s="606"/>
      <c r="L3" s="606"/>
      <c r="M3" s="606"/>
      <c r="N3" s="255" t="s">
        <v>2</v>
      </c>
      <c r="O3" s="255" t="s">
        <v>4</v>
      </c>
      <c r="P3" s="255" t="s">
        <v>3</v>
      </c>
      <c r="Q3" s="255" t="s">
        <v>6</v>
      </c>
      <c r="R3" s="606"/>
      <c r="S3" s="606"/>
      <c r="T3" s="606"/>
      <c r="U3" s="606"/>
      <c r="V3" s="255" t="s">
        <v>2</v>
      </c>
      <c r="W3" s="255" t="s">
        <v>4</v>
      </c>
      <c r="X3" s="255" t="s">
        <v>3</v>
      </c>
      <c r="Y3" s="255" t="s">
        <v>6</v>
      </c>
      <c r="Z3" s="606"/>
      <c r="AA3" s="606"/>
      <c r="AB3" s="606"/>
      <c r="AC3" s="606"/>
      <c r="AD3" s="255" t="s">
        <v>2</v>
      </c>
      <c r="AE3" s="255" t="s">
        <v>4</v>
      </c>
      <c r="AF3" s="255" t="s">
        <v>3</v>
      </c>
      <c r="AG3" s="255" t="s">
        <v>6</v>
      </c>
      <c r="AH3" s="606"/>
      <c r="AI3" s="606"/>
      <c r="AJ3" s="606"/>
      <c r="AK3" s="606"/>
      <c r="AL3" s="255" t="s">
        <v>2</v>
      </c>
      <c r="AM3" s="255" t="s">
        <v>4</v>
      </c>
      <c r="AN3" s="255" t="s">
        <v>3</v>
      </c>
      <c r="AO3" s="255" t="s">
        <v>6</v>
      </c>
      <c r="AP3" s="606"/>
      <c r="AQ3" s="606"/>
      <c r="AR3" s="606"/>
      <c r="AS3" s="606"/>
      <c r="AT3" s="255" t="s">
        <v>2</v>
      </c>
      <c r="AU3" s="255" t="s">
        <v>4</v>
      </c>
      <c r="AV3" s="255" t="s">
        <v>3</v>
      </c>
      <c r="AW3" s="255" t="s">
        <v>6</v>
      </c>
      <c r="AX3" s="606"/>
      <c r="AY3" s="606"/>
    </row>
    <row r="4" spans="1:51" ht="18" customHeight="1" x14ac:dyDescent="0.25">
      <c r="A4" s="548" t="s">
        <v>7</v>
      </c>
      <c r="B4" s="549"/>
      <c r="C4" s="549"/>
      <c r="D4" s="549"/>
      <c r="E4" s="549"/>
      <c r="F4" s="550"/>
      <c r="G4" s="149"/>
      <c r="H4" s="256"/>
      <c r="I4" s="257"/>
      <c r="J4" s="257"/>
      <c r="K4" s="257"/>
      <c r="L4" s="257"/>
      <c r="M4" s="258">
        <v>253</v>
      </c>
      <c r="N4" s="258">
        <v>253</v>
      </c>
      <c r="O4" s="258">
        <v>0</v>
      </c>
      <c r="P4" s="258">
        <v>0</v>
      </c>
      <c r="Q4" s="258">
        <v>0</v>
      </c>
      <c r="R4" s="258">
        <v>0</v>
      </c>
      <c r="S4" s="258">
        <v>0</v>
      </c>
      <c r="T4" s="259"/>
      <c r="U4" s="260"/>
      <c r="V4" s="260"/>
      <c r="W4" s="260"/>
      <c r="X4" s="260"/>
      <c r="Y4" s="260"/>
      <c r="Z4" s="260"/>
      <c r="AA4" s="260"/>
      <c r="AB4" s="259"/>
      <c r="AC4" s="260"/>
      <c r="AD4" s="260"/>
      <c r="AE4" s="260"/>
      <c r="AF4" s="260"/>
      <c r="AG4" s="260"/>
      <c r="AH4" s="260"/>
      <c r="AI4" s="260"/>
      <c r="AJ4" s="259"/>
      <c r="AK4" s="260"/>
      <c r="AL4" s="260"/>
      <c r="AM4" s="260"/>
      <c r="AN4" s="260"/>
      <c r="AO4" s="260"/>
      <c r="AP4" s="260"/>
      <c r="AQ4" s="260"/>
      <c r="AR4" s="259"/>
      <c r="AS4" s="260"/>
      <c r="AT4" s="260"/>
      <c r="AU4" s="260"/>
      <c r="AV4" s="260"/>
      <c r="AW4" s="260"/>
      <c r="AX4" s="260"/>
      <c r="AY4" s="260"/>
    </row>
    <row r="5" spans="1:51" ht="32.1" customHeight="1" x14ac:dyDescent="0.25">
      <c r="B5" s="216" t="s">
        <v>2480</v>
      </c>
      <c r="C5" s="217" t="s">
        <v>2485</v>
      </c>
      <c r="D5" s="218"/>
      <c r="E5" s="219"/>
      <c r="F5" s="219"/>
      <c r="G5" s="220"/>
      <c r="H5" s="261"/>
      <c r="I5" s="262"/>
      <c r="J5" s="262"/>
      <c r="K5" s="262"/>
      <c r="L5" s="262"/>
      <c r="M5" s="263">
        <f>+M6+M21+M37+M57</f>
        <v>253</v>
      </c>
      <c r="N5" s="263">
        <f t="shared" ref="N5:S5" si="0">+N6+N21+N37+N57</f>
        <v>0</v>
      </c>
      <c r="O5" s="263">
        <f t="shared" si="0"/>
        <v>0</v>
      </c>
      <c r="P5" s="263">
        <f t="shared" si="0"/>
        <v>0</v>
      </c>
      <c r="Q5" s="263">
        <f t="shared" si="0"/>
        <v>0</v>
      </c>
      <c r="R5" s="263">
        <f t="shared" si="0"/>
        <v>0</v>
      </c>
      <c r="S5" s="263">
        <f t="shared" si="0"/>
        <v>0</v>
      </c>
      <c r="T5" s="264"/>
      <c r="U5" s="265">
        <f t="shared" ref="U5:AA5" si="1">+U6+U21+U37+U57</f>
        <v>0</v>
      </c>
      <c r="V5" s="265">
        <f t="shared" si="1"/>
        <v>0</v>
      </c>
      <c r="W5" s="265">
        <f t="shared" si="1"/>
        <v>0</v>
      </c>
      <c r="X5" s="265">
        <f t="shared" si="1"/>
        <v>0</v>
      </c>
      <c r="Y5" s="265">
        <f t="shared" si="1"/>
        <v>0</v>
      </c>
      <c r="Z5" s="265">
        <f t="shared" si="1"/>
        <v>0</v>
      </c>
      <c r="AA5" s="265">
        <f t="shared" si="1"/>
        <v>0</v>
      </c>
      <c r="AB5" s="264"/>
      <c r="AC5" s="265">
        <f t="shared" ref="AC5:AI5" si="2">+AC6+AC21+AC37+AC57</f>
        <v>0</v>
      </c>
      <c r="AD5" s="265">
        <f t="shared" si="2"/>
        <v>0</v>
      </c>
      <c r="AE5" s="265">
        <f t="shared" si="2"/>
        <v>0</v>
      </c>
      <c r="AF5" s="265">
        <f t="shared" si="2"/>
        <v>0</v>
      </c>
      <c r="AG5" s="265">
        <f t="shared" si="2"/>
        <v>0</v>
      </c>
      <c r="AH5" s="265">
        <f t="shared" si="2"/>
        <v>0</v>
      </c>
      <c r="AI5" s="265">
        <f t="shared" si="2"/>
        <v>0</v>
      </c>
      <c r="AJ5" s="264"/>
      <c r="AK5" s="265">
        <f t="shared" ref="AK5:AQ5" si="3">+AK6+AK21+AK37+AK57</f>
        <v>0</v>
      </c>
      <c r="AL5" s="265">
        <f t="shared" si="3"/>
        <v>0</v>
      </c>
      <c r="AM5" s="265">
        <f t="shared" si="3"/>
        <v>0</v>
      </c>
      <c r="AN5" s="265">
        <f t="shared" si="3"/>
        <v>0</v>
      </c>
      <c r="AO5" s="265">
        <f t="shared" si="3"/>
        <v>0</v>
      </c>
      <c r="AP5" s="265">
        <f t="shared" si="3"/>
        <v>0</v>
      </c>
      <c r="AQ5" s="265">
        <f t="shared" si="3"/>
        <v>0</v>
      </c>
      <c r="AR5" s="264"/>
      <c r="AS5" s="265">
        <f t="shared" ref="AS5:AY5" si="4">+AS6+AS21+AS37+AS57</f>
        <v>0</v>
      </c>
      <c r="AT5" s="265">
        <f t="shared" si="4"/>
        <v>0</v>
      </c>
      <c r="AU5" s="265">
        <f t="shared" si="4"/>
        <v>0</v>
      </c>
      <c r="AV5" s="265">
        <f t="shared" si="4"/>
        <v>0</v>
      </c>
      <c r="AW5" s="265">
        <f t="shared" si="4"/>
        <v>0</v>
      </c>
      <c r="AX5" s="265">
        <f t="shared" si="4"/>
        <v>0</v>
      </c>
      <c r="AY5" s="265">
        <f t="shared" si="4"/>
        <v>0</v>
      </c>
    </row>
    <row r="6" spans="1:51" ht="32.1" customHeight="1" x14ac:dyDescent="0.25">
      <c r="C6" s="165" t="s">
        <v>2482</v>
      </c>
      <c r="D6" s="166" t="s">
        <v>2481</v>
      </c>
      <c r="E6" s="167"/>
      <c r="F6" s="168"/>
      <c r="G6" s="169"/>
      <c r="H6" s="266"/>
      <c r="I6" s="267"/>
      <c r="J6" s="267"/>
      <c r="K6" s="267"/>
      <c r="L6" s="267"/>
      <c r="M6" s="268">
        <f t="shared" ref="M6:S6" si="5">SUM(M7:M20)/2</f>
        <v>74</v>
      </c>
      <c r="N6" s="268">
        <f t="shared" si="5"/>
        <v>0</v>
      </c>
      <c r="O6" s="268">
        <f t="shared" si="5"/>
        <v>0</v>
      </c>
      <c r="P6" s="268">
        <f t="shared" si="5"/>
        <v>0</v>
      </c>
      <c r="Q6" s="268">
        <f t="shared" si="5"/>
        <v>0</v>
      </c>
      <c r="R6" s="268">
        <f t="shared" si="5"/>
        <v>0</v>
      </c>
      <c r="S6" s="268">
        <f t="shared" si="5"/>
        <v>0</v>
      </c>
      <c r="T6" s="269"/>
      <c r="U6" s="270">
        <f t="shared" ref="U6:AA6" si="6">SUM(U7:U20)/2</f>
        <v>0</v>
      </c>
      <c r="V6" s="270">
        <f t="shared" si="6"/>
        <v>0</v>
      </c>
      <c r="W6" s="270">
        <f t="shared" si="6"/>
        <v>0</v>
      </c>
      <c r="X6" s="270">
        <f t="shared" si="6"/>
        <v>0</v>
      </c>
      <c r="Y6" s="270">
        <f t="shared" si="6"/>
        <v>0</v>
      </c>
      <c r="Z6" s="270">
        <f t="shared" si="6"/>
        <v>0</v>
      </c>
      <c r="AA6" s="270">
        <f t="shared" si="6"/>
        <v>0</v>
      </c>
      <c r="AB6" s="269"/>
      <c r="AC6" s="270">
        <f t="shared" ref="AC6:AI6" si="7">SUM(AC7:AC20)/2</f>
        <v>0</v>
      </c>
      <c r="AD6" s="270">
        <f t="shared" si="7"/>
        <v>0</v>
      </c>
      <c r="AE6" s="270">
        <f t="shared" si="7"/>
        <v>0</v>
      </c>
      <c r="AF6" s="270">
        <f t="shared" si="7"/>
        <v>0</v>
      </c>
      <c r="AG6" s="270">
        <f t="shared" si="7"/>
        <v>0</v>
      </c>
      <c r="AH6" s="270">
        <f t="shared" si="7"/>
        <v>0</v>
      </c>
      <c r="AI6" s="270">
        <f t="shared" si="7"/>
        <v>0</v>
      </c>
      <c r="AJ6" s="269"/>
      <c r="AK6" s="270">
        <f t="shared" ref="AK6:AQ6" si="8">SUM(AK7:AK20)/2</f>
        <v>0</v>
      </c>
      <c r="AL6" s="270">
        <f t="shared" si="8"/>
        <v>0</v>
      </c>
      <c r="AM6" s="270">
        <f t="shared" si="8"/>
        <v>0</v>
      </c>
      <c r="AN6" s="270">
        <f t="shared" si="8"/>
        <v>0</v>
      </c>
      <c r="AO6" s="270">
        <f t="shared" si="8"/>
        <v>0</v>
      </c>
      <c r="AP6" s="270">
        <f t="shared" si="8"/>
        <v>0</v>
      </c>
      <c r="AQ6" s="270">
        <f t="shared" si="8"/>
        <v>0</v>
      </c>
      <c r="AR6" s="269"/>
      <c r="AS6" s="270">
        <f t="shared" ref="AS6:AY6" si="9">SUM(AS7:AS20)/2</f>
        <v>0</v>
      </c>
      <c r="AT6" s="270">
        <f t="shared" si="9"/>
        <v>0</v>
      </c>
      <c r="AU6" s="270">
        <f t="shared" si="9"/>
        <v>0</v>
      </c>
      <c r="AV6" s="270">
        <f t="shared" si="9"/>
        <v>0</v>
      </c>
      <c r="AW6" s="270">
        <f t="shared" si="9"/>
        <v>0</v>
      </c>
      <c r="AX6" s="270">
        <f t="shared" si="9"/>
        <v>0</v>
      </c>
      <c r="AY6" s="270">
        <f t="shared" si="9"/>
        <v>0</v>
      </c>
    </row>
    <row r="7" spans="1:51" ht="32.1" customHeight="1" x14ac:dyDescent="0.25">
      <c r="D7" s="175" t="s">
        <v>2484</v>
      </c>
      <c r="E7" s="551" t="s">
        <v>2483</v>
      </c>
      <c r="F7" s="552"/>
      <c r="G7" s="176"/>
      <c r="H7" s="271"/>
      <c r="I7" s="272"/>
      <c r="J7" s="272"/>
      <c r="K7" s="272"/>
      <c r="L7" s="272"/>
      <c r="M7" s="273">
        <v>33</v>
      </c>
      <c r="N7" s="273">
        <f t="shared" ref="N7:S20" si="10">+V7+AD7+AL7+AT7</f>
        <v>0</v>
      </c>
      <c r="O7" s="273">
        <f t="shared" si="10"/>
        <v>0</v>
      </c>
      <c r="P7" s="273">
        <f t="shared" si="10"/>
        <v>0</v>
      </c>
      <c r="Q7" s="273">
        <f t="shared" si="10"/>
        <v>0</v>
      </c>
      <c r="R7" s="273">
        <f t="shared" si="10"/>
        <v>0</v>
      </c>
      <c r="S7" s="273">
        <f t="shared" si="10"/>
        <v>0</v>
      </c>
      <c r="T7" s="274"/>
      <c r="U7" s="275">
        <f t="shared" ref="U7:AA7" si="11">SUM(U8:U12)</f>
        <v>0</v>
      </c>
      <c r="V7" s="275">
        <f t="shared" si="11"/>
        <v>0</v>
      </c>
      <c r="W7" s="275">
        <f t="shared" si="11"/>
        <v>0</v>
      </c>
      <c r="X7" s="275">
        <f t="shared" si="11"/>
        <v>0</v>
      </c>
      <c r="Y7" s="275">
        <f t="shared" si="11"/>
        <v>0</v>
      </c>
      <c r="Z7" s="275">
        <f t="shared" si="11"/>
        <v>0</v>
      </c>
      <c r="AA7" s="275">
        <f t="shared" si="11"/>
        <v>0</v>
      </c>
      <c r="AB7" s="274"/>
      <c r="AC7" s="275">
        <f t="shared" ref="AC7:AI7" si="12">SUM(AC8:AC12)</f>
        <v>0</v>
      </c>
      <c r="AD7" s="275">
        <f t="shared" si="12"/>
        <v>0</v>
      </c>
      <c r="AE7" s="275">
        <f t="shared" si="12"/>
        <v>0</v>
      </c>
      <c r="AF7" s="275">
        <f t="shared" si="12"/>
        <v>0</v>
      </c>
      <c r="AG7" s="275">
        <f t="shared" si="12"/>
        <v>0</v>
      </c>
      <c r="AH7" s="275">
        <f t="shared" si="12"/>
        <v>0</v>
      </c>
      <c r="AI7" s="275">
        <f t="shared" si="12"/>
        <v>0</v>
      </c>
      <c r="AJ7" s="274"/>
      <c r="AK7" s="275">
        <f t="shared" ref="AK7:AQ7" si="13">SUM(AK8:AK12)</f>
        <v>0</v>
      </c>
      <c r="AL7" s="275">
        <f t="shared" si="13"/>
        <v>0</v>
      </c>
      <c r="AM7" s="275">
        <f t="shared" si="13"/>
        <v>0</v>
      </c>
      <c r="AN7" s="275">
        <f t="shared" si="13"/>
        <v>0</v>
      </c>
      <c r="AO7" s="275">
        <f t="shared" si="13"/>
        <v>0</v>
      </c>
      <c r="AP7" s="275">
        <f t="shared" si="13"/>
        <v>0</v>
      </c>
      <c r="AQ7" s="275">
        <f t="shared" si="13"/>
        <v>0</v>
      </c>
      <c r="AR7" s="274"/>
      <c r="AS7" s="275">
        <f t="shared" ref="AS7:AY7" si="14">SUM(AS8:AS12)</f>
        <v>0</v>
      </c>
      <c r="AT7" s="275">
        <f t="shared" si="14"/>
        <v>0</v>
      </c>
      <c r="AU7" s="275">
        <f t="shared" si="14"/>
        <v>0</v>
      </c>
      <c r="AV7" s="275">
        <f t="shared" si="14"/>
        <v>0</v>
      </c>
      <c r="AW7" s="275">
        <f t="shared" si="14"/>
        <v>0</v>
      </c>
      <c r="AX7" s="275">
        <f t="shared" si="14"/>
        <v>0</v>
      </c>
      <c r="AY7" s="275">
        <f t="shared" si="14"/>
        <v>0</v>
      </c>
    </row>
    <row r="8" spans="1:51" ht="32.1" customHeight="1" x14ac:dyDescent="0.25">
      <c r="D8" s="175"/>
      <c r="E8" s="182">
        <v>427</v>
      </c>
      <c r="F8" s="183" t="s">
        <v>1295</v>
      </c>
      <c r="G8" s="226">
        <v>1</v>
      </c>
      <c r="H8" s="276">
        <f t="shared" ref="H8:H12" si="15">SUM(I8:L8)</f>
        <v>1</v>
      </c>
      <c r="I8" s="277">
        <v>0</v>
      </c>
      <c r="J8" s="277">
        <v>1</v>
      </c>
      <c r="K8" s="277">
        <v>0</v>
      </c>
      <c r="L8" s="277">
        <v>0</v>
      </c>
      <c r="M8" s="278">
        <v>20</v>
      </c>
      <c r="N8" s="278">
        <f t="shared" si="10"/>
        <v>0</v>
      </c>
      <c r="O8" s="278">
        <f t="shared" si="10"/>
        <v>0</v>
      </c>
      <c r="P8" s="278">
        <f t="shared" si="10"/>
        <v>0</v>
      </c>
      <c r="Q8" s="278">
        <f t="shared" si="10"/>
        <v>0</v>
      </c>
      <c r="R8" s="278">
        <f t="shared" si="10"/>
        <v>0</v>
      </c>
      <c r="S8" s="278">
        <f t="shared" si="10"/>
        <v>0</v>
      </c>
      <c r="T8" s="279">
        <f t="shared" ref="T8:T12" si="16">+I8</f>
        <v>0</v>
      </c>
      <c r="U8" s="278">
        <f t="shared" ref="U8:U12" si="17">SUM(V8:AA8)</f>
        <v>0</v>
      </c>
      <c r="V8" s="280"/>
      <c r="W8" s="280"/>
      <c r="X8" s="280"/>
      <c r="Y8" s="280"/>
      <c r="Z8" s="280"/>
      <c r="AA8" s="280"/>
      <c r="AB8" s="279">
        <f t="shared" ref="AB8:AB12" si="18">+J8</f>
        <v>1</v>
      </c>
      <c r="AC8" s="278">
        <f t="shared" ref="AC8:AC12" si="19">SUM(AD8:AI8)</f>
        <v>0</v>
      </c>
      <c r="AD8" s="280"/>
      <c r="AE8" s="280"/>
      <c r="AF8" s="280"/>
      <c r="AG8" s="280"/>
      <c r="AH8" s="280"/>
      <c r="AI8" s="280"/>
      <c r="AJ8" s="279">
        <f t="shared" ref="AJ8:AJ12" si="20">+K8</f>
        <v>0</v>
      </c>
      <c r="AK8" s="278">
        <f t="shared" ref="AK8:AK12" si="21">SUM(AL8:AQ8)</f>
        <v>0</v>
      </c>
      <c r="AL8" s="280"/>
      <c r="AM8" s="280"/>
      <c r="AN8" s="280"/>
      <c r="AO8" s="280"/>
      <c r="AP8" s="280"/>
      <c r="AQ8" s="280"/>
      <c r="AR8" s="279">
        <f t="shared" ref="AR8:AR12" si="22">+L8</f>
        <v>0</v>
      </c>
      <c r="AS8" s="278">
        <f t="shared" ref="AS8:AS12" si="23">SUM(AT8:AY8)</f>
        <v>0</v>
      </c>
      <c r="AT8" s="280"/>
      <c r="AU8" s="280"/>
      <c r="AV8" s="280"/>
      <c r="AW8" s="280"/>
      <c r="AX8" s="280"/>
      <c r="AY8" s="280"/>
    </row>
    <row r="9" spans="1:51" ht="32.1" customHeight="1" x14ac:dyDescent="0.25">
      <c r="D9" s="175"/>
      <c r="E9" s="281">
        <v>428</v>
      </c>
      <c r="F9" s="282" t="s">
        <v>1297</v>
      </c>
      <c r="G9" s="232">
        <v>1</v>
      </c>
      <c r="H9" s="283">
        <f t="shared" si="15"/>
        <v>1</v>
      </c>
      <c r="I9" s="284">
        <v>0.1</v>
      </c>
      <c r="J9" s="284">
        <v>0.3</v>
      </c>
      <c r="K9" s="284">
        <v>0.3</v>
      </c>
      <c r="L9" s="284">
        <v>0.3</v>
      </c>
      <c r="M9" s="278">
        <v>5</v>
      </c>
      <c r="N9" s="278">
        <f t="shared" si="10"/>
        <v>0</v>
      </c>
      <c r="O9" s="278">
        <f t="shared" si="10"/>
        <v>0</v>
      </c>
      <c r="P9" s="278">
        <f t="shared" si="10"/>
        <v>0</v>
      </c>
      <c r="Q9" s="278">
        <f t="shared" si="10"/>
        <v>0</v>
      </c>
      <c r="R9" s="278">
        <f t="shared" si="10"/>
        <v>0</v>
      </c>
      <c r="S9" s="278">
        <f t="shared" si="10"/>
        <v>0</v>
      </c>
      <c r="T9" s="279">
        <f t="shared" si="16"/>
        <v>0.1</v>
      </c>
      <c r="U9" s="278">
        <f t="shared" si="17"/>
        <v>0</v>
      </c>
      <c r="V9" s="280"/>
      <c r="W9" s="280"/>
      <c r="X9" s="280"/>
      <c r="Y9" s="280"/>
      <c r="Z9" s="280"/>
      <c r="AA9" s="280"/>
      <c r="AB9" s="279">
        <f t="shared" si="18"/>
        <v>0.3</v>
      </c>
      <c r="AC9" s="278">
        <f t="shared" si="19"/>
        <v>0</v>
      </c>
      <c r="AD9" s="280"/>
      <c r="AE9" s="280"/>
      <c r="AF9" s="280"/>
      <c r="AG9" s="280"/>
      <c r="AH9" s="280"/>
      <c r="AI9" s="280"/>
      <c r="AJ9" s="279">
        <f t="shared" si="20"/>
        <v>0.3</v>
      </c>
      <c r="AK9" s="278">
        <f t="shared" si="21"/>
        <v>0</v>
      </c>
      <c r="AL9" s="280"/>
      <c r="AM9" s="280"/>
      <c r="AN9" s="280"/>
      <c r="AO9" s="280"/>
      <c r="AP9" s="280"/>
      <c r="AQ9" s="280"/>
      <c r="AR9" s="279">
        <f t="shared" si="22"/>
        <v>0.3</v>
      </c>
      <c r="AS9" s="278">
        <f t="shared" si="23"/>
        <v>0</v>
      </c>
      <c r="AT9" s="280"/>
      <c r="AU9" s="280"/>
      <c r="AV9" s="280"/>
      <c r="AW9" s="280"/>
      <c r="AX9" s="280"/>
      <c r="AY9" s="280"/>
    </row>
    <row r="10" spans="1:51" ht="32.1" customHeight="1" x14ac:dyDescent="0.25">
      <c r="D10" s="175"/>
      <c r="E10" s="281">
        <v>429</v>
      </c>
      <c r="F10" s="282" t="s">
        <v>1298</v>
      </c>
      <c r="G10" s="226">
        <v>4</v>
      </c>
      <c r="H10" s="276">
        <f t="shared" si="15"/>
        <v>4</v>
      </c>
      <c r="I10" s="285">
        <v>1</v>
      </c>
      <c r="J10" s="285">
        <v>1</v>
      </c>
      <c r="K10" s="285">
        <v>1</v>
      </c>
      <c r="L10" s="285">
        <v>1</v>
      </c>
      <c r="M10" s="278">
        <v>2</v>
      </c>
      <c r="N10" s="278">
        <f t="shared" si="10"/>
        <v>0</v>
      </c>
      <c r="O10" s="278">
        <f t="shared" si="10"/>
        <v>0</v>
      </c>
      <c r="P10" s="278">
        <f t="shared" si="10"/>
        <v>0</v>
      </c>
      <c r="Q10" s="278">
        <f t="shared" si="10"/>
        <v>0</v>
      </c>
      <c r="R10" s="278">
        <f t="shared" si="10"/>
        <v>0</v>
      </c>
      <c r="S10" s="278">
        <f t="shared" si="10"/>
        <v>0</v>
      </c>
      <c r="T10" s="279">
        <f t="shared" si="16"/>
        <v>1</v>
      </c>
      <c r="U10" s="278">
        <f t="shared" si="17"/>
        <v>0</v>
      </c>
      <c r="V10" s="280"/>
      <c r="W10" s="280"/>
      <c r="X10" s="280"/>
      <c r="Y10" s="280"/>
      <c r="Z10" s="280"/>
      <c r="AA10" s="280"/>
      <c r="AB10" s="279">
        <f t="shared" si="18"/>
        <v>1</v>
      </c>
      <c r="AC10" s="278">
        <f t="shared" si="19"/>
        <v>0</v>
      </c>
      <c r="AD10" s="280"/>
      <c r="AE10" s="280"/>
      <c r="AF10" s="280"/>
      <c r="AG10" s="280"/>
      <c r="AH10" s="280"/>
      <c r="AI10" s="280"/>
      <c r="AJ10" s="279">
        <f t="shared" si="20"/>
        <v>1</v>
      </c>
      <c r="AK10" s="278">
        <f t="shared" si="21"/>
        <v>0</v>
      </c>
      <c r="AL10" s="280"/>
      <c r="AM10" s="280"/>
      <c r="AN10" s="280"/>
      <c r="AO10" s="280"/>
      <c r="AP10" s="280"/>
      <c r="AQ10" s="280"/>
      <c r="AR10" s="279">
        <f t="shared" si="22"/>
        <v>1</v>
      </c>
      <c r="AS10" s="278">
        <f t="shared" si="23"/>
        <v>0</v>
      </c>
      <c r="AT10" s="280"/>
      <c r="AU10" s="280"/>
      <c r="AV10" s="280"/>
      <c r="AW10" s="280"/>
      <c r="AX10" s="280"/>
      <c r="AY10" s="280"/>
    </row>
    <row r="11" spans="1:51" ht="32.1" customHeight="1" x14ac:dyDescent="0.25">
      <c r="D11" s="175"/>
      <c r="E11" s="281">
        <v>430</v>
      </c>
      <c r="F11" s="282" t="s">
        <v>1299</v>
      </c>
      <c r="G11" s="226">
        <v>4</v>
      </c>
      <c r="H11" s="276">
        <f t="shared" si="15"/>
        <v>4</v>
      </c>
      <c r="I11" s="285">
        <v>1</v>
      </c>
      <c r="J11" s="285">
        <v>1</v>
      </c>
      <c r="K11" s="285">
        <v>1</v>
      </c>
      <c r="L11" s="285">
        <v>1</v>
      </c>
      <c r="M11" s="278">
        <v>3</v>
      </c>
      <c r="N11" s="278">
        <f t="shared" si="10"/>
        <v>0</v>
      </c>
      <c r="O11" s="278">
        <f t="shared" si="10"/>
        <v>0</v>
      </c>
      <c r="P11" s="278">
        <f t="shared" si="10"/>
        <v>0</v>
      </c>
      <c r="Q11" s="278">
        <f t="shared" si="10"/>
        <v>0</v>
      </c>
      <c r="R11" s="278">
        <f t="shared" si="10"/>
        <v>0</v>
      </c>
      <c r="S11" s="278">
        <f t="shared" si="10"/>
        <v>0</v>
      </c>
      <c r="T11" s="279">
        <f t="shared" si="16"/>
        <v>1</v>
      </c>
      <c r="U11" s="278">
        <f t="shared" si="17"/>
        <v>0</v>
      </c>
      <c r="V11" s="280"/>
      <c r="W11" s="280"/>
      <c r="X11" s="280"/>
      <c r="Y11" s="280"/>
      <c r="Z11" s="280"/>
      <c r="AA11" s="280"/>
      <c r="AB11" s="279">
        <f t="shared" si="18"/>
        <v>1</v>
      </c>
      <c r="AC11" s="278">
        <f t="shared" si="19"/>
        <v>0</v>
      </c>
      <c r="AD11" s="280"/>
      <c r="AE11" s="280"/>
      <c r="AF11" s="280"/>
      <c r="AG11" s="280"/>
      <c r="AH11" s="280"/>
      <c r="AI11" s="280"/>
      <c r="AJ11" s="279">
        <f t="shared" si="20"/>
        <v>1</v>
      </c>
      <c r="AK11" s="278">
        <f t="shared" si="21"/>
        <v>0</v>
      </c>
      <c r="AL11" s="280"/>
      <c r="AM11" s="280"/>
      <c r="AN11" s="280"/>
      <c r="AO11" s="280"/>
      <c r="AP11" s="280"/>
      <c r="AQ11" s="280"/>
      <c r="AR11" s="279">
        <f t="shared" si="22"/>
        <v>1</v>
      </c>
      <c r="AS11" s="278">
        <f t="shared" si="23"/>
        <v>0</v>
      </c>
      <c r="AT11" s="280"/>
      <c r="AU11" s="280"/>
      <c r="AV11" s="280"/>
      <c r="AW11" s="280"/>
      <c r="AX11" s="280"/>
      <c r="AY11" s="280"/>
    </row>
    <row r="12" spans="1:51" ht="32.1" customHeight="1" x14ac:dyDescent="0.25">
      <c r="D12" s="175"/>
      <c r="E12" s="182">
        <v>431</v>
      </c>
      <c r="F12" s="282" t="s">
        <v>1300</v>
      </c>
      <c r="G12" s="226">
        <v>4</v>
      </c>
      <c r="H12" s="276">
        <f t="shared" si="15"/>
        <v>4</v>
      </c>
      <c r="I12" s="277">
        <v>1</v>
      </c>
      <c r="J12" s="277">
        <v>1</v>
      </c>
      <c r="K12" s="277">
        <v>1</v>
      </c>
      <c r="L12" s="277">
        <v>1</v>
      </c>
      <c r="M12" s="278">
        <v>3</v>
      </c>
      <c r="N12" s="278">
        <f t="shared" si="10"/>
        <v>0</v>
      </c>
      <c r="O12" s="278">
        <f t="shared" si="10"/>
        <v>0</v>
      </c>
      <c r="P12" s="278">
        <f t="shared" si="10"/>
        <v>0</v>
      </c>
      <c r="Q12" s="278">
        <f t="shared" si="10"/>
        <v>0</v>
      </c>
      <c r="R12" s="278">
        <f t="shared" si="10"/>
        <v>0</v>
      </c>
      <c r="S12" s="278">
        <f t="shared" si="10"/>
        <v>0</v>
      </c>
      <c r="T12" s="279">
        <f t="shared" si="16"/>
        <v>1</v>
      </c>
      <c r="U12" s="278">
        <f t="shared" si="17"/>
        <v>0</v>
      </c>
      <c r="V12" s="280"/>
      <c r="W12" s="280"/>
      <c r="X12" s="280"/>
      <c r="Y12" s="280"/>
      <c r="Z12" s="280"/>
      <c r="AA12" s="280"/>
      <c r="AB12" s="279">
        <f t="shared" si="18"/>
        <v>1</v>
      </c>
      <c r="AC12" s="278">
        <f t="shared" si="19"/>
        <v>0</v>
      </c>
      <c r="AD12" s="280"/>
      <c r="AE12" s="280"/>
      <c r="AF12" s="280"/>
      <c r="AG12" s="280"/>
      <c r="AH12" s="280"/>
      <c r="AI12" s="280"/>
      <c r="AJ12" s="279">
        <f t="shared" si="20"/>
        <v>1</v>
      </c>
      <c r="AK12" s="278">
        <f t="shared" si="21"/>
        <v>0</v>
      </c>
      <c r="AL12" s="280"/>
      <c r="AM12" s="280"/>
      <c r="AN12" s="280"/>
      <c r="AO12" s="280"/>
      <c r="AP12" s="280"/>
      <c r="AQ12" s="280"/>
      <c r="AR12" s="279">
        <f t="shared" si="22"/>
        <v>1</v>
      </c>
      <c r="AS12" s="278">
        <f t="shared" si="23"/>
        <v>0</v>
      </c>
      <c r="AT12" s="280"/>
      <c r="AU12" s="280"/>
      <c r="AV12" s="280"/>
      <c r="AW12" s="280"/>
      <c r="AX12" s="280"/>
      <c r="AY12" s="280"/>
    </row>
    <row r="13" spans="1:51" ht="32.1" customHeight="1" x14ac:dyDescent="0.25">
      <c r="D13" s="175" t="s">
        <v>2487</v>
      </c>
      <c r="E13" s="551" t="s">
        <v>2486</v>
      </c>
      <c r="F13" s="552"/>
      <c r="G13" s="189"/>
      <c r="H13" s="271"/>
      <c r="I13" s="272"/>
      <c r="J13" s="272"/>
      <c r="K13" s="272"/>
      <c r="L13" s="272"/>
      <c r="M13" s="275">
        <v>15</v>
      </c>
      <c r="N13" s="275">
        <f t="shared" si="10"/>
        <v>0</v>
      </c>
      <c r="O13" s="275">
        <f t="shared" si="10"/>
        <v>0</v>
      </c>
      <c r="P13" s="275">
        <f t="shared" si="10"/>
        <v>0</v>
      </c>
      <c r="Q13" s="275">
        <f t="shared" si="10"/>
        <v>0</v>
      </c>
      <c r="R13" s="275">
        <f t="shared" si="10"/>
        <v>0</v>
      </c>
      <c r="S13" s="275">
        <f t="shared" si="10"/>
        <v>0</v>
      </c>
      <c r="T13" s="274"/>
      <c r="U13" s="275">
        <f t="shared" ref="U13:AA13" si="24">SUM(U14:U16)</f>
        <v>0</v>
      </c>
      <c r="V13" s="275">
        <f t="shared" si="24"/>
        <v>0</v>
      </c>
      <c r="W13" s="275">
        <f t="shared" si="24"/>
        <v>0</v>
      </c>
      <c r="X13" s="275">
        <f t="shared" si="24"/>
        <v>0</v>
      </c>
      <c r="Y13" s="275">
        <f t="shared" si="24"/>
        <v>0</v>
      </c>
      <c r="Z13" s="275">
        <f t="shared" si="24"/>
        <v>0</v>
      </c>
      <c r="AA13" s="275">
        <f t="shared" si="24"/>
        <v>0</v>
      </c>
      <c r="AB13" s="274"/>
      <c r="AC13" s="275">
        <f t="shared" ref="AC13:AI13" si="25">SUM(AC14:AC16)</f>
        <v>0</v>
      </c>
      <c r="AD13" s="275">
        <f t="shared" si="25"/>
        <v>0</v>
      </c>
      <c r="AE13" s="275">
        <f t="shared" si="25"/>
        <v>0</v>
      </c>
      <c r="AF13" s="275">
        <f t="shared" si="25"/>
        <v>0</v>
      </c>
      <c r="AG13" s="275">
        <f t="shared" si="25"/>
        <v>0</v>
      </c>
      <c r="AH13" s="275">
        <f t="shared" si="25"/>
        <v>0</v>
      </c>
      <c r="AI13" s="275">
        <f t="shared" si="25"/>
        <v>0</v>
      </c>
      <c r="AJ13" s="274"/>
      <c r="AK13" s="275">
        <f t="shared" ref="AK13:AQ13" si="26">SUM(AK14:AK16)</f>
        <v>0</v>
      </c>
      <c r="AL13" s="275">
        <f t="shared" si="26"/>
        <v>0</v>
      </c>
      <c r="AM13" s="275">
        <f t="shared" si="26"/>
        <v>0</v>
      </c>
      <c r="AN13" s="275">
        <f t="shared" si="26"/>
        <v>0</v>
      </c>
      <c r="AO13" s="275">
        <f t="shared" si="26"/>
        <v>0</v>
      </c>
      <c r="AP13" s="275">
        <f t="shared" si="26"/>
        <v>0</v>
      </c>
      <c r="AQ13" s="275">
        <f t="shared" si="26"/>
        <v>0</v>
      </c>
      <c r="AR13" s="274"/>
      <c r="AS13" s="275">
        <f t="shared" ref="AS13:AY13" si="27">SUM(AS14:AS16)</f>
        <v>0</v>
      </c>
      <c r="AT13" s="275">
        <f t="shared" si="27"/>
        <v>0</v>
      </c>
      <c r="AU13" s="275">
        <f t="shared" si="27"/>
        <v>0</v>
      </c>
      <c r="AV13" s="275">
        <f t="shared" si="27"/>
        <v>0</v>
      </c>
      <c r="AW13" s="275">
        <f t="shared" si="27"/>
        <v>0</v>
      </c>
      <c r="AX13" s="275">
        <f t="shared" si="27"/>
        <v>0</v>
      </c>
      <c r="AY13" s="275">
        <f t="shared" si="27"/>
        <v>0</v>
      </c>
    </row>
    <row r="14" spans="1:51" ht="31.9" customHeight="1" x14ac:dyDescent="0.25">
      <c r="D14" s="175"/>
      <c r="E14" s="182">
        <v>432</v>
      </c>
      <c r="F14" s="191" t="s">
        <v>1302</v>
      </c>
      <c r="G14" s="184">
        <v>2</v>
      </c>
      <c r="H14" s="276">
        <f t="shared" ref="H14:H16" si="28">SUM(I14:L14)</f>
        <v>2</v>
      </c>
      <c r="I14" s="277">
        <v>0</v>
      </c>
      <c r="J14" s="277">
        <v>1</v>
      </c>
      <c r="K14" s="277">
        <v>1</v>
      </c>
      <c r="L14" s="277">
        <v>0</v>
      </c>
      <c r="M14" s="278">
        <v>5</v>
      </c>
      <c r="N14" s="278">
        <f t="shared" si="10"/>
        <v>0</v>
      </c>
      <c r="O14" s="278">
        <f t="shared" si="10"/>
        <v>0</v>
      </c>
      <c r="P14" s="278">
        <f t="shared" si="10"/>
        <v>0</v>
      </c>
      <c r="Q14" s="278">
        <f t="shared" si="10"/>
        <v>0</v>
      </c>
      <c r="R14" s="278">
        <f t="shared" si="10"/>
        <v>0</v>
      </c>
      <c r="S14" s="278">
        <f t="shared" si="10"/>
        <v>0</v>
      </c>
      <c r="T14" s="279">
        <f t="shared" ref="T14:T16" si="29">+I14</f>
        <v>0</v>
      </c>
      <c r="U14" s="278">
        <f t="shared" ref="U14:U16" si="30">SUM(V14:AA14)</f>
        <v>0</v>
      </c>
      <c r="V14" s="280"/>
      <c r="W14" s="280"/>
      <c r="X14" s="280"/>
      <c r="Y14" s="280"/>
      <c r="Z14" s="280"/>
      <c r="AA14" s="280"/>
      <c r="AB14" s="279">
        <f t="shared" ref="AB14:AB16" si="31">+J14</f>
        <v>1</v>
      </c>
      <c r="AC14" s="278">
        <f t="shared" ref="AC14:AC16" si="32">SUM(AD14:AI14)</f>
        <v>0</v>
      </c>
      <c r="AD14" s="280"/>
      <c r="AE14" s="280"/>
      <c r="AF14" s="280"/>
      <c r="AG14" s="280"/>
      <c r="AH14" s="280"/>
      <c r="AI14" s="280"/>
      <c r="AJ14" s="279">
        <f t="shared" ref="AJ14:AJ16" si="33">+K14</f>
        <v>1</v>
      </c>
      <c r="AK14" s="278">
        <f t="shared" ref="AK14:AK16" si="34">SUM(AL14:AQ14)</f>
        <v>0</v>
      </c>
      <c r="AL14" s="280"/>
      <c r="AM14" s="280"/>
      <c r="AN14" s="280"/>
      <c r="AO14" s="280"/>
      <c r="AP14" s="280"/>
      <c r="AQ14" s="280"/>
      <c r="AR14" s="279">
        <f t="shared" ref="AR14:AR16" si="35">+L14</f>
        <v>0</v>
      </c>
      <c r="AS14" s="278">
        <f t="shared" ref="AS14:AS16" si="36">SUM(AT14:AY14)</f>
        <v>0</v>
      </c>
      <c r="AT14" s="280"/>
      <c r="AU14" s="280"/>
      <c r="AV14" s="280"/>
      <c r="AW14" s="280"/>
      <c r="AX14" s="280"/>
      <c r="AY14" s="280"/>
    </row>
    <row r="15" spans="1:51" ht="31.9" customHeight="1" x14ac:dyDescent="0.25">
      <c r="D15" s="175"/>
      <c r="E15" s="182">
        <v>433</v>
      </c>
      <c r="F15" s="191" t="s">
        <v>1303</v>
      </c>
      <c r="G15" s="184">
        <v>16</v>
      </c>
      <c r="H15" s="276">
        <f t="shared" si="28"/>
        <v>16</v>
      </c>
      <c r="I15" s="277">
        <v>1</v>
      </c>
      <c r="J15" s="277">
        <v>5</v>
      </c>
      <c r="K15" s="277">
        <v>5</v>
      </c>
      <c r="L15" s="277">
        <v>5</v>
      </c>
      <c r="M15" s="278">
        <v>5</v>
      </c>
      <c r="N15" s="278">
        <f t="shared" si="10"/>
        <v>0</v>
      </c>
      <c r="O15" s="278">
        <f t="shared" si="10"/>
        <v>0</v>
      </c>
      <c r="P15" s="278">
        <f t="shared" si="10"/>
        <v>0</v>
      </c>
      <c r="Q15" s="278">
        <f t="shared" si="10"/>
        <v>0</v>
      </c>
      <c r="R15" s="278">
        <f t="shared" si="10"/>
        <v>0</v>
      </c>
      <c r="S15" s="278">
        <f t="shared" si="10"/>
        <v>0</v>
      </c>
      <c r="T15" s="279">
        <f t="shared" si="29"/>
        <v>1</v>
      </c>
      <c r="U15" s="278">
        <f t="shared" si="30"/>
        <v>0</v>
      </c>
      <c r="V15" s="280"/>
      <c r="W15" s="280"/>
      <c r="X15" s="280"/>
      <c r="Y15" s="280"/>
      <c r="Z15" s="280"/>
      <c r="AA15" s="280"/>
      <c r="AB15" s="279">
        <f t="shared" si="31"/>
        <v>5</v>
      </c>
      <c r="AC15" s="278">
        <f t="shared" si="32"/>
        <v>0</v>
      </c>
      <c r="AD15" s="280"/>
      <c r="AE15" s="280"/>
      <c r="AF15" s="280"/>
      <c r="AG15" s="280"/>
      <c r="AH15" s="280"/>
      <c r="AI15" s="280"/>
      <c r="AJ15" s="279">
        <f t="shared" si="33"/>
        <v>5</v>
      </c>
      <c r="AK15" s="278">
        <f t="shared" si="34"/>
        <v>0</v>
      </c>
      <c r="AL15" s="280"/>
      <c r="AM15" s="280"/>
      <c r="AN15" s="280"/>
      <c r="AO15" s="280"/>
      <c r="AP15" s="280"/>
      <c r="AQ15" s="280"/>
      <c r="AR15" s="279">
        <f t="shared" si="35"/>
        <v>5</v>
      </c>
      <c r="AS15" s="278">
        <f t="shared" si="36"/>
        <v>0</v>
      </c>
      <c r="AT15" s="280"/>
      <c r="AU15" s="280"/>
      <c r="AV15" s="280"/>
      <c r="AW15" s="280"/>
      <c r="AX15" s="280"/>
      <c r="AY15" s="280"/>
    </row>
    <row r="16" spans="1:51" ht="31.9" customHeight="1" x14ac:dyDescent="0.25">
      <c r="D16" s="175"/>
      <c r="E16" s="182">
        <v>434</v>
      </c>
      <c r="F16" s="191" t="s">
        <v>1304</v>
      </c>
      <c r="G16" s="184">
        <v>4</v>
      </c>
      <c r="H16" s="276">
        <f t="shared" si="28"/>
        <v>4</v>
      </c>
      <c r="I16" s="277">
        <v>1</v>
      </c>
      <c r="J16" s="277">
        <v>1</v>
      </c>
      <c r="K16" s="277">
        <v>1</v>
      </c>
      <c r="L16" s="277">
        <v>1</v>
      </c>
      <c r="M16" s="278">
        <v>5</v>
      </c>
      <c r="N16" s="278">
        <f t="shared" si="10"/>
        <v>0</v>
      </c>
      <c r="O16" s="278">
        <f t="shared" si="10"/>
        <v>0</v>
      </c>
      <c r="P16" s="278">
        <f t="shared" si="10"/>
        <v>0</v>
      </c>
      <c r="Q16" s="278">
        <f t="shared" si="10"/>
        <v>0</v>
      </c>
      <c r="R16" s="278">
        <f t="shared" si="10"/>
        <v>0</v>
      </c>
      <c r="S16" s="278">
        <f t="shared" si="10"/>
        <v>0</v>
      </c>
      <c r="T16" s="279">
        <f t="shared" si="29"/>
        <v>1</v>
      </c>
      <c r="U16" s="278">
        <f t="shared" si="30"/>
        <v>0</v>
      </c>
      <c r="V16" s="280"/>
      <c r="W16" s="280"/>
      <c r="X16" s="280"/>
      <c r="Y16" s="280"/>
      <c r="Z16" s="280"/>
      <c r="AA16" s="280"/>
      <c r="AB16" s="279">
        <f t="shared" si="31"/>
        <v>1</v>
      </c>
      <c r="AC16" s="278">
        <f t="shared" si="32"/>
        <v>0</v>
      </c>
      <c r="AD16" s="280"/>
      <c r="AE16" s="280"/>
      <c r="AF16" s="280"/>
      <c r="AG16" s="280"/>
      <c r="AH16" s="280"/>
      <c r="AI16" s="280"/>
      <c r="AJ16" s="279">
        <f t="shared" si="33"/>
        <v>1</v>
      </c>
      <c r="AK16" s="278">
        <f t="shared" si="34"/>
        <v>0</v>
      </c>
      <c r="AL16" s="280"/>
      <c r="AM16" s="280"/>
      <c r="AN16" s="280"/>
      <c r="AO16" s="280"/>
      <c r="AP16" s="280"/>
      <c r="AQ16" s="280"/>
      <c r="AR16" s="279">
        <f t="shared" si="35"/>
        <v>1</v>
      </c>
      <c r="AS16" s="278">
        <f t="shared" si="36"/>
        <v>0</v>
      </c>
      <c r="AT16" s="280"/>
      <c r="AU16" s="280"/>
      <c r="AV16" s="280"/>
      <c r="AW16" s="280"/>
      <c r="AX16" s="280"/>
      <c r="AY16" s="280"/>
    </row>
    <row r="17" spans="3:51" ht="32.1" customHeight="1" x14ac:dyDescent="0.25">
      <c r="D17" s="175" t="s">
        <v>2489</v>
      </c>
      <c r="E17" s="540" t="s">
        <v>2488</v>
      </c>
      <c r="F17" s="541"/>
      <c r="G17" s="189"/>
      <c r="H17" s="271"/>
      <c r="I17" s="272"/>
      <c r="J17" s="272"/>
      <c r="K17" s="272"/>
      <c r="L17" s="272"/>
      <c r="M17" s="275">
        <v>26</v>
      </c>
      <c r="N17" s="275">
        <f t="shared" si="10"/>
        <v>0</v>
      </c>
      <c r="O17" s="275">
        <f t="shared" si="10"/>
        <v>0</v>
      </c>
      <c r="P17" s="275">
        <f t="shared" si="10"/>
        <v>0</v>
      </c>
      <c r="Q17" s="275">
        <f t="shared" si="10"/>
        <v>0</v>
      </c>
      <c r="R17" s="275">
        <f t="shared" si="10"/>
        <v>0</v>
      </c>
      <c r="S17" s="275">
        <f t="shared" si="10"/>
        <v>0</v>
      </c>
      <c r="T17" s="286"/>
      <c r="U17" s="275">
        <f t="shared" ref="U17:AA17" si="37">SUM(U18:U20)</f>
        <v>0</v>
      </c>
      <c r="V17" s="275">
        <f t="shared" si="37"/>
        <v>0</v>
      </c>
      <c r="W17" s="275">
        <f t="shared" si="37"/>
        <v>0</v>
      </c>
      <c r="X17" s="275">
        <f t="shared" si="37"/>
        <v>0</v>
      </c>
      <c r="Y17" s="275">
        <f t="shared" si="37"/>
        <v>0</v>
      </c>
      <c r="Z17" s="275">
        <f t="shared" si="37"/>
        <v>0</v>
      </c>
      <c r="AA17" s="275">
        <f t="shared" si="37"/>
        <v>0</v>
      </c>
      <c r="AB17" s="286"/>
      <c r="AC17" s="275">
        <f t="shared" ref="AC17:AI17" si="38">SUM(AC18:AC20)</f>
        <v>0</v>
      </c>
      <c r="AD17" s="275">
        <f t="shared" si="38"/>
        <v>0</v>
      </c>
      <c r="AE17" s="275">
        <f t="shared" si="38"/>
        <v>0</v>
      </c>
      <c r="AF17" s="275">
        <f t="shared" si="38"/>
        <v>0</v>
      </c>
      <c r="AG17" s="275">
        <f t="shared" si="38"/>
        <v>0</v>
      </c>
      <c r="AH17" s="275">
        <f t="shared" si="38"/>
        <v>0</v>
      </c>
      <c r="AI17" s="275">
        <f t="shared" si="38"/>
        <v>0</v>
      </c>
      <c r="AJ17" s="286"/>
      <c r="AK17" s="275">
        <f t="shared" ref="AK17:AQ17" si="39">SUM(AK18:AK20)</f>
        <v>0</v>
      </c>
      <c r="AL17" s="275">
        <f t="shared" si="39"/>
        <v>0</v>
      </c>
      <c r="AM17" s="275">
        <f t="shared" si="39"/>
        <v>0</v>
      </c>
      <c r="AN17" s="275">
        <f t="shared" si="39"/>
        <v>0</v>
      </c>
      <c r="AO17" s="275">
        <f t="shared" si="39"/>
        <v>0</v>
      </c>
      <c r="AP17" s="275">
        <f t="shared" si="39"/>
        <v>0</v>
      </c>
      <c r="AQ17" s="275">
        <f t="shared" si="39"/>
        <v>0</v>
      </c>
      <c r="AR17" s="286"/>
      <c r="AS17" s="275">
        <f t="shared" ref="AS17:AY17" si="40">SUM(AS18:AS20)</f>
        <v>0</v>
      </c>
      <c r="AT17" s="275">
        <f t="shared" si="40"/>
        <v>0</v>
      </c>
      <c r="AU17" s="275">
        <f t="shared" si="40"/>
        <v>0</v>
      </c>
      <c r="AV17" s="275">
        <f t="shared" si="40"/>
        <v>0</v>
      </c>
      <c r="AW17" s="275">
        <f t="shared" si="40"/>
        <v>0</v>
      </c>
      <c r="AX17" s="275">
        <f t="shared" si="40"/>
        <v>0</v>
      </c>
      <c r="AY17" s="275">
        <f t="shared" si="40"/>
        <v>0</v>
      </c>
    </row>
    <row r="18" spans="3:51" ht="32.1" customHeight="1" x14ac:dyDescent="0.25">
      <c r="D18" s="175"/>
      <c r="E18" s="182">
        <v>435</v>
      </c>
      <c r="F18" s="183" t="s">
        <v>1306</v>
      </c>
      <c r="G18" s="226">
        <v>500</v>
      </c>
      <c r="H18" s="276">
        <f t="shared" ref="H18:H20" si="41">SUM(I18:L18)</f>
        <v>500</v>
      </c>
      <c r="I18" s="277">
        <v>50</v>
      </c>
      <c r="J18" s="277">
        <v>150</v>
      </c>
      <c r="K18" s="277">
        <v>150</v>
      </c>
      <c r="L18" s="277">
        <v>150</v>
      </c>
      <c r="M18" s="278">
        <v>10</v>
      </c>
      <c r="N18" s="278">
        <f t="shared" si="10"/>
        <v>0</v>
      </c>
      <c r="O18" s="278">
        <f t="shared" si="10"/>
        <v>0</v>
      </c>
      <c r="P18" s="278">
        <f t="shared" si="10"/>
        <v>0</v>
      </c>
      <c r="Q18" s="278">
        <f t="shared" si="10"/>
        <v>0</v>
      </c>
      <c r="R18" s="278">
        <f t="shared" si="10"/>
        <v>0</v>
      </c>
      <c r="S18" s="278">
        <f t="shared" si="10"/>
        <v>0</v>
      </c>
      <c r="T18" s="279">
        <f t="shared" ref="T18:T20" si="42">+I18</f>
        <v>50</v>
      </c>
      <c r="U18" s="278">
        <f t="shared" ref="U18:U20" si="43">SUM(V18:AA18)</f>
        <v>0</v>
      </c>
      <c r="V18" s="280"/>
      <c r="W18" s="280"/>
      <c r="X18" s="280"/>
      <c r="Y18" s="280"/>
      <c r="Z18" s="280"/>
      <c r="AA18" s="280"/>
      <c r="AB18" s="279">
        <f t="shared" ref="AB18:AB20" si="44">+J18</f>
        <v>150</v>
      </c>
      <c r="AC18" s="278">
        <f t="shared" ref="AC18:AC20" si="45">SUM(AD18:AI18)</f>
        <v>0</v>
      </c>
      <c r="AD18" s="280"/>
      <c r="AE18" s="280"/>
      <c r="AF18" s="280"/>
      <c r="AG18" s="280"/>
      <c r="AH18" s="280"/>
      <c r="AI18" s="280"/>
      <c r="AJ18" s="279">
        <f t="shared" ref="AJ18:AJ20" si="46">+K18</f>
        <v>150</v>
      </c>
      <c r="AK18" s="278">
        <f t="shared" ref="AK18:AK20" si="47">SUM(AL18:AQ18)</f>
        <v>0</v>
      </c>
      <c r="AL18" s="280"/>
      <c r="AM18" s="280"/>
      <c r="AN18" s="280"/>
      <c r="AO18" s="280"/>
      <c r="AP18" s="280"/>
      <c r="AQ18" s="280"/>
      <c r="AR18" s="279">
        <f t="shared" ref="AR18:AR20" si="48">+L18</f>
        <v>150</v>
      </c>
      <c r="AS18" s="278">
        <f t="shared" ref="AS18:AS20" si="49">SUM(AT18:AY18)</f>
        <v>0</v>
      </c>
      <c r="AT18" s="280"/>
      <c r="AU18" s="280"/>
      <c r="AV18" s="280"/>
      <c r="AW18" s="280"/>
      <c r="AX18" s="280"/>
      <c r="AY18" s="280"/>
    </row>
    <row r="19" spans="3:51" ht="32.1" customHeight="1" x14ac:dyDescent="0.25">
      <c r="D19" s="175"/>
      <c r="E19" s="281">
        <v>436</v>
      </c>
      <c r="F19" s="282" t="s">
        <v>1307</v>
      </c>
      <c r="G19" s="232">
        <v>1</v>
      </c>
      <c r="H19" s="283">
        <f t="shared" si="41"/>
        <v>1</v>
      </c>
      <c r="I19" s="287">
        <v>0.1</v>
      </c>
      <c r="J19" s="287">
        <v>0.3</v>
      </c>
      <c r="K19" s="287">
        <v>0.3</v>
      </c>
      <c r="L19" s="287">
        <v>0.3</v>
      </c>
      <c r="M19" s="278">
        <v>5</v>
      </c>
      <c r="N19" s="278">
        <f t="shared" si="10"/>
        <v>0</v>
      </c>
      <c r="O19" s="278">
        <f t="shared" si="10"/>
        <v>0</v>
      </c>
      <c r="P19" s="278">
        <f t="shared" si="10"/>
        <v>0</v>
      </c>
      <c r="Q19" s="278">
        <f t="shared" si="10"/>
        <v>0</v>
      </c>
      <c r="R19" s="278">
        <f t="shared" si="10"/>
        <v>0</v>
      </c>
      <c r="S19" s="278">
        <f t="shared" si="10"/>
        <v>0</v>
      </c>
      <c r="T19" s="279">
        <f t="shared" si="42"/>
        <v>0.1</v>
      </c>
      <c r="U19" s="278">
        <f t="shared" si="43"/>
        <v>0</v>
      </c>
      <c r="V19" s="280"/>
      <c r="W19" s="280"/>
      <c r="X19" s="280"/>
      <c r="Y19" s="280"/>
      <c r="Z19" s="280"/>
      <c r="AA19" s="280"/>
      <c r="AB19" s="279">
        <f t="shared" si="44"/>
        <v>0.3</v>
      </c>
      <c r="AC19" s="278">
        <f t="shared" si="45"/>
        <v>0</v>
      </c>
      <c r="AD19" s="280"/>
      <c r="AE19" s="280"/>
      <c r="AF19" s="280"/>
      <c r="AG19" s="280"/>
      <c r="AH19" s="280"/>
      <c r="AI19" s="280"/>
      <c r="AJ19" s="279">
        <f t="shared" si="46"/>
        <v>0.3</v>
      </c>
      <c r="AK19" s="278">
        <f t="shared" si="47"/>
        <v>0</v>
      </c>
      <c r="AL19" s="280"/>
      <c r="AM19" s="280"/>
      <c r="AN19" s="280"/>
      <c r="AO19" s="280"/>
      <c r="AP19" s="280"/>
      <c r="AQ19" s="280"/>
      <c r="AR19" s="279">
        <f t="shared" si="48"/>
        <v>0.3</v>
      </c>
      <c r="AS19" s="278">
        <f t="shared" si="49"/>
        <v>0</v>
      </c>
      <c r="AT19" s="280"/>
      <c r="AU19" s="280"/>
      <c r="AV19" s="280"/>
      <c r="AW19" s="280"/>
      <c r="AX19" s="280"/>
      <c r="AY19" s="280"/>
    </row>
    <row r="20" spans="3:51" ht="32.1" customHeight="1" x14ac:dyDescent="0.25">
      <c r="D20" s="175"/>
      <c r="E20" s="182">
        <v>437</v>
      </c>
      <c r="F20" s="282" t="s">
        <v>1308</v>
      </c>
      <c r="G20" s="232">
        <v>1</v>
      </c>
      <c r="H20" s="283">
        <f t="shared" si="41"/>
        <v>1</v>
      </c>
      <c r="I20" s="287">
        <v>0.1</v>
      </c>
      <c r="J20" s="287">
        <v>0.3</v>
      </c>
      <c r="K20" s="287">
        <v>0.3</v>
      </c>
      <c r="L20" s="287">
        <v>0.3</v>
      </c>
      <c r="M20" s="278">
        <v>11</v>
      </c>
      <c r="N20" s="278">
        <f t="shared" si="10"/>
        <v>0</v>
      </c>
      <c r="O20" s="278">
        <f t="shared" si="10"/>
        <v>0</v>
      </c>
      <c r="P20" s="278">
        <f t="shared" si="10"/>
        <v>0</v>
      </c>
      <c r="Q20" s="278">
        <f t="shared" si="10"/>
        <v>0</v>
      </c>
      <c r="R20" s="278">
        <f t="shared" si="10"/>
        <v>0</v>
      </c>
      <c r="S20" s="278">
        <f t="shared" si="10"/>
        <v>0</v>
      </c>
      <c r="T20" s="279">
        <f t="shared" si="42"/>
        <v>0.1</v>
      </c>
      <c r="U20" s="278">
        <f t="shared" si="43"/>
        <v>0</v>
      </c>
      <c r="V20" s="280"/>
      <c r="W20" s="280"/>
      <c r="X20" s="280"/>
      <c r="Y20" s="280"/>
      <c r="Z20" s="280"/>
      <c r="AA20" s="280"/>
      <c r="AB20" s="279">
        <f t="shared" si="44"/>
        <v>0.3</v>
      </c>
      <c r="AC20" s="278">
        <f t="shared" si="45"/>
        <v>0</v>
      </c>
      <c r="AD20" s="280"/>
      <c r="AE20" s="280"/>
      <c r="AF20" s="280"/>
      <c r="AG20" s="280"/>
      <c r="AH20" s="280"/>
      <c r="AI20" s="280"/>
      <c r="AJ20" s="279">
        <f t="shared" si="46"/>
        <v>0.3</v>
      </c>
      <c r="AK20" s="278">
        <f t="shared" si="47"/>
        <v>0</v>
      </c>
      <c r="AL20" s="280"/>
      <c r="AM20" s="280"/>
      <c r="AN20" s="280"/>
      <c r="AO20" s="280"/>
      <c r="AP20" s="280"/>
      <c r="AQ20" s="280"/>
      <c r="AR20" s="279">
        <f t="shared" si="48"/>
        <v>0.3</v>
      </c>
      <c r="AS20" s="278">
        <f t="shared" si="49"/>
        <v>0</v>
      </c>
      <c r="AT20" s="280"/>
      <c r="AU20" s="280"/>
      <c r="AV20" s="280"/>
      <c r="AW20" s="280"/>
      <c r="AX20" s="280"/>
      <c r="AY20" s="280"/>
    </row>
    <row r="21" spans="3:51" ht="32.1" customHeight="1" x14ac:dyDescent="0.25">
      <c r="C21" s="165" t="s">
        <v>2491</v>
      </c>
      <c r="D21" s="166" t="s">
        <v>2490</v>
      </c>
      <c r="E21" s="228"/>
      <c r="F21" s="168"/>
      <c r="G21" s="194"/>
      <c r="H21" s="266"/>
      <c r="I21" s="267"/>
      <c r="J21" s="267"/>
      <c r="K21" s="267"/>
      <c r="L21" s="267"/>
      <c r="M21" s="268">
        <f t="shared" ref="M21:S21" si="50">SUM(M22:M36)/2</f>
        <v>70</v>
      </c>
      <c r="N21" s="268">
        <f t="shared" si="50"/>
        <v>0</v>
      </c>
      <c r="O21" s="268">
        <f t="shared" si="50"/>
        <v>0</v>
      </c>
      <c r="P21" s="268">
        <f t="shared" si="50"/>
        <v>0</v>
      </c>
      <c r="Q21" s="268">
        <f t="shared" si="50"/>
        <v>0</v>
      </c>
      <c r="R21" s="268">
        <f t="shared" si="50"/>
        <v>0</v>
      </c>
      <c r="S21" s="268">
        <f t="shared" si="50"/>
        <v>0</v>
      </c>
      <c r="T21" s="288"/>
      <c r="U21" s="270">
        <f t="shared" ref="U21:AA21" si="51">SUM(U22:U36)/2</f>
        <v>0</v>
      </c>
      <c r="V21" s="289">
        <f t="shared" si="51"/>
        <v>0</v>
      </c>
      <c r="W21" s="289">
        <f t="shared" si="51"/>
        <v>0</v>
      </c>
      <c r="X21" s="289">
        <f t="shared" si="51"/>
        <v>0</v>
      </c>
      <c r="Y21" s="289">
        <f t="shared" si="51"/>
        <v>0</v>
      </c>
      <c r="Z21" s="289">
        <f t="shared" si="51"/>
        <v>0</v>
      </c>
      <c r="AA21" s="289">
        <f t="shared" si="51"/>
        <v>0</v>
      </c>
      <c r="AB21" s="288"/>
      <c r="AC21" s="270">
        <f t="shared" ref="AC21:AI21" si="52">SUM(AC22:AC36)/2</f>
        <v>0</v>
      </c>
      <c r="AD21" s="289">
        <f t="shared" si="52"/>
        <v>0</v>
      </c>
      <c r="AE21" s="289">
        <f t="shared" si="52"/>
        <v>0</v>
      </c>
      <c r="AF21" s="289">
        <f t="shared" si="52"/>
        <v>0</v>
      </c>
      <c r="AG21" s="289">
        <f t="shared" si="52"/>
        <v>0</v>
      </c>
      <c r="AH21" s="289">
        <f t="shared" si="52"/>
        <v>0</v>
      </c>
      <c r="AI21" s="289">
        <f t="shared" si="52"/>
        <v>0</v>
      </c>
      <c r="AJ21" s="288"/>
      <c r="AK21" s="270">
        <f t="shared" ref="AK21:AQ21" si="53">SUM(AK22:AK36)/2</f>
        <v>0</v>
      </c>
      <c r="AL21" s="289">
        <f t="shared" si="53"/>
        <v>0</v>
      </c>
      <c r="AM21" s="289">
        <f t="shared" si="53"/>
        <v>0</v>
      </c>
      <c r="AN21" s="289">
        <f t="shared" si="53"/>
        <v>0</v>
      </c>
      <c r="AO21" s="289">
        <f t="shared" si="53"/>
        <v>0</v>
      </c>
      <c r="AP21" s="289">
        <f t="shared" si="53"/>
        <v>0</v>
      </c>
      <c r="AQ21" s="289">
        <f t="shared" si="53"/>
        <v>0</v>
      </c>
      <c r="AR21" s="288"/>
      <c r="AS21" s="270">
        <f t="shared" ref="AS21:AY21" si="54">SUM(AS22:AS36)/2</f>
        <v>0</v>
      </c>
      <c r="AT21" s="289">
        <f t="shared" si="54"/>
        <v>0</v>
      </c>
      <c r="AU21" s="289">
        <f t="shared" si="54"/>
        <v>0</v>
      </c>
      <c r="AV21" s="289">
        <f t="shared" si="54"/>
        <v>0</v>
      </c>
      <c r="AW21" s="289">
        <f t="shared" si="54"/>
        <v>0</v>
      </c>
      <c r="AX21" s="289">
        <f t="shared" si="54"/>
        <v>0</v>
      </c>
      <c r="AY21" s="289">
        <f t="shared" si="54"/>
        <v>0</v>
      </c>
    </row>
    <row r="22" spans="3:51" ht="32.1" customHeight="1" x14ac:dyDescent="0.25">
      <c r="D22" s="175" t="s">
        <v>2493</v>
      </c>
      <c r="E22" s="540" t="s">
        <v>2492</v>
      </c>
      <c r="F22" s="541"/>
      <c r="G22" s="189"/>
      <c r="H22" s="271"/>
      <c r="I22" s="272"/>
      <c r="J22" s="272"/>
      <c r="K22" s="272"/>
      <c r="L22" s="272"/>
      <c r="M22" s="275">
        <v>15</v>
      </c>
      <c r="N22" s="275">
        <f t="shared" ref="N22:S36" si="55">+V22+AD22+AL22+AT22</f>
        <v>0</v>
      </c>
      <c r="O22" s="275">
        <f t="shared" si="55"/>
        <v>0</v>
      </c>
      <c r="P22" s="275">
        <f t="shared" si="55"/>
        <v>0</v>
      </c>
      <c r="Q22" s="275">
        <f t="shared" si="55"/>
        <v>0</v>
      </c>
      <c r="R22" s="275">
        <f t="shared" si="55"/>
        <v>0</v>
      </c>
      <c r="S22" s="275">
        <f t="shared" si="55"/>
        <v>0</v>
      </c>
      <c r="T22" s="286"/>
      <c r="U22" s="275">
        <f t="shared" ref="U22:AA22" si="56">SUM(U23:U25)</f>
        <v>0</v>
      </c>
      <c r="V22" s="275">
        <f t="shared" si="56"/>
        <v>0</v>
      </c>
      <c r="W22" s="275">
        <f t="shared" si="56"/>
        <v>0</v>
      </c>
      <c r="X22" s="275">
        <f t="shared" si="56"/>
        <v>0</v>
      </c>
      <c r="Y22" s="275">
        <f t="shared" si="56"/>
        <v>0</v>
      </c>
      <c r="Z22" s="275">
        <f t="shared" si="56"/>
        <v>0</v>
      </c>
      <c r="AA22" s="275">
        <f t="shared" si="56"/>
        <v>0</v>
      </c>
      <c r="AB22" s="286"/>
      <c r="AC22" s="275">
        <f t="shared" ref="AC22:AI22" si="57">SUM(AC23:AC25)</f>
        <v>0</v>
      </c>
      <c r="AD22" s="275">
        <f t="shared" si="57"/>
        <v>0</v>
      </c>
      <c r="AE22" s="275">
        <f t="shared" si="57"/>
        <v>0</v>
      </c>
      <c r="AF22" s="275">
        <f t="shared" si="57"/>
        <v>0</v>
      </c>
      <c r="AG22" s="275">
        <f t="shared" si="57"/>
        <v>0</v>
      </c>
      <c r="AH22" s="275">
        <f t="shared" si="57"/>
        <v>0</v>
      </c>
      <c r="AI22" s="275">
        <f t="shared" si="57"/>
        <v>0</v>
      </c>
      <c r="AJ22" s="286"/>
      <c r="AK22" s="275">
        <f t="shared" ref="AK22:AQ22" si="58">SUM(AK23:AK25)</f>
        <v>0</v>
      </c>
      <c r="AL22" s="275">
        <f t="shared" si="58"/>
        <v>0</v>
      </c>
      <c r="AM22" s="275">
        <f t="shared" si="58"/>
        <v>0</v>
      </c>
      <c r="AN22" s="275">
        <f t="shared" si="58"/>
        <v>0</v>
      </c>
      <c r="AO22" s="275">
        <f t="shared" si="58"/>
        <v>0</v>
      </c>
      <c r="AP22" s="275">
        <f t="shared" si="58"/>
        <v>0</v>
      </c>
      <c r="AQ22" s="275">
        <f t="shared" si="58"/>
        <v>0</v>
      </c>
      <c r="AR22" s="286"/>
      <c r="AS22" s="275">
        <f t="shared" ref="AS22:AY22" si="59">SUM(AS23:AS25)</f>
        <v>0</v>
      </c>
      <c r="AT22" s="275">
        <f t="shared" si="59"/>
        <v>0</v>
      </c>
      <c r="AU22" s="275">
        <f t="shared" si="59"/>
        <v>0</v>
      </c>
      <c r="AV22" s="275">
        <f t="shared" si="59"/>
        <v>0</v>
      </c>
      <c r="AW22" s="275">
        <f t="shared" si="59"/>
        <v>0</v>
      </c>
      <c r="AX22" s="275">
        <f t="shared" si="59"/>
        <v>0</v>
      </c>
      <c r="AY22" s="275">
        <f t="shared" si="59"/>
        <v>0</v>
      </c>
    </row>
    <row r="23" spans="3:51" ht="32.1" customHeight="1" x14ac:dyDescent="0.25">
      <c r="D23" s="175"/>
      <c r="E23" s="182">
        <v>438</v>
      </c>
      <c r="F23" s="191" t="s">
        <v>1309</v>
      </c>
      <c r="G23" s="226">
        <v>30</v>
      </c>
      <c r="H23" s="276">
        <f t="shared" ref="H23:H25" si="60">SUM(I23:L23)</f>
        <v>30</v>
      </c>
      <c r="I23" s="285">
        <v>5</v>
      </c>
      <c r="J23" s="285">
        <v>10</v>
      </c>
      <c r="K23" s="285">
        <v>10</v>
      </c>
      <c r="L23" s="285">
        <v>5</v>
      </c>
      <c r="M23" s="278">
        <v>3</v>
      </c>
      <c r="N23" s="278">
        <f t="shared" si="55"/>
        <v>0</v>
      </c>
      <c r="O23" s="278">
        <f t="shared" si="55"/>
        <v>0</v>
      </c>
      <c r="P23" s="278">
        <f t="shared" si="55"/>
        <v>0</v>
      </c>
      <c r="Q23" s="278">
        <f t="shared" si="55"/>
        <v>0</v>
      </c>
      <c r="R23" s="278">
        <f t="shared" si="55"/>
        <v>0</v>
      </c>
      <c r="S23" s="278">
        <f t="shared" si="55"/>
        <v>0</v>
      </c>
      <c r="T23" s="279">
        <f t="shared" ref="T23:T25" si="61">+I23</f>
        <v>5</v>
      </c>
      <c r="U23" s="278">
        <f t="shared" ref="U23:U25" si="62">SUM(V23:AA23)</f>
        <v>0</v>
      </c>
      <c r="V23" s="290"/>
      <c r="W23" s="290"/>
      <c r="X23" s="290"/>
      <c r="Y23" s="290"/>
      <c r="Z23" s="290"/>
      <c r="AA23" s="290"/>
      <c r="AB23" s="279">
        <f t="shared" ref="AB23:AB25" si="63">+J23</f>
        <v>10</v>
      </c>
      <c r="AC23" s="278">
        <f t="shared" ref="AC23:AC25" si="64">SUM(AD23:AI23)</f>
        <v>0</v>
      </c>
      <c r="AD23" s="290"/>
      <c r="AE23" s="290"/>
      <c r="AF23" s="290"/>
      <c r="AG23" s="290"/>
      <c r="AH23" s="290"/>
      <c r="AI23" s="290"/>
      <c r="AJ23" s="279">
        <f t="shared" ref="AJ23:AJ25" si="65">+K23</f>
        <v>10</v>
      </c>
      <c r="AK23" s="278">
        <f t="shared" ref="AK23:AK25" si="66">SUM(AL23:AQ23)</f>
        <v>0</v>
      </c>
      <c r="AL23" s="290"/>
      <c r="AM23" s="290"/>
      <c r="AN23" s="290"/>
      <c r="AO23" s="290"/>
      <c r="AP23" s="290"/>
      <c r="AQ23" s="290"/>
      <c r="AR23" s="279">
        <f t="shared" ref="AR23:AR25" si="67">+L23</f>
        <v>5</v>
      </c>
      <c r="AS23" s="278">
        <f t="shared" ref="AS23:AS25" si="68">SUM(AT23:AY23)</f>
        <v>0</v>
      </c>
      <c r="AT23" s="290"/>
      <c r="AU23" s="290"/>
      <c r="AV23" s="290"/>
      <c r="AW23" s="290"/>
      <c r="AX23" s="290"/>
      <c r="AY23" s="290"/>
    </row>
    <row r="24" spans="3:51" ht="31.9" customHeight="1" x14ac:dyDescent="0.25">
      <c r="D24" s="175"/>
      <c r="E24" s="281">
        <v>439</v>
      </c>
      <c r="F24" s="282" t="s">
        <v>1310</v>
      </c>
      <c r="G24" s="226">
        <v>4</v>
      </c>
      <c r="H24" s="276">
        <f t="shared" si="60"/>
        <v>4</v>
      </c>
      <c r="I24" s="285">
        <v>0</v>
      </c>
      <c r="J24" s="285">
        <v>2</v>
      </c>
      <c r="K24" s="285">
        <v>1</v>
      </c>
      <c r="L24" s="285">
        <v>1</v>
      </c>
      <c r="M24" s="278">
        <v>10</v>
      </c>
      <c r="N24" s="278">
        <f t="shared" si="55"/>
        <v>0</v>
      </c>
      <c r="O24" s="278">
        <f t="shared" si="55"/>
        <v>0</v>
      </c>
      <c r="P24" s="278">
        <f t="shared" si="55"/>
        <v>0</v>
      </c>
      <c r="Q24" s="278">
        <f t="shared" si="55"/>
        <v>0</v>
      </c>
      <c r="R24" s="278">
        <f t="shared" si="55"/>
        <v>0</v>
      </c>
      <c r="S24" s="278">
        <f t="shared" si="55"/>
        <v>0</v>
      </c>
      <c r="T24" s="279">
        <f t="shared" si="61"/>
        <v>0</v>
      </c>
      <c r="U24" s="278">
        <f t="shared" si="62"/>
        <v>0</v>
      </c>
      <c r="V24" s="280"/>
      <c r="W24" s="290"/>
      <c r="X24" s="290"/>
      <c r="Y24" s="290"/>
      <c r="Z24" s="290"/>
      <c r="AA24" s="290"/>
      <c r="AB24" s="279">
        <f t="shared" si="63"/>
        <v>2</v>
      </c>
      <c r="AC24" s="278">
        <f t="shared" si="64"/>
        <v>0</v>
      </c>
      <c r="AD24" s="280"/>
      <c r="AE24" s="290"/>
      <c r="AF24" s="290"/>
      <c r="AG24" s="290"/>
      <c r="AH24" s="290"/>
      <c r="AI24" s="290"/>
      <c r="AJ24" s="279">
        <f t="shared" si="65"/>
        <v>1</v>
      </c>
      <c r="AK24" s="278">
        <f t="shared" si="66"/>
        <v>0</v>
      </c>
      <c r="AL24" s="280"/>
      <c r="AM24" s="290"/>
      <c r="AN24" s="290"/>
      <c r="AO24" s="290"/>
      <c r="AP24" s="290"/>
      <c r="AQ24" s="290"/>
      <c r="AR24" s="279">
        <f t="shared" si="67"/>
        <v>1</v>
      </c>
      <c r="AS24" s="278">
        <f t="shared" si="68"/>
        <v>0</v>
      </c>
      <c r="AT24" s="280"/>
      <c r="AU24" s="290"/>
      <c r="AV24" s="290"/>
      <c r="AW24" s="290"/>
      <c r="AX24" s="290"/>
      <c r="AY24" s="290"/>
    </row>
    <row r="25" spans="3:51" ht="31.9" customHeight="1" x14ac:dyDescent="0.25">
      <c r="D25" s="175"/>
      <c r="E25" s="182">
        <v>440</v>
      </c>
      <c r="F25" s="282" t="s">
        <v>1311</v>
      </c>
      <c r="G25" s="226">
        <v>9</v>
      </c>
      <c r="H25" s="276">
        <f t="shared" si="60"/>
        <v>9</v>
      </c>
      <c r="I25" s="285">
        <v>0</v>
      </c>
      <c r="J25" s="285">
        <v>3</v>
      </c>
      <c r="K25" s="285">
        <v>3</v>
      </c>
      <c r="L25" s="285">
        <v>3</v>
      </c>
      <c r="M25" s="278">
        <v>2</v>
      </c>
      <c r="N25" s="278">
        <f t="shared" si="55"/>
        <v>0</v>
      </c>
      <c r="O25" s="278">
        <f t="shared" si="55"/>
        <v>0</v>
      </c>
      <c r="P25" s="278">
        <f t="shared" si="55"/>
        <v>0</v>
      </c>
      <c r="Q25" s="278">
        <f t="shared" si="55"/>
        <v>0</v>
      </c>
      <c r="R25" s="278">
        <f t="shared" si="55"/>
        <v>0</v>
      </c>
      <c r="S25" s="278">
        <f t="shared" si="55"/>
        <v>0</v>
      </c>
      <c r="T25" s="279">
        <f t="shared" si="61"/>
        <v>0</v>
      </c>
      <c r="U25" s="278">
        <f t="shared" si="62"/>
        <v>0</v>
      </c>
      <c r="V25" s="280"/>
      <c r="W25" s="280"/>
      <c r="X25" s="280"/>
      <c r="Y25" s="280"/>
      <c r="Z25" s="280"/>
      <c r="AA25" s="280"/>
      <c r="AB25" s="279">
        <f t="shared" si="63"/>
        <v>3</v>
      </c>
      <c r="AC25" s="278">
        <f t="shared" si="64"/>
        <v>0</v>
      </c>
      <c r="AD25" s="280"/>
      <c r="AE25" s="280"/>
      <c r="AF25" s="280"/>
      <c r="AG25" s="280"/>
      <c r="AH25" s="280"/>
      <c r="AI25" s="280"/>
      <c r="AJ25" s="279">
        <f t="shared" si="65"/>
        <v>3</v>
      </c>
      <c r="AK25" s="278">
        <f t="shared" si="66"/>
        <v>0</v>
      </c>
      <c r="AL25" s="280"/>
      <c r="AM25" s="280"/>
      <c r="AN25" s="280"/>
      <c r="AO25" s="280"/>
      <c r="AP25" s="280"/>
      <c r="AQ25" s="280"/>
      <c r="AR25" s="279">
        <f t="shared" si="67"/>
        <v>3</v>
      </c>
      <c r="AS25" s="278">
        <f t="shared" si="68"/>
        <v>0</v>
      </c>
      <c r="AT25" s="280"/>
      <c r="AU25" s="280"/>
      <c r="AV25" s="280"/>
      <c r="AW25" s="280"/>
      <c r="AX25" s="280"/>
      <c r="AY25" s="280"/>
    </row>
    <row r="26" spans="3:51" ht="32.1" customHeight="1" x14ac:dyDescent="0.25">
      <c r="D26" s="175" t="s">
        <v>2495</v>
      </c>
      <c r="E26" s="540" t="s">
        <v>2494</v>
      </c>
      <c r="F26" s="541"/>
      <c r="G26" s="189"/>
      <c r="H26" s="271"/>
      <c r="I26" s="272"/>
      <c r="J26" s="272"/>
      <c r="K26" s="272"/>
      <c r="L26" s="272"/>
      <c r="M26" s="275">
        <v>35</v>
      </c>
      <c r="N26" s="275">
        <f t="shared" si="55"/>
        <v>0</v>
      </c>
      <c r="O26" s="275">
        <f t="shared" si="55"/>
        <v>0</v>
      </c>
      <c r="P26" s="275">
        <f t="shared" si="55"/>
        <v>0</v>
      </c>
      <c r="Q26" s="275">
        <f t="shared" si="55"/>
        <v>0</v>
      </c>
      <c r="R26" s="275">
        <f t="shared" si="55"/>
        <v>0</v>
      </c>
      <c r="S26" s="275">
        <f t="shared" si="55"/>
        <v>0</v>
      </c>
      <c r="T26" s="286"/>
      <c r="U26" s="275">
        <f t="shared" ref="U26:AA26" si="69">SUM(U27:U31)</f>
        <v>0</v>
      </c>
      <c r="V26" s="275">
        <f t="shared" si="69"/>
        <v>0</v>
      </c>
      <c r="W26" s="275">
        <f t="shared" si="69"/>
        <v>0</v>
      </c>
      <c r="X26" s="275">
        <f t="shared" si="69"/>
        <v>0</v>
      </c>
      <c r="Y26" s="275">
        <f t="shared" si="69"/>
        <v>0</v>
      </c>
      <c r="Z26" s="275">
        <f t="shared" si="69"/>
        <v>0</v>
      </c>
      <c r="AA26" s="275">
        <f t="shared" si="69"/>
        <v>0</v>
      </c>
      <c r="AB26" s="286"/>
      <c r="AC26" s="275">
        <f t="shared" ref="AC26:AI26" si="70">SUM(AC27:AC31)</f>
        <v>0</v>
      </c>
      <c r="AD26" s="275">
        <f t="shared" si="70"/>
        <v>0</v>
      </c>
      <c r="AE26" s="275">
        <f t="shared" si="70"/>
        <v>0</v>
      </c>
      <c r="AF26" s="275">
        <f t="shared" si="70"/>
        <v>0</v>
      </c>
      <c r="AG26" s="275">
        <f t="shared" si="70"/>
        <v>0</v>
      </c>
      <c r="AH26" s="275">
        <f t="shared" si="70"/>
        <v>0</v>
      </c>
      <c r="AI26" s="275">
        <f t="shared" si="70"/>
        <v>0</v>
      </c>
      <c r="AJ26" s="286"/>
      <c r="AK26" s="275">
        <f t="shared" ref="AK26:AQ26" si="71">SUM(AK27:AK31)</f>
        <v>0</v>
      </c>
      <c r="AL26" s="275">
        <f t="shared" si="71"/>
        <v>0</v>
      </c>
      <c r="AM26" s="275">
        <f t="shared" si="71"/>
        <v>0</v>
      </c>
      <c r="AN26" s="275">
        <f t="shared" si="71"/>
        <v>0</v>
      </c>
      <c r="AO26" s="275">
        <f t="shared" si="71"/>
        <v>0</v>
      </c>
      <c r="AP26" s="275">
        <f t="shared" si="71"/>
        <v>0</v>
      </c>
      <c r="AQ26" s="275">
        <f t="shared" si="71"/>
        <v>0</v>
      </c>
      <c r="AR26" s="286"/>
      <c r="AS26" s="275">
        <f t="shared" ref="AS26:AY26" si="72">SUM(AS27:AS31)</f>
        <v>0</v>
      </c>
      <c r="AT26" s="275">
        <f t="shared" si="72"/>
        <v>0</v>
      </c>
      <c r="AU26" s="275">
        <f t="shared" si="72"/>
        <v>0</v>
      </c>
      <c r="AV26" s="275">
        <f t="shared" si="72"/>
        <v>0</v>
      </c>
      <c r="AW26" s="275">
        <f t="shared" si="72"/>
        <v>0</v>
      </c>
      <c r="AX26" s="275">
        <f t="shared" si="72"/>
        <v>0</v>
      </c>
      <c r="AY26" s="275">
        <f t="shared" si="72"/>
        <v>0</v>
      </c>
    </row>
    <row r="27" spans="3:51" ht="32.1" customHeight="1" x14ac:dyDescent="0.25">
      <c r="D27" s="175"/>
      <c r="E27" s="182">
        <v>441</v>
      </c>
      <c r="F27" s="191" t="s">
        <v>1312</v>
      </c>
      <c r="G27" s="232">
        <v>1</v>
      </c>
      <c r="H27" s="283">
        <v>1</v>
      </c>
      <c r="I27" s="291">
        <v>0.1</v>
      </c>
      <c r="J27" s="285">
        <v>30</v>
      </c>
      <c r="K27" s="285">
        <v>30</v>
      </c>
      <c r="L27" s="285">
        <v>30</v>
      </c>
      <c r="M27" s="278">
        <v>6</v>
      </c>
      <c r="N27" s="278">
        <f t="shared" si="55"/>
        <v>0</v>
      </c>
      <c r="O27" s="278">
        <f t="shared" si="55"/>
        <v>0</v>
      </c>
      <c r="P27" s="278">
        <f t="shared" si="55"/>
        <v>0</v>
      </c>
      <c r="Q27" s="278">
        <f t="shared" si="55"/>
        <v>0</v>
      </c>
      <c r="R27" s="278">
        <f t="shared" si="55"/>
        <v>0</v>
      </c>
      <c r="S27" s="278">
        <f t="shared" si="55"/>
        <v>0</v>
      </c>
      <c r="T27" s="279">
        <f t="shared" ref="T27:T31" si="73">+I27</f>
        <v>0.1</v>
      </c>
      <c r="U27" s="278">
        <f t="shared" ref="U27:U31" si="74">SUM(V27:AA27)</f>
        <v>0</v>
      </c>
      <c r="V27" s="280"/>
      <c r="W27" s="290"/>
      <c r="X27" s="290"/>
      <c r="Y27" s="290"/>
      <c r="Z27" s="290"/>
      <c r="AA27" s="290"/>
      <c r="AB27" s="279">
        <f t="shared" ref="AB27:AB31" si="75">+J27</f>
        <v>30</v>
      </c>
      <c r="AC27" s="278">
        <f t="shared" ref="AC27:AC31" si="76">SUM(AD27:AI27)</f>
        <v>0</v>
      </c>
      <c r="AD27" s="280"/>
      <c r="AE27" s="290"/>
      <c r="AF27" s="290"/>
      <c r="AG27" s="290"/>
      <c r="AH27" s="290"/>
      <c r="AI27" s="290"/>
      <c r="AJ27" s="279">
        <f t="shared" ref="AJ27:AJ31" si="77">+K27</f>
        <v>30</v>
      </c>
      <c r="AK27" s="278">
        <f t="shared" ref="AK27:AK31" si="78">SUM(AL27:AQ27)</f>
        <v>0</v>
      </c>
      <c r="AL27" s="280"/>
      <c r="AM27" s="290"/>
      <c r="AN27" s="290"/>
      <c r="AO27" s="290"/>
      <c r="AP27" s="290"/>
      <c r="AQ27" s="290"/>
      <c r="AR27" s="279">
        <f t="shared" ref="AR27:AR31" si="79">+L27</f>
        <v>30</v>
      </c>
      <c r="AS27" s="278">
        <f t="shared" ref="AS27:AS31" si="80">SUM(AT27:AY27)</f>
        <v>0</v>
      </c>
      <c r="AT27" s="280"/>
      <c r="AU27" s="290"/>
      <c r="AV27" s="290"/>
      <c r="AW27" s="290"/>
      <c r="AX27" s="290"/>
      <c r="AY27" s="290"/>
    </row>
    <row r="28" spans="3:51" ht="32.1" customHeight="1" x14ac:dyDescent="0.25">
      <c r="D28" s="175"/>
      <c r="E28" s="182">
        <v>442</v>
      </c>
      <c r="F28" s="191" t="s">
        <v>1313</v>
      </c>
      <c r="G28" s="226">
        <v>1</v>
      </c>
      <c r="H28" s="276">
        <f>SUM(I28:L28)</f>
        <v>1</v>
      </c>
      <c r="I28" s="292">
        <v>0</v>
      </c>
      <c r="J28" s="285">
        <v>1</v>
      </c>
      <c r="K28" s="285">
        <v>0</v>
      </c>
      <c r="L28" s="285">
        <v>0</v>
      </c>
      <c r="M28" s="278">
        <v>3</v>
      </c>
      <c r="N28" s="278">
        <f t="shared" si="55"/>
        <v>0</v>
      </c>
      <c r="O28" s="278">
        <f t="shared" si="55"/>
        <v>0</v>
      </c>
      <c r="P28" s="278">
        <f t="shared" si="55"/>
        <v>0</v>
      </c>
      <c r="Q28" s="278">
        <f t="shared" si="55"/>
        <v>0</v>
      </c>
      <c r="R28" s="278">
        <f t="shared" si="55"/>
        <v>0</v>
      </c>
      <c r="S28" s="278">
        <f t="shared" si="55"/>
        <v>0</v>
      </c>
      <c r="T28" s="279">
        <f t="shared" si="73"/>
        <v>0</v>
      </c>
      <c r="U28" s="278">
        <f t="shared" si="74"/>
        <v>0</v>
      </c>
      <c r="V28" s="280"/>
      <c r="W28" s="290"/>
      <c r="X28" s="290"/>
      <c r="Y28" s="290"/>
      <c r="Z28" s="290"/>
      <c r="AA28" s="290"/>
      <c r="AB28" s="279">
        <f t="shared" si="75"/>
        <v>1</v>
      </c>
      <c r="AC28" s="278">
        <f t="shared" si="76"/>
        <v>0</v>
      </c>
      <c r="AD28" s="280"/>
      <c r="AE28" s="290"/>
      <c r="AF28" s="290"/>
      <c r="AG28" s="290"/>
      <c r="AH28" s="290"/>
      <c r="AI28" s="290"/>
      <c r="AJ28" s="279">
        <f t="shared" si="77"/>
        <v>0</v>
      </c>
      <c r="AK28" s="278">
        <f t="shared" si="78"/>
        <v>0</v>
      </c>
      <c r="AL28" s="280"/>
      <c r="AM28" s="290"/>
      <c r="AN28" s="290"/>
      <c r="AO28" s="290"/>
      <c r="AP28" s="290"/>
      <c r="AQ28" s="290"/>
      <c r="AR28" s="279">
        <f t="shared" si="79"/>
        <v>0</v>
      </c>
      <c r="AS28" s="278">
        <f t="shared" si="80"/>
        <v>0</v>
      </c>
      <c r="AT28" s="280"/>
      <c r="AU28" s="290"/>
      <c r="AV28" s="290"/>
      <c r="AW28" s="290"/>
      <c r="AX28" s="290"/>
      <c r="AY28" s="290"/>
    </row>
    <row r="29" spans="3:51" ht="42" customHeight="1" x14ac:dyDescent="0.25">
      <c r="D29" s="175"/>
      <c r="E29" s="182">
        <v>443</v>
      </c>
      <c r="F29" s="191" t="s">
        <v>1314</v>
      </c>
      <c r="G29" s="232">
        <v>1</v>
      </c>
      <c r="H29" s="283">
        <f>I29+J29+K29+L29</f>
        <v>1</v>
      </c>
      <c r="I29" s="287">
        <v>0.1</v>
      </c>
      <c r="J29" s="287">
        <v>0.3</v>
      </c>
      <c r="K29" s="287">
        <v>0.3</v>
      </c>
      <c r="L29" s="287">
        <v>0.3</v>
      </c>
      <c r="M29" s="278">
        <v>3</v>
      </c>
      <c r="N29" s="278">
        <f t="shared" si="55"/>
        <v>0</v>
      </c>
      <c r="O29" s="278">
        <f t="shared" si="55"/>
        <v>0</v>
      </c>
      <c r="P29" s="278">
        <f t="shared" si="55"/>
        <v>0</v>
      </c>
      <c r="Q29" s="278">
        <f t="shared" si="55"/>
        <v>0</v>
      </c>
      <c r="R29" s="278">
        <f t="shared" si="55"/>
        <v>0</v>
      </c>
      <c r="S29" s="278">
        <f t="shared" si="55"/>
        <v>0</v>
      </c>
      <c r="T29" s="279">
        <f t="shared" si="73"/>
        <v>0.1</v>
      </c>
      <c r="U29" s="278">
        <f t="shared" si="74"/>
        <v>0</v>
      </c>
      <c r="V29" s="280"/>
      <c r="W29" s="280"/>
      <c r="X29" s="280"/>
      <c r="Y29" s="280"/>
      <c r="Z29" s="280"/>
      <c r="AA29" s="280"/>
      <c r="AB29" s="279">
        <f t="shared" si="75"/>
        <v>0.3</v>
      </c>
      <c r="AC29" s="278">
        <f t="shared" si="76"/>
        <v>0</v>
      </c>
      <c r="AD29" s="280"/>
      <c r="AE29" s="280"/>
      <c r="AF29" s="280"/>
      <c r="AG29" s="280"/>
      <c r="AH29" s="280"/>
      <c r="AI29" s="280"/>
      <c r="AJ29" s="279">
        <f t="shared" si="77"/>
        <v>0.3</v>
      </c>
      <c r="AK29" s="278">
        <f t="shared" si="78"/>
        <v>0</v>
      </c>
      <c r="AL29" s="280"/>
      <c r="AM29" s="280"/>
      <c r="AN29" s="280"/>
      <c r="AO29" s="280"/>
      <c r="AP29" s="280"/>
      <c r="AQ29" s="280"/>
      <c r="AR29" s="279">
        <f t="shared" si="79"/>
        <v>0.3</v>
      </c>
      <c r="AS29" s="278">
        <f t="shared" si="80"/>
        <v>0</v>
      </c>
      <c r="AT29" s="280"/>
      <c r="AU29" s="280"/>
      <c r="AV29" s="280"/>
      <c r="AW29" s="280"/>
      <c r="AX29" s="280"/>
      <c r="AY29" s="280"/>
    </row>
    <row r="30" spans="3:51" ht="32.1" customHeight="1" x14ac:dyDescent="0.25">
      <c r="D30" s="175"/>
      <c r="E30" s="182">
        <v>444</v>
      </c>
      <c r="F30" s="191" t="s">
        <v>1315</v>
      </c>
      <c r="G30" s="226">
        <v>4</v>
      </c>
      <c r="H30" s="276">
        <f t="shared" ref="H30:H31" si="81">SUM(I30:L30)</f>
        <v>4</v>
      </c>
      <c r="I30" s="277">
        <v>0</v>
      </c>
      <c r="J30" s="277">
        <v>1</v>
      </c>
      <c r="K30" s="277">
        <v>1</v>
      </c>
      <c r="L30" s="277">
        <v>2</v>
      </c>
      <c r="M30" s="278">
        <v>3</v>
      </c>
      <c r="N30" s="278">
        <f t="shared" si="55"/>
        <v>0</v>
      </c>
      <c r="O30" s="278">
        <f t="shared" si="55"/>
        <v>0</v>
      </c>
      <c r="P30" s="278">
        <f t="shared" si="55"/>
        <v>0</v>
      </c>
      <c r="Q30" s="278">
        <f t="shared" si="55"/>
        <v>0</v>
      </c>
      <c r="R30" s="278">
        <f t="shared" si="55"/>
        <v>0</v>
      </c>
      <c r="S30" s="278">
        <f t="shared" si="55"/>
        <v>0</v>
      </c>
      <c r="T30" s="279">
        <f t="shared" si="73"/>
        <v>0</v>
      </c>
      <c r="U30" s="278">
        <f t="shared" si="74"/>
        <v>0</v>
      </c>
      <c r="V30" s="280"/>
      <c r="W30" s="280"/>
      <c r="X30" s="280"/>
      <c r="Y30" s="280"/>
      <c r="Z30" s="280"/>
      <c r="AA30" s="280"/>
      <c r="AB30" s="279">
        <f t="shared" si="75"/>
        <v>1</v>
      </c>
      <c r="AC30" s="278">
        <f t="shared" si="76"/>
        <v>0</v>
      </c>
      <c r="AD30" s="280"/>
      <c r="AE30" s="280"/>
      <c r="AF30" s="280"/>
      <c r="AG30" s="280"/>
      <c r="AH30" s="280"/>
      <c r="AI30" s="280"/>
      <c r="AJ30" s="279">
        <f t="shared" si="77"/>
        <v>1</v>
      </c>
      <c r="AK30" s="278">
        <f t="shared" si="78"/>
        <v>0</v>
      </c>
      <c r="AL30" s="280"/>
      <c r="AM30" s="280"/>
      <c r="AN30" s="280"/>
      <c r="AO30" s="280"/>
      <c r="AP30" s="280"/>
      <c r="AQ30" s="280"/>
      <c r="AR30" s="279">
        <f t="shared" si="79"/>
        <v>2</v>
      </c>
      <c r="AS30" s="278">
        <f t="shared" si="80"/>
        <v>0</v>
      </c>
      <c r="AT30" s="280"/>
      <c r="AU30" s="280"/>
      <c r="AV30" s="280"/>
      <c r="AW30" s="280"/>
      <c r="AX30" s="280"/>
      <c r="AY30" s="280"/>
    </row>
    <row r="31" spans="3:51" ht="32.1" customHeight="1" x14ac:dyDescent="0.25">
      <c r="D31" s="175"/>
      <c r="E31" s="182">
        <v>445</v>
      </c>
      <c r="F31" s="191" t="s">
        <v>1316</v>
      </c>
      <c r="G31" s="232">
        <v>1</v>
      </c>
      <c r="H31" s="283">
        <f t="shared" si="81"/>
        <v>1</v>
      </c>
      <c r="I31" s="287">
        <v>0</v>
      </c>
      <c r="J31" s="287">
        <v>0.25</v>
      </c>
      <c r="K31" s="287">
        <v>0.25</v>
      </c>
      <c r="L31" s="287">
        <v>0.5</v>
      </c>
      <c r="M31" s="278">
        <v>20</v>
      </c>
      <c r="N31" s="278">
        <f t="shared" si="55"/>
        <v>0</v>
      </c>
      <c r="O31" s="278">
        <f t="shared" si="55"/>
        <v>0</v>
      </c>
      <c r="P31" s="278">
        <f t="shared" si="55"/>
        <v>0</v>
      </c>
      <c r="Q31" s="278">
        <f t="shared" si="55"/>
        <v>0</v>
      </c>
      <c r="R31" s="278">
        <f t="shared" si="55"/>
        <v>0</v>
      </c>
      <c r="S31" s="278">
        <f t="shared" si="55"/>
        <v>0</v>
      </c>
      <c r="T31" s="279">
        <f t="shared" si="73"/>
        <v>0</v>
      </c>
      <c r="U31" s="278">
        <f t="shared" si="74"/>
        <v>0</v>
      </c>
      <c r="V31" s="280"/>
      <c r="W31" s="280"/>
      <c r="X31" s="280"/>
      <c r="Y31" s="280"/>
      <c r="Z31" s="280"/>
      <c r="AA31" s="280"/>
      <c r="AB31" s="279">
        <f t="shared" si="75"/>
        <v>0.25</v>
      </c>
      <c r="AC31" s="278">
        <f t="shared" si="76"/>
        <v>0</v>
      </c>
      <c r="AD31" s="280"/>
      <c r="AE31" s="280"/>
      <c r="AF31" s="280"/>
      <c r="AG31" s="280"/>
      <c r="AH31" s="280"/>
      <c r="AI31" s="280"/>
      <c r="AJ31" s="279">
        <f t="shared" si="77"/>
        <v>0.25</v>
      </c>
      <c r="AK31" s="278">
        <f t="shared" si="78"/>
        <v>0</v>
      </c>
      <c r="AL31" s="280"/>
      <c r="AM31" s="280"/>
      <c r="AN31" s="280"/>
      <c r="AO31" s="280"/>
      <c r="AP31" s="280"/>
      <c r="AQ31" s="280"/>
      <c r="AR31" s="279">
        <f t="shared" si="79"/>
        <v>0.5</v>
      </c>
      <c r="AS31" s="278">
        <f t="shared" si="80"/>
        <v>0</v>
      </c>
      <c r="AT31" s="280"/>
      <c r="AU31" s="280"/>
      <c r="AV31" s="280"/>
      <c r="AW31" s="280"/>
      <c r="AX31" s="280"/>
      <c r="AY31" s="280"/>
    </row>
    <row r="32" spans="3:51" ht="32.1" customHeight="1" x14ac:dyDescent="0.25">
      <c r="D32" s="175" t="s">
        <v>2497</v>
      </c>
      <c r="E32" s="540" t="s">
        <v>2496</v>
      </c>
      <c r="F32" s="541"/>
      <c r="G32" s="189"/>
      <c r="H32" s="271"/>
      <c r="I32" s="272"/>
      <c r="J32" s="272"/>
      <c r="K32" s="272"/>
      <c r="L32" s="272"/>
      <c r="M32" s="275">
        <v>25</v>
      </c>
      <c r="N32" s="275">
        <f t="shared" si="55"/>
        <v>0</v>
      </c>
      <c r="O32" s="275">
        <f t="shared" si="55"/>
        <v>0</v>
      </c>
      <c r="P32" s="275">
        <f t="shared" si="55"/>
        <v>0</v>
      </c>
      <c r="Q32" s="275">
        <f t="shared" si="55"/>
        <v>0</v>
      </c>
      <c r="R32" s="275">
        <f t="shared" si="55"/>
        <v>0</v>
      </c>
      <c r="S32" s="275">
        <f t="shared" si="55"/>
        <v>0</v>
      </c>
      <c r="T32" s="274"/>
      <c r="U32" s="275">
        <f t="shared" ref="U32:AA32" si="82">SUM(U33:U36)</f>
        <v>0</v>
      </c>
      <c r="V32" s="275">
        <f t="shared" si="82"/>
        <v>0</v>
      </c>
      <c r="W32" s="275">
        <f t="shared" si="82"/>
        <v>0</v>
      </c>
      <c r="X32" s="275">
        <f t="shared" si="82"/>
        <v>0</v>
      </c>
      <c r="Y32" s="275">
        <f t="shared" si="82"/>
        <v>0</v>
      </c>
      <c r="Z32" s="275">
        <f t="shared" si="82"/>
        <v>0</v>
      </c>
      <c r="AA32" s="275">
        <f t="shared" si="82"/>
        <v>0</v>
      </c>
      <c r="AB32" s="274"/>
      <c r="AC32" s="275">
        <f t="shared" ref="AC32:AI32" si="83">SUM(AC33:AC36)</f>
        <v>0</v>
      </c>
      <c r="AD32" s="275">
        <f t="shared" si="83"/>
        <v>0</v>
      </c>
      <c r="AE32" s="275">
        <f t="shared" si="83"/>
        <v>0</v>
      </c>
      <c r="AF32" s="275">
        <f t="shared" si="83"/>
        <v>0</v>
      </c>
      <c r="AG32" s="275">
        <f t="shared" si="83"/>
        <v>0</v>
      </c>
      <c r="AH32" s="275">
        <f t="shared" si="83"/>
        <v>0</v>
      </c>
      <c r="AI32" s="275">
        <f t="shared" si="83"/>
        <v>0</v>
      </c>
      <c r="AJ32" s="274"/>
      <c r="AK32" s="275">
        <f t="shared" ref="AK32:AQ32" si="84">SUM(AK33:AK36)</f>
        <v>0</v>
      </c>
      <c r="AL32" s="275">
        <f t="shared" si="84"/>
        <v>0</v>
      </c>
      <c r="AM32" s="275">
        <f t="shared" si="84"/>
        <v>0</v>
      </c>
      <c r="AN32" s="275">
        <f t="shared" si="84"/>
        <v>0</v>
      </c>
      <c r="AO32" s="275">
        <f t="shared" si="84"/>
        <v>0</v>
      </c>
      <c r="AP32" s="275">
        <f t="shared" si="84"/>
        <v>0</v>
      </c>
      <c r="AQ32" s="275">
        <f t="shared" si="84"/>
        <v>0</v>
      </c>
      <c r="AR32" s="274"/>
      <c r="AS32" s="275">
        <f t="shared" ref="AS32:AY32" si="85">SUM(AS33:AS36)</f>
        <v>0</v>
      </c>
      <c r="AT32" s="275">
        <f t="shared" si="85"/>
        <v>0</v>
      </c>
      <c r="AU32" s="275">
        <f t="shared" si="85"/>
        <v>0</v>
      </c>
      <c r="AV32" s="275">
        <f t="shared" si="85"/>
        <v>0</v>
      </c>
      <c r="AW32" s="275">
        <f t="shared" si="85"/>
        <v>0</v>
      </c>
      <c r="AX32" s="275">
        <f t="shared" si="85"/>
        <v>0</v>
      </c>
      <c r="AY32" s="275">
        <f t="shared" si="85"/>
        <v>0</v>
      </c>
    </row>
    <row r="33" spans="3:51" ht="32.1" customHeight="1" x14ac:dyDescent="0.25">
      <c r="D33" s="201"/>
      <c r="E33" s="182">
        <v>446</v>
      </c>
      <c r="F33" s="191" t="s">
        <v>1317</v>
      </c>
      <c r="G33" s="184">
        <v>4</v>
      </c>
      <c r="H33" s="276">
        <f t="shared" ref="H33:H36" si="86">SUM(I33:L33)</f>
        <v>4</v>
      </c>
      <c r="I33" s="285">
        <v>0</v>
      </c>
      <c r="J33" s="285">
        <v>1</v>
      </c>
      <c r="K33" s="285">
        <v>1</v>
      </c>
      <c r="L33" s="285">
        <v>2</v>
      </c>
      <c r="M33" s="278">
        <v>1</v>
      </c>
      <c r="N33" s="278">
        <f t="shared" si="55"/>
        <v>0</v>
      </c>
      <c r="O33" s="278">
        <f t="shared" si="55"/>
        <v>0</v>
      </c>
      <c r="P33" s="278">
        <f t="shared" si="55"/>
        <v>0</v>
      </c>
      <c r="Q33" s="278">
        <f t="shared" si="55"/>
        <v>0</v>
      </c>
      <c r="R33" s="278">
        <f t="shared" si="55"/>
        <v>0</v>
      </c>
      <c r="S33" s="278">
        <f t="shared" si="55"/>
        <v>0</v>
      </c>
      <c r="T33" s="279">
        <f t="shared" ref="T33:T36" si="87">+I33</f>
        <v>0</v>
      </c>
      <c r="U33" s="278">
        <f t="shared" ref="U33:U36" si="88">SUM(V33:AA33)</f>
        <v>0</v>
      </c>
      <c r="V33" s="280"/>
      <c r="W33" s="280"/>
      <c r="X33" s="280"/>
      <c r="Y33" s="280"/>
      <c r="Z33" s="280"/>
      <c r="AA33" s="280"/>
      <c r="AB33" s="279">
        <f t="shared" ref="AB33:AB36" si="89">+J33</f>
        <v>1</v>
      </c>
      <c r="AC33" s="278">
        <f t="shared" ref="AC33:AC36" si="90">SUM(AD33:AI33)</f>
        <v>0</v>
      </c>
      <c r="AD33" s="280"/>
      <c r="AE33" s="280"/>
      <c r="AF33" s="280"/>
      <c r="AG33" s="280"/>
      <c r="AH33" s="280"/>
      <c r="AI33" s="280"/>
      <c r="AJ33" s="279">
        <f t="shared" ref="AJ33:AJ36" si="91">+K33</f>
        <v>1</v>
      </c>
      <c r="AK33" s="278">
        <f t="shared" ref="AK33:AK36" si="92">SUM(AL33:AQ33)</f>
        <v>0</v>
      </c>
      <c r="AL33" s="280"/>
      <c r="AM33" s="280"/>
      <c r="AN33" s="280"/>
      <c r="AO33" s="280"/>
      <c r="AP33" s="280"/>
      <c r="AQ33" s="280"/>
      <c r="AR33" s="279">
        <f t="shared" ref="AR33:AR36" si="93">+L33</f>
        <v>2</v>
      </c>
      <c r="AS33" s="278">
        <f t="shared" ref="AS33:AS36" si="94">SUM(AT33:AY33)</f>
        <v>0</v>
      </c>
      <c r="AT33" s="280"/>
      <c r="AU33" s="280"/>
      <c r="AV33" s="280"/>
      <c r="AW33" s="280"/>
      <c r="AX33" s="280"/>
      <c r="AY33" s="280"/>
    </row>
    <row r="34" spans="3:51" ht="50.45" customHeight="1" x14ac:dyDescent="0.25">
      <c r="D34" s="201"/>
      <c r="E34" s="182">
        <v>447</v>
      </c>
      <c r="F34" s="191" t="s">
        <v>1318</v>
      </c>
      <c r="G34" s="184">
        <v>1</v>
      </c>
      <c r="H34" s="276">
        <f t="shared" si="86"/>
        <v>1</v>
      </c>
      <c r="I34" s="285">
        <v>0</v>
      </c>
      <c r="J34" s="285">
        <v>0</v>
      </c>
      <c r="K34" s="285">
        <v>1</v>
      </c>
      <c r="L34" s="285">
        <v>0</v>
      </c>
      <c r="M34" s="278">
        <v>1</v>
      </c>
      <c r="N34" s="278">
        <f t="shared" si="55"/>
        <v>0</v>
      </c>
      <c r="O34" s="278">
        <f t="shared" si="55"/>
        <v>0</v>
      </c>
      <c r="P34" s="278">
        <f t="shared" si="55"/>
        <v>0</v>
      </c>
      <c r="Q34" s="278">
        <f t="shared" si="55"/>
        <v>0</v>
      </c>
      <c r="R34" s="278">
        <f t="shared" si="55"/>
        <v>0</v>
      </c>
      <c r="S34" s="278">
        <f t="shared" si="55"/>
        <v>0</v>
      </c>
      <c r="T34" s="279">
        <f t="shared" si="87"/>
        <v>0</v>
      </c>
      <c r="U34" s="278">
        <f t="shared" si="88"/>
        <v>0</v>
      </c>
      <c r="V34" s="280"/>
      <c r="W34" s="280"/>
      <c r="X34" s="280"/>
      <c r="Y34" s="280"/>
      <c r="Z34" s="280"/>
      <c r="AA34" s="280"/>
      <c r="AB34" s="279">
        <f t="shared" si="89"/>
        <v>0</v>
      </c>
      <c r="AC34" s="278">
        <f t="shared" si="90"/>
        <v>0</v>
      </c>
      <c r="AD34" s="280"/>
      <c r="AE34" s="280"/>
      <c r="AF34" s="280"/>
      <c r="AG34" s="280"/>
      <c r="AH34" s="280"/>
      <c r="AI34" s="280"/>
      <c r="AJ34" s="279">
        <f t="shared" si="91"/>
        <v>1</v>
      </c>
      <c r="AK34" s="278">
        <f t="shared" si="92"/>
        <v>0</v>
      </c>
      <c r="AL34" s="280"/>
      <c r="AM34" s="280"/>
      <c r="AN34" s="280"/>
      <c r="AO34" s="280"/>
      <c r="AP34" s="280"/>
      <c r="AQ34" s="280"/>
      <c r="AR34" s="279">
        <f t="shared" si="93"/>
        <v>0</v>
      </c>
      <c r="AS34" s="278">
        <f t="shared" si="94"/>
        <v>0</v>
      </c>
      <c r="AT34" s="280"/>
      <c r="AU34" s="280"/>
      <c r="AV34" s="280"/>
      <c r="AW34" s="280"/>
      <c r="AX34" s="280"/>
      <c r="AY34" s="280"/>
    </row>
    <row r="35" spans="3:51" ht="32.1" customHeight="1" x14ac:dyDescent="0.25">
      <c r="D35" s="201"/>
      <c r="E35" s="182">
        <v>448</v>
      </c>
      <c r="F35" s="191" t="s">
        <v>1319</v>
      </c>
      <c r="G35" s="184">
        <v>20</v>
      </c>
      <c r="H35" s="276">
        <f t="shared" si="86"/>
        <v>20</v>
      </c>
      <c r="I35" s="285">
        <v>1</v>
      </c>
      <c r="J35" s="285">
        <v>5</v>
      </c>
      <c r="K35" s="285">
        <v>6</v>
      </c>
      <c r="L35" s="285">
        <v>8</v>
      </c>
      <c r="M35" s="278">
        <v>3</v>
      </c>
      <c r="N35" s="278">
        <f t="shared" si="55"/>
        <v>0</v>
      </c>
      <c r="O35" s="278">
        <f t="shared" si="55"/>
        <v>0</v>
      </c>
      <c r="P35" s="278">
        <f t="shared" si="55"/>
        <v>0</v>
      </c>
      <c r="Q35" s="278">
        <f t="shared" si="55"/>
        <v>0</v>
      </c>
      <c r="R35" s="278">
        <f t="shared" si="55"/>
        <v>0</v>
      </c>
      <c r="S35" s="278">
        <f t="shared" si="55"/>
        <v>0</v>
      </c>
      <c r="T35" s="279">
        <f t="shared" si="87"/>
        <v>1</v>
      </c>
      <c r="U35" s="278">
        <f t="shared" si="88"/>
        <v>0</v>
      </c>
      <c r="V35" s="280"/>
      <c r="W35" s="280"/>
      <c r="X35" s="280"/>
      <c r="Y35" s="280"/>
      <c r="Z35" s="280"/>
      <c r="AA35" s="280"/>
      <c r="AB35" s="279">
        <f t="shared" si="89"/>
        <v>5</v>
      </c>
      <c r="AC35" s="278">
        <f t="shared" si="90"/>
        <v>0</v>
      </c>
      <c r="AD35" s="280"/>
      <c r="AE35" s="280"/>
      <c r="AF35" s="280"/>
      <c r="AG35" s="280"/>
      <c r="AH35" s="280"/>
      <c r="AI35" s="280"/>
      <c r="AJ35" s="279">
        <f t="shared" si="91"/>
        <v>6</v>
      </c>
      <c r="AK35" s="278">
        <f t="shared" si="92"/>
        <v>0</v>
      </c>
      <c r="AL35" s="280"/>
      <c r="AM35" s="280"/>
      <c r="AN35" s="280"/>
      <c r="AO35" s="280"/>
      <c r="AP35" s="280"/>
      <c r="AQ35" s="280"/>
      <c r="AR35" s="279">
        <f t="shared" si="93"/>
        <v>8</v>
      </c>
      <c r="AS35" s="278">
        <f t="shared" si="94"/>
        <v>0</v>
      </c>
      <c r="AT35" s="280"/>
      <c r="AU35" s="280"/>
      <c r="AV35" s="280"/>
      <c r="AW35" s="280"/>
      <c r="AX35" s="280"/>
      <c r="AY35" s="280"/>
    </row>
    <row r="36" spans="3:51" ht="32.1" customHeight="1" x14ac:dyDescent="0.25">
      <c r="D36" s="201"/>
      <c r="E36" s="182">
        <v>449</v>
      </c>
      <c r="F36" s="191" t="s">
        <v>1320</v>
      </c>
      <c r="G36" s="184">
        <v>4</v>
      </c>
      <c r="H36" s="276">
        <f t="shared" si="86"/>
        <v>4</v>
      </c>
      <c r="I36" s="285">
        <v>0</v>
      </c>
      <c r="J36" s="285">
        <v>1</v>
      </c>
      <c r="K36" s="285">
        <v>1</v>
      </c>
      <c r="L36" s="285">
        <v>2</v>
      </c>
      <c r="M36" s="278">
        <v>10</v>
      </c>
      <c r="N36" s="278">
        <f t="shared" si="55"/>
        <v>0</v>
      </c>
      <c r="O36" s="278">
        <f t="shared" si="55"/>
        <v>0</v>
      </c>
      <c r="P36" s="278">
        <f t="shared" si="55"/>
        <v>0</v>
      </c>
      <c r="Q36" s="278">
        <f t="shared" si="55"/>
        <v>0</v>
      </c>
      <c r="R36" s="278">
        <f t="shared" si="55"/>
        <v>0</v>
      </c>
      <c r="S36" s="278">
        <f t="shared" si="55"/>
        <v>0</v>
      </c>
      <c r="T36" s="279">
        <f t="shared" si="87"/>
        <v>0</v>
      </c>
      <c r="U36" s="278">
        <f t="shared" si="88"/>
        <v>0</v>
      </c>
      <c r="V36" s="280"/>
      <c r="W36" s="280"/>
      <c r="X36" s="280"/>
      <c r="Y36" s="280"/>
      <c r="Z36" s="280"/>
      <c r="AA36" s="280"/>
      <c r="AB36" s="279">
        <f t="shared" si="89"/>
        <v>1</v>
      </c>
      <c r="AC36" s="278">
        <f t="shared" si="90"/>
        <v>0</v>
      </c>
      <c r="AD36" s="280"/>
      <c r="AE36" s="280"/>
      <c r="AF36" s="280"/>
      <c r="AG36" s="280"/>
      <c r="AH36" s="280"/>
      <c r="AI36" s="280"/>
      <c r="AJ36" s="279">
        <f t="shared" si="91"/>
        <v>1</v>
      </c>
      <c r="AK36" s="278">
        <f t="shared" si="92"/>
        <v>0</v>
      </c>
      <c r="AL36" s="280"/>
      <c r="AM36" s="280"/>
      <c r="AN36" s="280"/>
      <c r="AO36" s="280"/>
      <c r="AP36" s="280"/>
      <c r="AQ36" s="280"/>
      <c r="AR36" s="279">
        <f t="shared" si="93"/>
        <v>2</v>
      </c>
      <c r="AS36" s="278">
        <f t="shared" si="94"/>
        <v>0</v>
      </c>
      <c r="AT36" s="280"/>
      <c r="AU36" s="280"/>
      <c r="AV36" s="280"/>
      <c r="AW36" s="280"/>
      <c r="AX36" s="280"/>
      <c r="AY36" s="280"/>
    </row>
    <row r="37" spans="3:51" ht="32.1" customHeight="1" x14ac:dyDescent="0.25">
      <c r="C37" s="165" t="s">
        <v>2500</v>
      </c>
      <c r="D37" s="166" t="s">
        <v>430</v>
      </c>
      <c r="E37" s="228"/>
      <c r="F37" s="168"/>
      <c r="G37" s="194"/>
      <c r="H37" s="266"/>
      <c r="I37" s="267"/>
      <c r="J37" s="267"/>
      <c r="K37" s="267"/>
      <c r="L37" s="267"/>
      <c r="M37" s="293">
        <f>SUM(M38:M56)/2</f>
        <v>74</v>
      </c>
      <c r="N37" s="293">
        <f t="shared" ref="N37:S37" si="95">SUM(N38:N56)/2</f>
        <v>0</v>
      </c>
      <c r="O37" s="293">
        <f t="shared" si="95"/>
        <v>0</v>
      </c>
      <c r="P37" s="293">
        <f t="shared" si="95"/>
        <v>0</v>
      </c>
      <c r="Q37" s="293">
        <f t="shared" si="95"/>
        <v>0</v>
      </c>
      <c r="R37" s="293">
        <f t="shared" si="95"/>
        <v>0</v>
      </c>
      <c r="S37" s="293">
        <f t="shared" si="95"/>
        <v>0</v>
      </c>
      <c r="T37" s="294"/>
      <c r="U37" s="295">
        <f t="shared" ref="U37:AA37" si="96">SUM(U38:U56)/2</f>
        <v>0</v>
      </c>
      <c r="V37" s="295">
        <f t="shared" si="96"/>
        <v>0</v>
      </c>
      <c r="W37" s="295">
        <f t="shared" si="96"/>
        <v>0</v>
      </c>
      <c r="X37" s="295">
        <f t="shared" si="96"/>
        <v>0</v>
      </c>
      <c r="Y37" s="295">
        <f t="shared" si="96"/>
        <v>0</v>
      </c>
      <c r="Z37" s="295">
        <f t="shared" si="96"/>
        <v>0</v>
      </c>
      <c r="AA37" s="295">
        <f t="shared" si="96"/>
        <v>0</v>
      </c>
      <c r="AB37" s="294"/>
      <c r="AC37" s="295">
        <f t="shared" ref="AC37:AI37" si="97">SUM(AC38:AC56)/2</f>
        <v>0</v>
      </c>
      <c r="AD37" s="295">
        <f t="shared" si="97"/>
        <v>0</v>
      </c>
      <c r="AE37" s="295">
        <f t="shared" si="97"/>
        <v>0</v>
      </c>
      <c r="AF37" s="295">
        <f t="shared" si="97"/>
        <v>0</v>
      </c>
      <c r="AG37" s="295">
        <f t="shared" si="97"/>
        <v>0</v>
      </c>
      <c r="AH37" s="295">
        <f t="shared" si="97"/>
        <v>0</v>
      </c>
      <c r="AI37" s="295">
        <f t="shared" si="97"/>
        <v>0</v>
      </c>
      <c r="AJ37" s="294"/>
      <c r="AK37" s="295">
        <f t="shared" ref="AK37:AQ37" si="98">SUM(AK38:AK56)/2</f>
        <v>0</v>
      </c>
      <c r="AL37" s="295">
        <f t="shared" si="98"/>
        <v>0</v>
      </c>
      <c r="AM37" s="295">
        <f t="shared" si="98"/>
        <v>0</v>
      </c>
      <c r="AN37" s="295">
        <f t="shared" si="98"/>
        <v>0</v>
      </c>
      <c r="AO37" s="295">
        <f t="shared" si="98"/>
        <v>0</v>
      </c>
      <c r="AP37" s="295">
        <f t="shared" si="98"/>
        <v>0</v>
      </c>
      <c r="AQ37" s="295">
        <f t="shared" si="98"/>
        <v>0</v>
      </c>
      <c r="AR37" s="294"/>
      <c r="AS37" s="295">
        <f t="shared" ref="AS37:AY37" si="99">SUM(AS38:AS56)/2</f>
        <v>0</v>
      </c>
      <c r="AT37" s="295">
        <f t="shared" si="99"/>
        <v>0</v>
      </c>
      <c r="AU37" s="295">
        <f t="shared" si="99"/>
        <v>0</v>
      </c>
      <c r="AV37" s="295">
        <f t="shared" si="99"/>
        <v>0</v>
      </c>
      <c r="AW37" s="295">
        <f t="shared" si="99"/>
        <v>0</v>
      </c>
      <c r="AX37" s="295">
        <f t="shared" si="99"/>
        <v>0</v>
      </c>
      <c r="AY37" s="295">
        <f t="shared" si="99"/>
        <v>0</v>
      </c>
    </row>
    <row r="38" spans="3:51" ht="32.1" customHeight="1" x14ac:dyDescent="0.25">
      <c r="D38" s="175" t="s">
        <v>2499</v>
      </c>
      <c r="E38" s="538" t="s">
        <v>2498</v>
      </c>
      <c r="F38" s="539"/>
      <c r="G38" s="189"/>
      <c r="H38" s="271"/>
      <c r="I38" s="272"/>
      <c r="J38" s="272"/>
      <c r="K38" s="272"/>
      <c r="L38" s="272"/>
      <c r="M38" s="275">
        <v>24</v>
      </c>
      <c r="N38" s="275">
        <f t="shared" ref="N38:S53" si="100">+V38+AD38+AL38+AT38</f>
        <v>0</v>
      </c>
      <c r="O38" s="275">
        <f t="shared" si="100"/>
        <v>0</v>
      </c>
      <c r="P38" s="275">
        <f t="shared" si="100"/>
        <v>0</v>
      </c>
      <c r="Q38" s="275">
        <f t="shared" si="100"/>
        <v>0</v>
      </c>
      <c r="R38" s="275">
        <f t="shared" si="100"/>
        <v>0</v>
      </c>
      <c r="S38" s="275">
        <f t="shared" si="100"/>
        <v>0</v>
      </c>
      <c r="T38" s="286"/>
      <c r="U38" s="275">
        <f t="shared" ref="U38:AA38" si="101">SUM(U39:U46)</f>
        <v>0</v>
      </c>
      <c r="V38" s="275">
        <f t="shared" si="101"/>
        <v>0</v>
      </c>
      <c r="W38" s="275">
        <f t="shared" si="101"/>
        <v>0</v>
      </c>
      <c r="X38" s="275">
        <f t="shared" si="101"/>
        <v>0</v>
      </c>
      <c r="Y38" s="275">
        <f t="shared" si="101"/>
        <v>0</v>
      </c>
      <c r="Z38" s="275">
        <f t="shared" si="101"/>
        <v>0</v>
      </c>
      <c r="AA38" s="275">
        <f t="shared" si="101"/>
        <v>0</v>
      </c>
      <c r="AB38" s="286"/>
      <c r="AC38" s="275">
        <f t="shared" ref="AC38:AI38" si="102">SUM(AC39:AC46)</f>
        <v>0</v>
      </c>
      <c r="AD38" s="275">
        <f t="shared" si="102"/>
        <v>0</v>
      </c>
      <c r="AE38" s="275">
        <f t="shared" si="102"/>
        <v>0</v>
      </c>
      <c r="AF38" s="275">
        <f t="shared" si="102"/>
        <v>0</v>
      </c>
      <c r="AG38" s="275">
        <f t="shared" si="102"/>
        <v>0</v>
      </c>
      <c r="AH38" s="275">
        <f t="shared" si="102"/>
        <v>0</v>
      </c>
      <c r="AI38" s="275">
        <f t="shared" si="102"/>
        <v>0</v>
      </c>
      <c r="AJ38" s="286"/>
      <c r="AK38" s="275">
        <f t="shared" ref="AK38:AQ38" si="103">SUM(AK39:AK46)</f>
        <v>0</v>
      </c>
      <c r="AL38" s="275">
        <f t="shared" si="103"/>
        <v>0</v>
      </c>
      <c r="AM38" s="275">
        <f t="shared" si="103"/>
        <v>0</v>
      </c>
      <c r="AN38" s="275">
        <f t="shared" si="103"/>
        <v>0</v>
      </c>
      <c r="AO38" s="275">
        <f t="shared" si="103"/>
        <v>0</v>
      </c>
      <c r="AP38" s="275">
        <f t="shared" si="103"/>
        <v>0</v>
      </c>
      <c r="AQ38" s="275">
        <f t="shared" si="103"/>
        <v>0</v>
      </c>
      <c r="AR38" s="286"/>
      <c r="AS38" s="275">
        <f t="shared" ref="AS38:AY38" si="104">SUM(AS39:AS46)</f>
        <v>0</v>
      </c>
      <c r="AT38" s="275">
        <f t="shared" si="104"/>
        <v>0</v>
      </c>
      <c r="AU38" s="275">
        <f t="shared" si="104"/>
        <v>0</v>
      </c>
      <c r="AV38" s="275">
        <f t="shared" si="104"/>
        <v>0</v>
      </c>
      <c r="AW38" s="275">
        <f t="shared" si="104"/>
        <v>0</v>
      </c>
      <c r="AX38" s="275">
        <f t="shared" si="104"/>
        <v>0</v>
      </c>
      <c r="AY38" s="275">
        <f t="shared" si="104"/>
        <v>0</v>
      </c>
    </row>
    <row r="39" spans="3:51" ht="32.1" customHeight="1" x14ac:dyDescent="0.25">
      <c r="D39" s="201"/>
      <c r="E39" s="182">
        <v>450</v>
      </c>
      <c r="F39" s="191" t="s">
        <v>1321</v>
      </c>
      <c r="G39" s="226">
        <v>1</v>
      </c>
      <c r="H39" s="276">
        <f t="shared" ref="H39:H46" si="105">SUM(I39:L39)</f>
        <v>1</v>
      </c>
      <c r="I39" s="277">
        <v>0</v>
      </c>
      <c r="J39" s="277">
        <v>1</v>
      </c>
      <c r="K39" s="277">
        <v>0</v>
      </c>
      <c r="L39" s="277">
        <v>0</v>
      </c>
      <c r="M39" s="278">
        <v>4</v>
      </c>
      <c r="N39" s="278">
        <f t="shared" si="100"/>
        <v>0</v>
      </c>
      <c r="O39" s="278">
        <f t="shared" si="100"/>
        <v>0</v>
      </c>
      <c r="P39" s="278">
        <f t="shared" si="100"/>
        <v>0</v>
      </c>
      <c r="Q39" s="278">
        <f t="shared" si="100"/>
        <v>0</v>
      </c>
      <c r="R39" s="278">
        <f t="shared" si="100"/>
        <v>0</v>
      </c>
      <c r="S39" s="278">
        <f t="shared" si="100"/>
        <v>0</v>
      </c>
      <c r="T39" s="279">
        <f t="shared" ref="T39:T46" si="106">+I39</f>
        <v>0</v>
      </c>
      <c r="U39" s="278">
        <f t="shared" ref="U39:U46" si="107">SUM(V39:AA39)</f>
        <v>0</v>
      </c>
      <c r="V39" s="280"/>
      <c r="W39" s="280"/>
      <c r="X39" s="280"/>
      <c r="Y39" s="280"/>
      <c r="Z39" s="280"/>
      <c r="AA39" s="280"/>
      <c r="AB39" s="279">
        <f t="shared" ref="AB39:AB46" si="108">+J39</f>
        <v>1</v>
      </c>
      <c r="AC39" s="278">
        <f t="shared" ref="AC39:AC46" si="109">SUM(AD39:AI39)</f>
        <v>0</v>
      </c>
      <c r="AD39" s="280"/>
      <c r="AE39" s="280"/>
      <c r="AF39" s="280"/>
      <c r="AG39" s="280"/>
      <c r="AH39" s="280"/>
      <c r="AI39" s="280"/>
      <c r="AJ39" s="279">
        <f t="shared" ref="AJ39:AJ46" si="110">+K39</f>
        <v>0</v>
      </c>
      <c r="AK39" s="278">
        <f t="shared" ref="AK39:AK46" si="111">SUM(AL39:AQ39)</f>
        <v>0</v>
      </c>
      <c r="AL39" s="280"/>
      <c r="AM39" s="280"/>
      <c r="AN39" s="280"/>
      <c r="AO39" s="280"/>
      <c r="AP39" s="280"/>
      <c r="AQ39" s="280"/>
      <c r="AR39" s="279">
        <f t="shared" ref="AR39:AR46" si="112">+L39</f>
        <v>0</v>
      </c>
      <c r="AS39" s="278">
        <f t="shared" ref="AS39:AS46" si="113">SUM(AT39:AY39)</f>
        <v>0</v>
      </c>
      <c r="AT39" s="280"/>
      <c r="AU39" s="280"/>
      <c r="AV39" s="280"/>
      <c r="AW39" s="280"/>
      <c r="AX39" s="280"/>
      <c r="AY39" s="280"/>
    </row>
    <row r="40" spans="3:51" ht="32.1" customHeight="1" x14ac:dyDescent="0.25">
      <c r="D40" s="201"/>
      <c r="E40" s="182">
        <v>451</v>
      </c>
      <c r="F40" s="191" t="s">
        <v>1322</v>
      </c>
      <c r="G40" s="232">
        <v>1</v>
      </c>
      <c r="H40" s="283">
        <f t="shared" si="105"/>
        <v>1</v>
      </c>
      <c r="I40" s="287">
        <v>0</v>
      </c>
      <c r="J40" s="287">
        <v>0.25</v>
      </c>
      <c r="K40" s="287">
        <v>0.25</v>
      </c>
      <c r="L40" s="287">
        <v>0.5</v>
      </c>
      <c r="M40" s="278">
        <v>8</v>
      </c>
      <c r="N40" s="278">
        <f t="shared" si="100"/>
        <v>0</v>
      </c>
      <c r="O40" s="278">
        <f t="shared" si="100"/>
        <v>0</v>
      </c>
      <c r="P40" s="278">
        <f t="shared" si="100"/>
        <v>0</v>
      </c>
      <c r="Q40" s="278">
        <f t="shared" si="100"/>
        <v>0</v>
      </c>
      <c r="R40" s="278">
        <f t="shared" si="100"/>
        <v>0</v>
      </c>
      <c r="S40" s="278">
        <f t="shared" si="100"/>
        <v>0</v>
      </c>
      <c r="T40" s="279">
        <f t="shared" si="106"/>
        <v>0</v>
      </c>
      <c r="U40" s="278">
        <f t="shared" si="107"/>
        <v>0</v>
      </c>
      <c r="V40" s="280"/>
      <c r="W40" s="280"/>
      <c r="X40" s="280"/>
      <c r="Y40" s="280"/>
      <c r="Z40" s="280"/>
      <c r="AA40" s="280"/>
      <c r="AB40" s="279">
        <f t="shared" si="108"/>
        <v>0.25</v>
      </c>
      <c r="AC40" s="278">
        <f t="shared" si="109"/>
        <v>0</v>
      </c>
      <c r="AD40" s="280"/>
      <c r="AE40" s="280"/>
      <c r="AF40" s="280"/>
      <c r="AG40" s="280"/>
      <c r="AH40" s="280"/>
      <c r="AI40" s="280"/>
      <c r="AJ40" s="279">
        <f t="shared" si="110"/>
        <v>0.25</v>
      </c>
      <c r="AK40" s="278">
        <f t="shared" si="111"/>
        <v>0</v>
      </c>
      <c r="AL40" s="280"/>
      <c r="AM40" s="280"/>
      <c r="AN40" s="280"/>
      <c r="AO40" s="280"/>
      <c r="AP40" s="280"/>
      <c r="AQ40" s="280"/>
      <c r="AR40" s="279">
        <f t="shared" si="112"/>
        <v>0.5</v>
      </c>
      <c r="AS40" s="278">
        <f t="shared" si="113"/>
        <v>0</v>
      </c>
      <c r="AT40" s="280"/>
      <c r="AU40" s="280"/>
      <c r="AV40" s="280"/>
      <c r="AW40" s="280"/>
      <c r="AX40" s="280"/>
      <c r="AY40" s="280"/>
    </row>
    <row r="41" spans="3:51" ht="32.1" customHeight="1" x14ac:dyDescent="0.25">
      <c r="D41" s="201"/>
      <c r="E41" s="182">
        <v>452</v>
      </c>
      <c r="F41" s="191" t="s">
        <v>1323</v>
      </c>
      <c r="G41" s="232">
        <v>1</v>
      </c>
      <c r="H41" s="283">
        <f t="shared" si="105"/>
        <v>1</v>
      </c>
      <c r="I41" s="287">
        <v>0.25</v>
      </c>
      <c r="J41" s="287">
        <v>0.25</v>
      </c>
      <c r="K41" s="287">
        <v>0.25</v>
      </c>
      <c r="L41" s="287">
        <v>0.25</v>
      </c>
      <c r="M41" s="278">
        <v>2</v>
      </c>
      <c r="N41" s="278">
        <f t="shared" si="100"/>
        <v>0</v>
      </c>
      <c r="O41" s="278">
        <f t="shared" si="100"/>
        <v>0</v>
      </c>
      <c r="P41" s="278">
        <f t="shared" si="100"/>
        <v>0</v>
      </c>
      <c r="Q41" s="278">
        <f t="shared" si="100"/>
        <v>0</v>
      </c>
      <c r="R41" s="278">
        <f t="shared" si="100"/>
        <v>0</v>
      </c>
      <c r="S41" s="278">
        <f t="shared" si="100"/>
        <v>0</v>
      </c>
      <c r="T41" s="279">
        <f t="shared" si="106"/>
        <v>0.25</v>
      </c>
      <c r="U41" s="278">
        <f t="shared" si="107"/>
        <v>0</v>
      </c>
      <c r="V41" s="280"/>
      <c r="W41" s="280"/>
      <c r="X41" s="280"/>
      <c r="Y41" s="280"/>
      <c r="Z41" s="280"/>
      <c r="AA41" s="280"/>
      <c r="AB41" s="279">
        <f t="shared" si="108"/>
        <v>0.25</v>
      </c>
      <c r="AC41" s="278">
        <f t="shared" si="109"/>
        <v>0</v>
      </c>
      <c r="AD41" s="280"/>
      <c r="AE41" s="280"/>
      <c r="AF41" s="280"/>
      <c r="AG41" s="280"/>
      <c r="AH41" s="280"/>
      <c r="AI41" s="280"/>
      <c r="AJ41" s="279">
        <f t="shared" si="110"/>
        <v>0.25</v>
      </c>
      <c r="AK41" s="278">
        <f t="shared" si="111"/>
        <v>0</v>
      </c>
      <c r="AL41" s="280"/>
      <c r="AM41" s="280"/>
      <c r="AN41" s="280"/>
      <c r="AO41" s="280"/>
      <c r="AP41" s="280"/>
      <c r="AQ41" s="280"/>
      <c r="AR41" s="279">
        <f t="shared" si="112"/>
        <v>0.25</v>
      </c>
      <c r="AS41" s="278">
        <f t="shared" si="113"/>
        <v>0</v>
      </c>
      <c r="AT41" s="280"/>
      <c r="AU41" s="280"/>
      <c r="AV41" s="280"/>
      <c r="AW41" s="280"/>
      <c r="AX41" s="280"/>
      <c r="AY41" s="280"/>
    </row>
    <row r="42" spans="3:51" ht="32.1" customHeight="1" x14ac:dyDescent="0.25">
      <c r="D42" s="201"/>
      <c r="E42" s="182">
        <v>453</v>
      </c>
      <c r="F42" s="191" t="s">
        <v>1324</v>
      </c>
      <c r="G42" s="232">
        <v>1</v>
      </c>
      <c r="H42" s="283">
        <f t="shared" si="105"/>
        <v>1</v>
      </c>
      <c r="I42" s="287">
        <v>0.1</v>
      </c>
      <c r="J42" s="287">
        <v>0.3</v>
      </c>
      <c r="K42" s="287">
        <v>0.3</v>
      </c>
      <c r="L42" s="287">
        <v>0.3</v>
      </c>
      <c r="M42" s="278">
        <v>2</v>
      </c>
      <c r="N42" s="278">
        <f t="shared" si="100"/>
        <v>0</v>
      </c>
      <c r="O42" s="278">
        <f t="shared" si="100"/>
        <v>0</v>
      </c>
      <c r="P42" s="278">
        <f t="shared" si="100"/>
        <v>0</v>
      </c>
      <c r="Q42" s="278">
        <f t="shared" si="100"/>
        <v>0</v>
      </c>
      <c r="R42" s="278">
        <f t="shared" si="100"/>
        <v>0</v>
      </c>
      <c r="S42" s="278">
        <f t="shared" si="100"/>
        <v>0</v>
      </c>
      <c r="T42" s="279">
        <f t="shared" si="106"/>
        <v>0.1</v>
      </c>
      <c r="U42" s="278">
        <f t="shared" si="107"/>
        <v>0</v>
      </c>
      <c r="V42" s="280"/>
      <c r="W42" s="280"/>
      <c r="X42" s="280"/>
      <c r="Y42" s="280"/>
      <c r="Z42" s="280"/>
      <c r="AA42" s="280"/>
      <c r="AB42" s="279">
        <f t="shared" si="108"/>
        <v>0.3</v>
      </c>
      <c r="AC42" s="278">
        <f t="shared" si="109"/>
        <v>0</v>
      </c>
      <c r="AD42" s="280"/>
      <c r="AE42" s="280"/>
      <c r="AF42" s="280"/>
      <c r="AG42" s="280"/>
      <c r="AH42" s="280"/>
      <c r="AI42" s="280"/>
      <c r="AJ42" s="279">
        <f t="shared" si="110"/>
        <v>0.3</v>
      </c>
      <c r="AK42" s="278">
        <f t="shared" si="111"/>
        <v>0</v>
      </c>
      <c r="AL42" s="280"/>
      <c r="AM42" s="280"/>
      <c r="AN42" s="280"/>
      <c r="AO42" s="280"/>
      <c r="AP42" s="280"/>
      <c r="AQ42" s="280"/>
      <c r="AR42" s="279">
        <f t="shared" si="112"/>
        <v>0.3</v>
      </c>
      <c r="AS42" s="278">
        <f t="shared" si="113"/>
        <v>0</v>
      </c>
      <c r="AT42" s="280"/>
      <c r="AU42" s="280"/>
      <c r="AV42" s="280"/>
      <c r="AW42" s="280"/>
      <c r="AX42" s="280"/>
      <c r="AY42" s="280"/>
    </row>
    <row r="43" spans="3:51" ht="32.1" customHeight="1" x14ac:dyDescent="0.25">
      <c r="D43" s="201"/>
      <c r="E43" s="182">
        <v>454</v>
      </c>
      <c r="F43" s="191" t="s">
        <v>1325</v>
      </c>
      <c r="G43" s="232">
        <v>1</v>
      </c>
      <c r="H43" s="283">
        <f t="shared" si="105"/>
        <v>1</v>
      </c>
      <c r="I43" s="287">
        <v>0.25</v>
      </c>
      <c r="J43" s="287">
        <v>0.25</v>
      </c>
      <c r="K43" s="287">
        <v>0.25</v>
      </c>
      <c r="L43" s="287">
        <v>0.25</v>
      </c>
      <c r="M43" s="278">
        <v>3</v>
      </c>
      <c r="N43" s="278">
        <f t="shared" si="100"/>
        <v>0</v>
      </c>
      <c r="O43" s="278">
        <f t="shared" si="100"/>
        <v>0</v>
      </c>
      <c r="P43" s="278">
        <f t="shared" si="100"/>
        <v>0</v>
      </c>
      <c r="Q43" s="278">
        <f t="shared" si="100"/>
        <v>0</v>
      </c>
      <c r="R43" s="278">
        <f t="shared" si="100"/>
        <v>0</v>
      </c>
      <c r="S43" s="278">
        <f t="shared" si="100"/>
        <v>0</v>
      </c>
      <c r="T43" s="279">
        <f t="shared" si="106"/>
        <v>0.25</v>
      </c>
      <c r="U43" s="278">
        <f t="shared" si="107"/>
        <v>0</v>
      </c>
      <c r="V43" s="280"/>
      <c r="W43" s="280"/>
      <c r="X43" s="280"/>
      <c r="Y43" s="280"/>
      <c r="Z43" s="280"/>
      <c r="AA43" s="280"/>
      <c r="AB43" s="279">
        <f t="shared" si="108"/>
        <v>0.25</v>
      </c>
      <c r="AC43" s="278">
        <f t="shared" si="109"/>
        <v>0</v>
      </c>
      <c r="AD43" s="280"/>
      <c r="AE43" s="280"/>
      <c r="AF43" s="280"/>
      <c r="AG43" s="280"/>
      <c r="AH43" s="280"/>
      <c r="AI43" s="280"/>
      <c r="AJ43" s="279">
        <f t="shared" si="110"/>
        <v>0.25</v>
      </c>
      <c r="AK43" s="278">
        <f t="shared" si="111"/>
        <v>0</v>
      </c>
      <c r="AL43" s="280"/>
      <c r="AM43" s="280"/>
      <c r="AN43" s="280"/>
      <c r="AO43" s="280"/>
      <c r="AP43" s="280"/>
      <c r="AQ43" s="280"/>
      <c r="AR43" s="279">
        <f t="shared" si="112"/>
        <v>0.25</v>
      </c>
      <c r="AS43" s="278">
        <f t="shared" si="113"/>
        <v>0</v>
      </c>
      <c r="AT43" s="280"/>
      <c r="AU43" s="280"/>
      <c r="AV43" s="280"/>
      <c r="AW43" s="280"/>
      <c r="AX43" s="280"/>
      <c r="AY43" s="280"/>
    </row>
    <row r="44" spans="3:51" ht="32.1" customHeight="1" x14ac:dyDescent="0.25">
      <c r="D44" s="201"/>
      <c r="E44" s="182">
        <v>455</v>
      </c>
      <c r="F44" s="191" t="s">
        <v>1326</v>
      </c>
      <c r="G44" s="226">
        <v>1</v>
      </c>
      <c r="H44" s="276">
        <f t="shared" si="105"/>
        <v>1</v>
      </c>
      <c r="I44" s="277">
        <v>1</v>
      </c>
      <c r="J44" s="277">
        <v>0</v>
      </c>
      <c r="K44" s="277">
        <v>0</v>
      </c>
      <c r="L44" s="277">
        <v>0</v>
      </c>
      <c r="M44" s="278">
        <v>3</v>
      </c>
      <c r="N44" s="278">
        <f t="shared" si="100"/>
        <v>0</v>
      </c>
      <c r="O44" s="278">
        <f t="shared" si="100"/>
        <v>0</v>
      </c>
      <c r="P44" s="278">
        <f t="shared" si="100"/>
        <v>0</v>
      </c>
      <c r="Q44" s="278">
        <f t="shared" si="100"/>
        <v>0</v>
      </c>
      <c r="R44" s="278">
        <f t="shared" si="100"/>
        <v>0</v>
      </c>
      <c r="S44" s="278">
        <f t="shared" si="100"/>
        <v>0</v>
      </c>
      <c r="T44" s="279">
        <f t="shared" si="106"/>
        <v>1</v>
      </c>
      <c r="U44" s="278">
        <f t="shared" si="107"/>
        <v>0</v>
      </c>
      <c r="V44" s="280"/>
      <c r="W44" s="280"/>
      <c r="X44" s="280"/>
      <c r="Y44" s="280"/>
      <c r="Z44" s="280"/>
      <c r="AA44" s="280"/>
      <c r="AB44" s="279">
        <f t="shared" si="108"/>
        <v>0</v>
      </c>
      <c r="AC44" s="278">
        <f t="shared" si="109"/>
        <v>0</v>
      </c>
      <c r="AD44" s="280"/>
      <c r="AE44" s="280"/>
      <c r="AF44" s="280"/>
      <c r="AG44" s="280"/>
      <c r="AH44" s="280"/>
      <c r="AI44" s="280"/>
      <c r="AJ44" s="279">
        <f t="shared" si="110"/>
        <v>0</v>
      </c>
      <c r="AK44" s="278">
        <f t="shared" si="111"/>
        <v>0</v>
      </c>
      <c r="AL44" s="280"/>
      <c r="AM44" s="280"/>
      <c r="AN44" s="280"/>
      <c r="AO44" s="280"/>
      <c r="AP44" s="280"/>
      <c r="AQ44" s="280"/>
      <c r="AR44" s="279">
        <f t="shared" si="112"/>
        <v>0</v>
      </c>
      <c r="AS44" s="278">
        <f t="shared" si="113"/>
        <v>0</v>
      </c>
      <c r="AT44" s="280"/>
      <c r="AU44" s="280"/>
      <c r="AV44" s="280"/>
      <c r="AW44" s="280"/>
      <c r="AX44" s="280"/>
      <c r="AY44" s="280"/>
    </row>
    <row r="45" spans="3:51" ht="52.5" customHeight="1" x14ac:dyDescent="0.25">
      <c r="D45" s="201"/>
      <c r="E45" s="182">
        <v>456</v>
      </c>
      <c r="F45" s="191" t="s">
        <v>1327</v>
      </c>
      <c r="G45" s="226">
        <v>4</v>
      </c>
      <c r="H45" s="276">
        <f t="shared" si="105"/>
        <v>4</v>
      </c>
      <c r="I45" s="277">
        <v>1</v>
      </c>
      <c r="J45" s="277">
        <v>1</v>
      </c>
      <c r="K45" s="277">
        <v>1</v>
      </c>
      <c r="L45" s="277">
        <v>1</v>
      </c>
      <c r="M45" s="278">
        <v>1</v>
      </c>
      <c r="N45" s="278">
        <f t="shared" si="100"/>
        <v>0</v>
      </c>
      <c r="O45" s="278">
        <f t="shared" si="100"/>
        <v>0</v>
      </c>
      <c r="P45" s="278">
        <f t="shared" si="100"/>
        <v>0</v>
      </c>
      <c r="Q45" s="278">
        <f t="shared" si="100"/>
        <v>0</v>
      </c>
      <c r="R45" s="278">
        <f t="shared" si="100"/>
        <v>0</v>
      </c>
      <c r="S45" s="278">
        <f t="shared" si="100"/>
        <v>0</v>
      </c>
      <c r="T45" s="279">
        <f t="shared" si="106"/>
        <v>1</v>
      </c>
      <c r="U45" s="278">
        <f t="shared" si="107"/>
        <v>0</v>
      </c>
      <c r="V45" s="280"/>
      <c r="W45" s="280"/>
      <c r="X45" s="280"/>
      <c r="Y45" s="280"/>
      <c r="Z45" s="280"/>
      <c r="AA45" s="280"/>
      <c r="AB45" s="279">
        <f t="shared" si="108"/>
        <v>1</v>
      </c>
      <c r="AC45" s="278">
        <f t="shared" si="109"/>
        <v>0</v>
      </c>
      <c r="AD45" s="280"/>
      <c r="AE45" s="280"/>
      <c r="AF45" s="280"/>
      <c r="AG45" s="280"/>
      <c r="AH45" s="280"/>
      <c r="AI45" s="280"/>
      <c r="AJ45" s="279">
        <f t="shared" si="110"/>
        <v>1</v>
      </c>
      <c r="AK45" s="278">
        <f t="shared" si="111"/>
        <v>0</v>
      </c>
      <c r="AL45" s="280"/>
      <c r="AM45" s="280"/>
      <c r="AN45" s="280"/>
      <c r="AO45" s="280"/>
      <c r="AP45" s="280"/>
      <c r="AQ45" s="280"/>
      <c r="AR45" s="279">
        <f t="shared" si="112"/>
        <v>1</v>
      </c>
      <c r="AS45" s="278">
        <f t="shared" si="113"/>
        <v>0</v>
      </c>
      <c r="AT45" s="280"/>
      <c r="AU45" s="280"/>
      <c r="AV45" s="280"/>
      <c r="AW45" s="280"/>
      <c r="AX45" s="280"/>
      <c r="AY45" s="280"/>
    </row>
    <row r="46" spans="3:51" ht="32.1" customHeight="1" x14ac:dyDescent="0.25">
      <c r="D46" s="201"/>
      <c r="E46" s="182">
        <v>457</v>
      </c>
      <c r="F46" s="191" t="s">
        <v>1328</v>
      </c>
      <c r="G46" s="226">
        <v>4</v>
      </c>
      <c r="H46" s="276">
        <f t="shared" si="105"/>
        <v>4</v>
      </c>
      <c r="I46" s="277">
        <v>1</v>
      </c>
      <c r="J46" s="277">
        <v>1</v>
      </c>
      <c r="K46" s="277">
        <v>1</v>
      </c>
      <c r="L46" s="277">
        <v>1</v>
      </c>
      <c r="M46" s="278">
        <v>1</v>
      </c>
      <c r="N46" s="278">
        <f t="shared" si="100"/>
        <v>0</v>
      </c>
      <c r="O46" s="278">
        <f t="shared" si="100"/>
        <v>0</v>
      </c>
      <c r="P46" s="278">
        <f t="shared" si="100"/>
        <v>0</v>
      </c>
      <c r="Q46" s="278">
        <f t="shared" si="100"/>
        <v>0</v>
      </c>
      <c r="R46" s="278">
        <f t="shared" si="100"/>
        <v>0</v>
      </c>
      <c r="S46" s="278">
        <f t="shared" si="100"/>
        <v>0</v>
      </c>
      <c r="T46" s="279">
        <f t="shared" si="106"/>
        <v>1</v>
      </c>
      <c r="U46" s="278">
        <f t="shared" si="107"/>
        <v>0</v>
      </c>
      <c r="V46" s="280"/>
      <c r="W46" s="280"/>
      <c r="X46" s="280"/>
      <c r="Y46" s="280"/>
      <c r="Z46" s="280"/>
      <c r="AA46" s="280"/>
      <c r="AB46" s="279">
        <f t="shared" si="108"/>
        <v>1</v>
      </c>
      <c r="AC46" s="278">
        <f t="shared" si="109"/>
        <v>0</v>
      </c>
      <c r="AD46" s="280"/>
      <c r="AE46" s="280"/>
      <c r="AF46" s="280"/>
      <c r="AG46" s="280"/>
      <c r="AH46" s="280"/>
      <c r="AI46" s="280"/>
      <c r="AJ46" s="279">
        <f t="shared" si="110"/>
        <v>1</v>
      </c>
      <c r="AK46" s="278">
        <f t="shared" si="111"/>
        <v>0</v>
      </c>
      <c r="AL46" s="280"/>
      <c r="AM46" s="280"/>
      <c r="AN46" s="280"/>
      <c r="AO46" s="280"/>
      <c r="AP46" s="280"/>
      <c r="AQ46" s="280"/>
      <c r="AR46" s="279">
        <f t="shared" si="112"/>
        <v>1</v>
      </c>
      <c r="AS46" s="278">
        <f t="shared" si="113"/>
        <v>0</v>
      </c>
      <c r="AT46" s="280"/>
      <c r="AU46" s="280"/>
      <c r="AV46" s="280"/>
      <c r="AW46" s="280"/>
      <c r="AX46" s="280"/>
      <c r="AY46" s="280"/>
    </row>
    <row r="47" spans="3:51" ht="32.1" customHeight="1" x14ac:dyDescent="0.25">
      <c r="D47" s="175" t="s">
        <v>2502</v>
      </c>
      <c r="E47" s="551" t="s">
        <v>2501</v>
      </c>
      <c r="F47" s="552"/>
      <c r="G47" s="189"/>
      <c r="H47" s="271"/>
      <c r="I47" s="272"/>
      <c r="J47" s="272"/>
      <c r="K47" s="272"/>
      <c r="L47" s="272"/>
      <c r="M47" s="275">
        <v>40</v>
      </c>
      <c r="N47" s="275">
        <f t="shared" si="100"/>
        <v>0</v>
      </c>
      <c r="O47" s="275">
        <f t="shared" si="100"/>
        <v>0</v>
      </c>
      <c r="P47" s="275">
        <f t="shared" si="100"/>
        <v>0</v>
      </c>
      <c r="Q47" s="275">
        <f t="shared" si="100"/>
        <v>0</v>
      </c>
      <c r="R47" s="275">
        <f t="shared" si="100"/>
        <v>0</v>
      </c>
      <c r="S47" s="275">
        <f t="shared" si="100"/>
        <v>0</v>
      </c>
      <c r="T47" s="286"/>
      <c r="U47" s="275">
        <f t="shared" ref="U47:AA47" si="114">SUM(U48:U52)</f>
        <v>0</v>
      </c>
      <c r="V47" s="275">
        <f t="shared" si="114"/>
        <v>0</v>
      </c>
      <c r="W47" s="275">
        <f t="shared" si="114"/>
        <v>0</v>
      </c>
      <c r="X47" s="275">
        <f t="shared" si="114"/>
        <v>0</v>
      </c>
      <c r="Y47" s="275">
        <f t="shared" si="114"/>
        <v>0</v>
      </c>
      <c r="Z47" s="275">
        <f t="shared" si="114"/>
        <v>0</v>
      </c>
      <c r="AA47" s="275">
        <f t="shared" si="114"/>
        <v>0</v>
      </c>
      <c r="AB47" s="286"/>
      <c r="AC47" s="275">
        <f t="shared" ref="AC47:AI47" si="115">SUM(AC48:AC52)</f>
        <v>0</v>
      </c>
      <c r="AD47" s="275">
        <f t="shared" si="115"/>
        <v>0</v>
      </c>
      <c r="AE47" s="275">
        <f t="shared" si="115"/>
        <v>0</v>
      </c>
      <c r="AF47" s="275">
        <f t="shared" si="115"/>
        <v>0</v>
      </c>
      <c r="AG47" s="275">
        <f t="shared" si="115"/>
        <v>0</v>
      </c>
      <c r="AH47" s="275">
        <f t="shared" si="115"/>
        <v>0</v>
      </c>
      <c r="AI47" s="275">
        <f t="shared" si="115"/>
        <v>0</v>
      </c>
      <c r="AJ47" s="286"/>
      <c r="AK47" s="275">
        <f t="shared" ref="AK47:AQ47" si="116">SUM(AK48:AK52)</f>
        <v>0</v>
      </c>
      <c r="AL47" s="275">
        <f t="shared" si="116"/>
        <v>0</v>
      </c>
      <c r="AM47" s="275">
        <f t="shared" si="116"/>
        <v>0</v>
      </c>
      <c r="AN47" s="275">
        <f t="shared" si="116"/>
        <v>0</v>
      </c>
      <c r="AO47" s="275">
        <f t="shared" si="116"/>
        <v>0</v>
      </c>
      <c r="AP47" s="275">
        <f t="shared" si="116"/>
        <v>0</v>
      </c>
      <c r="AQ47" s="275">
        <f t="shared" si="116"/>
        <v>0</v>
      </c>
      <c r="AR47" s="286"/>
      <c r="AS47" s="275">
        <f t="shared" ref="AS47:AY47" si="117">SUM(AS48:AS52)</f>
        <v>0</v>
      </c>
      <c r="AT47" s="275">
        <f t="shared" si="117"/>
        <v>0</v>
      </c>
      <c r="AU47" s="275">
        <f t="shared" si="117"/>
        <v>0</v>
      </c>
      <c r="AV47" s="275">
        <f t="shared" si="117"/>
        <v>0</v>
      </c>
      <c r="AW47" s="275">
        <f t="shared" si="117"/>
        <v>0</v>
      </c>
      <c r="AX47" s="275">
        <f t="shared" si="117"/>
        <v>0</v>
      </c>
      <c r="AY47" s="275">
        <f t="shared" si="117"/>
        <v>0</v>
      </c>
    </row>
    <row r="48" spans="3:51" ht="32.1" customHeight="1" x14ac:dyDescent="0.25">
      <c r="D48" s="175"/>
      <c r="E48" s="182">
        <v>458</v>
      </c>
      <c r="F48" s="183" t="s">
        <v>1330</v>
      </c>
      <c r="G48" s="226">
        <v>350</v>
      </c>
      <c r="H48" s="276">
        <f t="shared" ref="H48:H52" si="118">SUM(I48:L48)</f>
        <v>350</v>
      </c>
      <c r="I48" s="285">
        <v>50</v>
      </c>
      <c r="J48" s="285">
        <v>100</v>
      </c>
      <c r="K48" s="285">
        <v>100</v>
      </c>
      <c r="L48" s="285">
        <v>100</v>
      </c>
      <c r="M48" s="278">
        <v>8</v>
      </c>
      <c r="N48" s="278">
        <f t="shared" si="100"/>
        <v>0</v>
      </c>
      <c r="O48" s="278">
        <f t="shared" si="100"/>
        <v>0</v>
      </c>
      <c r="P48" s="278">
        <f t="shared" si="100"/>
        <v>0</v>
      </c>
      <c r="Q48" s="278">
        <f t="shared" si="100"/>
        <v>0</v>
      </c>
      <c r="R48" s="278">
        <f t="shared" si="100"/>
        <v>0</v>
      </c>
      <c r="S48" s="278">
        <f t="shared" si="100"/>
        <v>0</v>
      </c>
      <c r="T48" s="279">
        <f t="shared" ref="T48:T52" si="119">+I48</f>
        <v>50</v>
      </c>
      <c r="U48" s="278">
        <f t="shared" ref="U48:U52" si="120">SUM(V48:AA48)</f>
        <v>0</v>
      </c>
      <c r="V48" s="290"/>
      <c r="W48" s="290"/>
      <c r="X48" s="290"/>
      <c r="Y48" s="290"/>
      <c r="Z48" s="290"/>
      <c r="AA48" s="290"/>
      <c r="AB48" s="279">
        <f t="shared" ref="AB48:AB52" si="121">+J48</f>
        <v>100</v>
      </c>
      <c r="AC48" s="278">
        <f t="shared" ref="AC48:AC52" si="122">SUM(AD48:AI48)</f>
        <v>0</v>
      </c>
      <c r="AD48" s="290"/>
      <c r="AE48" s="290"/>
      <c r="AF48" s="290"/>
      <c r="AG48" s="290"/>
      <c r="AH48" s="290"/>
      <c r="AI48" s="290"/>
      <c r="AJ48" s="279">
        <f t="shared" ref="AJ48:AJ52" si="123">+K48</f>
        <v>100</v>
      </c>
      <c r="AK48" s="278">
        <f t="shared" ref="AK48:AK52" si="124">SUM(AL48:AQ48)</f>
        <v>0</v>
      </c>
      <c r="AL48" s="290"/>
      <c r="AM48" s="290"/>
      <c r="AN48" s="290"/>
      <c r="AO48" s="290"/>
      <c r="AP48" s="290"/>
      <c r="AQ48" s="290"/>
      <c r="AR48" s="279">
        <f t="shared" ref="AR48:AR52" si="125">+L48</f>
        <v>100</v>
      </c>
      <c r="AS48" s="278">
        <f t="shared" ref="AS48:AS52" si="126">SUM(AT48:AY48)</f>
        <v>0</v>
      </c>
      <c r="AT48" s="290"/>
      <c r="AU48" s="290"/>
      <c r="AV48" s="290"/>
      <c r="AW48" s="290"/>
      <c r="AX48" s="290"/>
      <c r="AY48" s="290"/>
    </row>
    <row r="49" spans="3:51" ht="32.1" customHeight="1" x14ac:dyDescent="0.25">
      <c r="D49" s="175"/>
      <c r="E49" s="182">
        <v>459</v>
      </c>
      <c r="F49" s="183" t="s">
        <v>1331</v>
      </c>
      <c r="G49" s="226">
        <v>350</v>
      </c>
      <c r="H49" s="276">
        <f t="shared" si="118"/>
        <v>350</v>
      </c>
      <c r="I49" s="285">
        <v>50</v>
      </c>
      <c r="J49" s="285">
        <v>100</v>
      </c>
      <c r="K49" s="285">
        <v>100</v>
      </c>
      <c r="L49" s="285">
        <v>100</v>
      </c>
      <c r="M49" s="278">
        <v>8</v>
      </c>
      <c r="N49" s="278">
        <f t="shared" si="100"/>
        <v>0</v>
      </c>
      <c r="O49" s="278">
        <f t="shared" si="100"/>
        <v>0</v>
      </c>
      <c r="P49" s="278">
        <f t="shared" si="100"/>
        <v>0</v>
      </c>
      <c r="Q49" s="278">
        <f t="shared" si="100"/>
        <v>0</v>
      </c>
      <c r="R49" s="278">
        <f t="shared" si="100"/>
        <v>0</v>
      </c>
      <c r="S49" s="278">
        <f t="shared" si="100"/>
        <v>0</v>
      </c>
      <c r="T49" s="279">
        <f t="shared" si="119"/>
        <v>50</v>
      </c>
      <c r="U49" s="278">
        <f t="shared" si="120"/>
        <v>0</v>
      </c>
      <c r="V49" s="290"/>
      <c r="W49" s="290"/>
      <c r="X49" s="290"/>
      <c r="Y49" s="290"/>
      <c r="Z49" s="290"/>
      <c r="AA49" s="290"/>
      <c r="AB49" s="279">
        <f t="shared" si="121"/>
        <v>100</v>
      </c>
      <c r="AC49" s="278">
        <f t="shared" si="122"/>
        <v>0</v>
      </c>
      <c r="AD49" s="290"/>
      <c r="AE49" s="290"/>
      <c r="AF49" s="290"/>
      <c r="AG49" s="290"/>
      <c r="AH49" s="290"/>
      <c r="AI49" s="290"/>
      <c r="AJ49" s="279">
        <f t="shared" si="123"/>
        <v>100</v>
      </c>
      <c r="AK49" s="278">
        <f t="shared" si="124"/>
        <v>0</v>
      </c>
      <c r="AL49" s="290"/>
      <c r="AM49" s="290"/>
      <c r="AN49" s="290"/>
      <c r="AO49" s="290"/>
      <c r="AP49" s="290"/>
      <c r="AQ49" s="290"/>
      <c r="AR49" s="279">
        <f t="shared" si="125"/>
        <v>100</v>
      </c>
      <c r="AS49" s="278">
        <f t="shared" si="126"/>
        <v>0</v>
      </c>
      <c r="AT49" s="290"/>
      <c r="AU49" s="290"/>
      <c r="AV49" s="290"/>
      <c r="AW49" s="290"/>
      <c r="AX49" s="290"/>
      <c r="AY49" s="290"/>
    </row>
    <row r="50" spans="3:51" ht="32.1" customHeight="1" x14ac:dyDescent="0.25">
      <c r="D50" s="175"/>
      <c r="E50" s="281">
        <v>460</v>
      </c>
      <c r="F50" s="282" t="s">
        <v>1332</v>
      </c>
      <c r="G50" s="226">
        <v>350</v>
      </c>
      <c r="H50" s="276">
        <f t="shared" si="118"/>
        <v>350</v>
      </c>
      <c r="I50" s="285">
        <v>50</v>
      </c>
      <c r="J50" s="285">
        <v>100</v>
      </c>
      <c r="K50" s="285">
        <v>100</v>
      </c>
      <c r="L50" s="285">
        <v>100</v>
      </c>
      <c r="M50" s="278">
        <v>8</v>
      </c>
      <c r="N50" s="278">
        <f t="shared" si="100"/>
        <v>0</v>
      </c>
      <c r="O50" s="278">
        <f t="shared" si="100"/>
        <v>0</v>
      </c>
      <c r="P50" s="278">
        <f t="shared" si="100"/>
        <v>0</v>
      </c>
      <c r="Q50" s="278">
        <f t="shared" si="100"/>
        <v>0</v>
      </c>
      <c r="R50" s="278">
        <f t="shared" si="100"/>
        <v>0</v>
      </c>
      <c r="S50" s="278">
        <f t="shared" si="100"/>
        <v>0</v>
      </c>
      <c r="T50" s="279">
        <f t="shared" si="119"/>
        <v>50</v>
      </c>
      <c r="U50" s="278">
        <f t="shared" si="120"/>
        <v>0</v>
      </c>
      <c r="V50" s="290"/>
      <c r="W50" s="290"/>
      <c r="X50" s="290"/>
      <c r="Y50" s="290"/>
      <c r="Z50" s="290"/>
      <c r="AA50" s="290"/>
      <c r="AB50" s="279">
        <f t="shared" si="121"/>
        <v>100</v>
      </c>
      <c r="AC50" s="278">
        <f t="shared" si="122"/>
        <v>0</v>
      </c>
      <c r="AD50" s="290"/>
      <c r="AE50" s="290"/>
      <c r="AF50" s="290"/>
      <c r="AG50" s="290"/>
      <c r="AH50" s="290"/>
      <c r="AI50" s="290"/>
      <c r="AJ50" s="279">
        <f t="shared" si="123"/>
        <v>100</v>
      </c>
      <c r="AK50" s="278">
        <f t="shared" si="124"/>
        <v>0</v>
      </c>
      <c r="AL50" s="290"/>
      <c r="AM50" s="290"/>
      <c r="AN50" s="290"/>
      <c r="AO50" s="290"/>
      <c r="AP50" s="290"/>
      <c r="AQ50" s="290"/>
      <c r="AR50" s="279">
        <f t="shared" si="125"/>
        <v>100</v>
      </c>
      <c r="AS50" s="278">
        <f t="shared" si="126"/>
        <v>0</v>
      </c>
      <c r="AT50" s="290"/>
      <c r="AU50" s="290"/>
      <c r="AV50" s="290"/>
      <c r="AW50" s="290"/>
      <c r="AX50" s="290"/>
      <c r="AY50" s="290"/>
    </row>
    <row r="51" spans="3:51" ht="42" customHeight="1" x14ac:dyDescent="0.25">
      <c r="D51" s="175"/>
      <c r="E51" s="281">
        <v>461</v>
      </c>
      <c r="F51" s="282" t="s">
        <v>1333</v>
      </c>
      <c r="G51" s="226">
        <v>10</v>
      </c>
      <c r="H51" s="276">
        <f t="shared" si="118"/>
        <v>10</v>
      </c>
      <c r="I51" s="285">
        <v>1</v>
      </c>
      <c r="J51" s="285">
        <v>3</v>
      </c>
      <c r="K51" s="285">
        <v>3</v>
      </c>
      <c r="L51" s="285">
        <v>3</v>
      </c>
      <c r="M51" s="278">
        <v>8</v>
      </c>
      <c r="N51" s="278">
        <f t="shared" si="100"/>
        <v>0</v>
      </c>
      <c r="O51" s="278">
        <f t="shared" si="100"/>
        <v>0</v>
      </c>
      <c r="P51" s="278">
        <f t="shared" si="100"/>
        <v>0</v>
      </c>
      <c r="Q51" s="278">
        <f t="shared" si="100"/>
        <v>0</v>
      </c>
      <c r="R51" s="278">
        <f t="shared" si="100"/>
        <v>0</v>
      </c>
      <c r="S51" s="278">
        <f t="shared" si="100"/>
        <v>0</v>
      </c>
      <c r="T51" s="279">
        <f t="shared" si="119"/>
        <v>1</v>
      </c>
      <c r="U51" s="278">
        <f t="shared" si="120"/>
        <v>0</v>
      </c>
      <c r="V51" s="290"/>
      <c r="W51" s="290"/>
      <c r="X51" s="290"/>
      <c r="Y51" s="290"/>
      <c r="Z51" s="290"/>
      <c r="AA51" s="290"/>
      <c r="AB51" s="279">
        <f t="shared" si="121"/>
        <v>3</v>
      </c>
      <c r="AC51" s="278">
        <f t="shared" si="122"/>
        <v>0</v>
      </c>
      <c r="AD51" s="290"/>
      <c r="AE51" s="290"/>
      <c r="AF51" s="290"/>
      <c r="AG51" s="290"/>
      <c r="AH51" s="290"/>
      <c r="AI51" s="290"/>
      <c r="AJ51" s="279">
        <f t="shared" si="123"/>
        <v>3</v>
      </c>
      <c r="AK51" s="278">
        <f t="shared" si="124"/>
        <v>0</v>
      </c>
      <c r="AL51" s="290"/>
      <c r="AM51" s="290"/>
      <c r="AN51" s="290"/>
      <c r="AO51" s="290"/>
      <c r="AP51" s="290"/>
      <c r="AQ51" s="290"/>
      <c r="AR51" s="279">
        <f t="shared" si="125"/>
        <v>3</v>
      </c>
      <c r="AS51" s="278">
        <f t="shared" si="126"/>
        <v>0</v>
      </c>
      <c r="AT51" s="290"/>
      <c r="AU51" s="290"/>
      <c r="AV51" s="290"/>
      <c r="AW51" s="290"/>
      <c r="AX51" s="290"/>
      <c r="AY51" s="290"/>
    </row>
    <row r="52" spans="3:51" ht="45" customHeight="1" x14ac:dyDescent="0.25">
      <c r="D52" s="175"/>
      <c r="E52" s="281">
        <v>462</v>
      </c>
      <c r="F52" s="282" t="s">
        <v>1334</v>
      </c>
      <c r="G52" s="226">
        <v>350</v>
      </c>
      <c r="H52" s="276">
        <f t="shared" si="118"/>
        <v>350</v>
      </c>
      <c r="I52" s="285">
        <v>50</v>
      </c>
      <c r="J52" s="285">
        <v>100</v>
      </c>
      <c r="K52" s="285">
        <v>100</v>
      </c>
      <c r="L52" s="285">
        <v>100</v>
      </c>
      <c r="M52" s="278">
        <v>8</v>
      </c>
      <c r="N52" s="278">
        <f t="shared" si="100"/>
        <v>0</v>
      </c>
      <c r="O52" s="278">
        <f t="shared" si="100"/>
        <v>0</v>
      </c>
      <c r="P52" s="278">
        <f t="shared" si="100"/>
        <v>0</v>
      </c>
      <c r="Q52" s="278">
        <f t="shared" si="100"/>
        <v>0</v>
      </c>
      <c r="R52" s="278">
        <f t="shared" si="100"/>
        <v>0</v>
      </c>
      <c r="S52" s="278">
        <f t="shared" si="100"/>
        <v>0</v>
      </c>
      <c r="T52" s="279">
        <f t="shared" si="119"/>
        <v>50</v>
      </c>
      <c r="U52" s="278">
        <f t="shared" si="120"/>
        <v>0</v>
      </c>
      <c r="V52" s="290"/>
      <c r="W52" s="290"/>
      <c r="X52" s="290"/>
      <c r="Y52" s="290"/>
      <c r="Z52" s="290"/>
      <c r="AA52" s="290"/>
      <c r="AB52" s="279">
        <f t="shared" si="121"/>
        <v>100</v>
      </c>
      <c r="AC52" s="278">
        <f t="shared" si="122"/>
        <v>0</v>
      </c>
      <c r="AD52" s="290"/>
      <c r="AE52" s="290"/>
      <c r="AF52" s="290"/>
      <c r="AG52" s="290"/>
      <c r="AH52" s="290"/>
      <c r="AI52" s="290"/>
      <c r="AJ52" s="279">
        <f t="shared" si="123"/>
        <v>100</v>
      </c>
      <c r="AK52" s="278">
        <f t="shared" si="124"/>
        <v>0</v>
      </c>
      <c r="AL52" s="290"/>
      <c r="AM52" s="290"/>
      <c r="AN52" s="290"/>
      <c r="AO52" s="290"/>
      <c r="AP52" s="290"/>
      <c r="AQ52" s="290"/>
      <c r="AR52" s="279">
        <f t="shared" si="125"/>
        <v>100</v>
      </c>
      <c r="AS52" s="278">
        <f t="shared" si="126"/>
        <v>0</v>
      </c>
      <c r="AT52" s="290"/>
      <c r="AU52" s="290"/>
      <c r="AV52" s="290"/>
      <c r="AW52" s="290"/>
      <c r="AX52" s="290"/>
      <c r="AY52" s="290"/>
    </row>
    <row r="53" spans="3:51" ht="32.1" customHeight="1" x14ac:dyDescent="0.25">
      <c r="D53" s="175" t="s">
        <v>2504</v>
      </c>
      <c r="E53" s="551" t="s">
        <v>2503</v>
      </c>
      <c r="F53" s="552"/>
      <c r="G53" s="189"/>
      <c r="H53" s="271"/>
      <c r="I53" s="272"/>
      <c r="J53" s="272"/>
      <c r="K53" s="272"/>
      <c r="L53" s="272"/>
      <c r="M53" s="275">
        <v>10</v>
      </c>
      <c r="N53" s="275">
        <f t="shared" si="100"/>
        <v>0</v>
      </c>
      <c r="O53" s="275">
        <f t="shared" si="100"/>
        <v>0</v>
      </c>
      <c r="P53" s="275">
        <f t="shared" si="100"/>
        <v>0</v>
      </c>
      <c r="Q53" s="275">
        <f t="shared" si="100"/>
        <v>0</v>
      </c>
      <c r="R53" s="275">
        <f t="shared" si="100"/>
        <v>0</v>
      </c>
      <c r="S53" s="275">
        <f t="shared" si="100"/>
        <v>0</v>
      </c>
      <c r="T53" s="274"/>
      <c r="U53" s="275">
        <f t="shared" ref="U53:AA53" si="127">SUM(U54:U56)</f>
        <v>0</v>
      </c>
      <c r="V53" s="275">
        <f t="shared" si="127"/>
        <v>0</v>
      </c>
      <c r="W53" s="275">
        <f t="shared" si="127"/>
        <v>0</v>
      </c>
      <c r="X53" s="275">
        <f t="shared" si="127"/>
        <v>0</v>
      </c>
      <c r="Y53" s="275">
        <f t="shared" si="127"/>
        <v>0</v>
      </c>
      <c r="Z53" s="275">
        <f t="shared" si="127"/>
        <v>0</v>
      </c>
      <c r="AA53" s="275">
        <f t="shared" si="127"/>
        <v>0</v>
      </c>
      <c r="AB53" s="274"/>
      <c r="AC53" s="275">
        <f t="shared" ref="AC53:AI53" si="128">SUM(AC54:AC56)</f>
        <v>0</v>
      </c>
      <c r="AD53" s="275">
        <f t="shared" si="128"/>
        <v>0</v>
      </c>
      <c r="AE53" s="275">
        <f t="shared" si="128"/>
        <v>0</v>
      </c>
      <c r="AF53" s="275">
        <f t="shared" si="128"/>
        <v>0</v>
      </c>
      <c r="AG53" s="275">
        <f t="shared" si="128"/>
        <v>0</v>
      </c>
      <c r="AH53" s="275">
        <f t="shared" si="128"/>
        <v>0</v>
      </c>
      <c r="AI53" s="275">
        <f t="shared" si="128"/>
        <v>0</v>
      </c>
      <c r="AJ53" s="274"/>
      <c r="AK53" s="275">
        <f t="shared" ref="AK53:AQ53" si="129">SUM(AK54:AK56)</f>
        <v>0</v>
      </c>
      <c r="AL53" s="275">
        <f t="shared" si="129"/>
        <v>0</v>
      </c>
      <c r="AM53" s="275">
        <f t="shared" si="129"/>
        <v>0</v>
      </c>
      <c r="AN53" s="275">
        <f t="shared" si="129"/>
        <v>0</v>
      </c>
      <c r="AO53" s="275">
        <f t="shared" si="129"/>
        <v>0</v>
      </c>
      <c r="AP53" s="275">
        <f t="shared" si="129"/>
        <v>0</v>
      </c>
      <c r="AQ53" s="275">
        <f t="shared" si="129"/>
        <v>0</v>
      </c>
      <c r="AR53" s="274"/>
      <c r="AS53" s="275">
        <f t="shared" ref="AS53:AY53" si="130">SUM(AS54:AS56)</f>
        <v>0</v>
      </c>
      <c r="AT53" s="275">
        <f t="shared" si="130"/>
        <v>0</v>
      </c>
      <c r="AU53" s="275">
        <f t="shared" si="130"/>
        <v>0</v>
      </c>
      <c r="AV53" s="275">
        <f t="shared" si="130"/>
        <v>0</v>
      </c>
      <c r="AW53" s="275">
        <f t="shared" si="130"/>
        <v>0</v>
      </c>
      <c r="AX53" s="275">
        <f t="shared" si="130"/>
        <v>0</v>
      </c>
      <c r="AY53" s="275">
        <f t="shared" si="130"/>
        <v>0</v>
      </c>
    </row>
    <row r="54" spans="3:51" ht="32.1" customHeight="1" x14ac:dyDescent="0.25">
      <c r="D54" s="175"/>
      <c r="E54" s="182">
        <v>463</v>
      </c>
      <c r="F54" s="183" t="s">
        <v>1336</v>
      </c>
      <c r="G54" s="226">
        <v>1</v>
      </c>
      <c r="H54" s="276">
        <f t="shared" ref="H54:H56" si="131">SUM(I54:L54)</f>
        <v>1</v>
      </c>
      <c r="I54" s="277">
        <v>0</v>
      </c>
      <c r="J54" s="277">
        <v>1</v>
      </c>
      <c r="K54" s="277">
        <v>0</v>
      </c>
      <c r="L54" s="277">
        <v>0</v>
      </c>
      <c r="M54" s="278">
        <v>5</v>
      </c>
      <c r="N54" s="278">
        <f t="shared" ref="N54:S56" si="132">+V54+AD54+AL54+AT54</f>
        <v>0</v>
      </c>
      <c r="O54" s="278">
        <f t="shared" si="132"/>
        <v>0</v>
      </c>
      <c r="P54" s="278">
        <f t="shared" si="132"/>
        <v>0</v>
      </c>
      <c r="Q54" s="278">
        <f t="shared" si="132"/>
        <v>0</v>
      </c>
      <c r="R54" s="278">
        <f t="shared" si="132"/>
        <v>0</v>
      </c>
      <c r="S54" s="278">
        <f t="shared" si="132"/>
        <v>0</v>
      </c>
      <c r="T54" s="279">
        <f t="shared" ref="T54:T56" si="133">+I54</f>
        <v>0</v>
      </c>
      <c r="U54" s="278">
        <f t="shared" ref="U54:U56" si="134">SUM(V54:AA54)</f>
        <v>0</v>
      </c>
      <c r="V54" s="290"/>
      <c r="W54" s="290"/>
      <c r="X54" s="290"/>
      <c r="Y54" s="290"/>
      <c r="Z54" s="290"/>
      <c r="AA54" s="290"/>
      <c r="AB54" s="279">
        <f t="shared" ref="AB54:AB56" si="135">+J54</f>
        <v>1</v>
      </c>
      <c r="AC54" s="278">
        <f t="shared" ref="AC54:AC56" si="136">SUM(AD54:AI54)</f>
        <v>0</v>
      </c>
      <c r="AD54" s="290"/>
      <c r="AE54" s="290"/>
      <c r="AF54" s="290"/>
      <c r="AG54" s="290"/>
      <c r="AH54" s="290"/>
      <c r="AI54" s="290"/>
      <c r="AJ54" s="279">
        <f t="shared" ref="AJ54:AJ56" si="137">+K54</f>
        <v>0</v>
      </c>
      <c r="AK54" s="278">
        <f t="shared" ref="AK54:AK56" si="138">SUM(AL54:AQ54)</f>
        <v>0</v>
      </c>
      <c r="AL54" s="290"/>
      <c r="AM54" s="290"/>
      <c r="AN54" s="290"/>
      <c r="AO54" s="290"/>
      <c r="AP54" s="290"/>
      <c r="AQ54" s="290"/>
      <c r="AR54" s="279">
        <f t="shared" ref="AR54:AR56" si="139">+L54</f>
        <v>0</v>
      </c>
      <c r="AS54" s="278">
        <f t="shared" ref="AS54:AS56" si="140">SUM(AT54:AY54)</f>
        <v>0</v>
      </c>
      <c r="AT54" s="290"/>
      <c r="AU54" s="290"/>
      <c r="AV54" s="290"/>
      <c r="AW54" s="290"/>
      <c r="AX54" s="290"/>
      <c r="AY54" s="290"/>
    </row>
    <row r="55" spans="3:51" ht="32.1" customHeight="1" x14ac:dyDescent="0.25">
      <c r="D55" s="175"/>
      <c r="E55" s="182">
        <v>464</v>
      </c>
      <c r="F55" s="183" t="s">
        <v>1337</v>
      </c>
      <c r="G55" s="226">
        <v>40</v>
      </c>
      <c r="H55" s="276">
        <f t="shared" si="131"/>
        <v>40</v>
      </c>
      <c r="I55" s="277">
        <v>5</v>
      </c>
      <c r="J55" s="277">
        <v>10</v>
      </c>
      <c r="K55" s="277">
        <v>15</v>
      </c>
      <c r="L55" s="277">
        <v>10</v>
      </c>
      <c r="M55" s="278">
        <v>3</v>
      </c>
      <c r="N55" s="278">
        <f t="shared" si="132"/>
        <v>0</v>
      </c>
      <c r="O55" s="278">
        <f t="shared" si="132"/>
        <v>0</v>
      </c>
      <c r="P55" s="278">
        <f t="shared" si="132"/>
        <v>0</v>
      </c>
      <c r="Q55" s="278">
        <f t="shared" si="132"/>
        <v>0</v>
      </c>
      <c r="R55" s="278">
        <f t="shared" si="132"/>
        <v>0</v>
      </c>
      <c r="S55" s="278">
        <f t="shared" si="132"/>
        <v>0</v>
      </c>
      <c r="T55" s="279">
        <f t="shared" si="133"/>
        <v>5</v>
      </c>
      <c r="U55" s="278">
        <f t="shared" si="134"/>
        <v>0</v>
      </c>
      <c r="V55" s="280"/>
      <c r="W55" s="280"/>
      <c r="X55" s="280"/>
      <c r="Y55" s="280"/>
      <c r="Z55" s="280"/>
      <c r="AA55" s="280"/>
      <c r="AB55" s="279">
        <f t="shared" si="135"/>
        <v>10</v>
      </c>
      <c r="AC55" s="278">
        <f t="shared" si="136"/>
        <v>0</v>
      </c>
      <c r="AD55" s="280"/>
      <c r="AE55" s="280"/>
      <c r="AF55" s="280"/>
      <c r="AG55" s="280"/>
      <c r="AH55" s="280"/>
      <c r="AI55" s="280"/>
      <c r="AJ55" s="279">
        <f t="shared" si="137"/>
        <v>15</v>
      </c>
      <c r="AK55" s="278">
        <f t="shared" si="138"/>
        <v>0</v>
      </c>
      <c r="AL55" s="280"/>
      <c r="AM55" s="280"/>
      <c r="AN55" s="280"/>
      <c r="AO55" s="280"/>
      <c r="AP55" s="280"/>
      <c r="AQ55" s="280"/>
      <c r="AR55" s="279">
        <f t="shared" si="139"/>
        <v>10</v>
      </c>
      <c r="AS55" s="278">
        <f t="shared" si="140"/>
        <v>0</v>
      </c>
      <c r="AT55" s="280"/>
      <c r="AU55" s="280"/>
      <c r="AV55" s="280"/>
      <c r="AW55" s="280"/>
      <c r="AX55" s="280"/>
      <c r="AY55" s="280"/>
    </row>
    <row r="56" spans="3:51" ht="32.1" customHeight="1" x14ac:dyDescent="0.25">
      <c r="D56" s="175"/>
      <c r="E56" s="182">
        <v>465</v>
      </c>
      <c r="F56" s="282" t="s">
        <v>1338</v>
      </c>
      <c r="G56" s="226">
        <v>4</v>
      </c>
      <c r="H56" s="276">
        <f t="shared" si="131"/>
        <v>4</v>
      </c>
      <c r="I56" s="277">
        <v>1</v>
      </c>
      <c r="J56" s="277">
        <v>1</v>
      </c>
      <c r="K56" s="277">
        <v>1</v>
      </c>
      <c r="L56" s="277">
        <v>1</v>
      </c>
      <c r="M56" s="278">
        <v>2</v>
      </c>
      <c r="N56" s="278">
        <f t="shared" si="132"/>
        <v>0</v>
      </c>
      <c r="O56" s="278">
        <f t="shared" si="132"/>
        <v>0</v>
      </c>
      <c r="P56" s="278">
        <f t="shared" si="132"/>
        <v>0</v>
      </c>
      <c r="Q56" s="278">
        <f t="shared" si="132"/>
        <v>0</v>
      </c>
      <c r="R56" s="278">
        <f t="shared" si="132"/>
        <v>0</v>
      </c>
      <c r="S56" s="278">
        <f t="shared" si="132"/>
        <v>0</v>
      </c>
      <c r="T56" s="279">
        <f t="shared" si="133"/>
        <v>1</v>
      </c>
      <c r="U56" s="278">
        <f t="shared" si="134"/>
        <v>0</v>
      </c>
      <c r="V56" s="280"/>
      <c r="W56" s="280"/>
      <c r="X56" s="280"/>
      <c r="Y56" s="280"/>
      <c r="Z56" s="280"/>
      <c r="AA56" s="280"/>
      <c r="AB56" s="279">
        <f t="shared" si="135"/>
        <v>1</v>
      </c>
      <c r="AC56" s="278">
        <f t="shared" si="136"/>
        <v>0</v>
      </c>
      <c r="AD56" s="280"/>
      <c r="AE56" s="280"/>
      <c r="AF56" s="280"/>
      <c r="AG56" s="280"/>
      <c r="AH56" s="280"/>
      <c r="AI56" s="280"/>
      <c r="AJ56" s="279">
        <f t="shared" si="137"/>
        <v>1</v>
      </c>
      <c r="AK56" s="278">
        <f t="shared" si="138"/>
        <v>0</v>
      </c>
      <c r="AL56" s="280"/>
      <c r="AM56" s="280"/>
      <c r="AN56" s="280"/>
      <c r="AO56" s="280"/>
      <c r="AP56" s="280"/>
      <c r="AQ56" s="280"/>
      <c r="AR56" s="279">
        <f t="shared" si="139"/>
        <v>1</v>
      </c>
      <c r="AS56" s="278">
        <f t="shared" si="140"/>
        <v>0</v>
      </c>
      <c r="AT56" s="280"/>
      <c r="AU56" s="280"/>
      <c r="AV56" s="280"/>
      <c r="AW56" s="280"/>
      <c r="AX56" s="280"/>
      <c r="AY56" s="280"/>
    </row>
    <row r="57" spans="3:51" ht="32.1" customHeight="1" x14ac:dyDescent="0.25">
      <c r="C57" s="203" t="s">
        <v>2505</v>
      </c>
      <c r="D57" s="165" t="s">
        <v>433</v>
      </c>
      <c r="E57" s="168"/>
      <c r="F57" s="168"/>
      <c r="G57" s="194"/>
      <c r="H57" s="266"/>
      <c r="I57" s="267"/>
      <c r="J57" s="267"/>
      <c r="K57" s="267"/>
      <c r="L57" s="267"/>
      <c r="M57" s="293">
        <f t="shared" ref="M57:S57" si="141">SUM(M58:M66)/2</f>
        <v>35</v>
      </c>
      <c r="N57" s="293">
        <f t="shared" si="141"/>
        <v>0</v>
      </c>
      <c r="O57" s="293">
        <f t="shared" si="141"/>
        <v>0</v>
      </c>
      <c r="P57" s="293">
        <f t="shared" si="141"/>
        <v>0</v>
      </c>
      <c r="Q57" s="293">
        <f t="shared" si="141"/>
        <v>0</v>
      </c>
      <c r="R57" s="293">
        <f t="shared" si="141"/>
        <v>0</v>
      </c>
      <c r="S57" s="293">
        <f t="shared" si="141"/>
        <v>0</v>
      </c>
      <c r="T57" s="296"/>
      <c r="U57" s="295">
        <f t="shared" ref="U57:AA57" si="142">SUM(U58:U66)/2</f>
        <v>0</v>
      </c>
      <c r="V57" s="295">
        <f t="shared" si="142"/>
        <v>0</v>
      </c>
      <c r="W57" s="295">
        <f t="shared" si="142"/>
        <v>0</v>
      </c>
      <c r="X57" s="295">
        <f t="shared" si="142"/>
        <v>0</v>
      </c>
      <c r="Y57" s="295">
        <f t="shared" si="142"/>
        <v>0</v>
      </c>
      <c r="Z57" s="295">
        <f t="shared" si="142"/>
        <v>0</v>
      </c>
      <c r="AA57" s="295">
        <f t="shared" si="142"/>
        <v>0</v>
      </c>
      <c r="AB57" s="296"/>
      <c r="AC57" s="295">
        <f t="shared" ref="AC57:AI57" si="143">SUM(AC58:AC66)/2</f>
        <v>0</v>
      </c>
      <c r="AD57" s="295">
        <f t="shared" si="143"/>
        <v>0</v>
      </c>
      <c r="AE57" s="295">
        <f t="shared" si="143"/>
        <v>0</v>
      </c>
      <c r="AF57" s="295">
        <f t="shared" si="143"/>
        <v>0</v>
      </c>
      <c r="AG57" s="295">
        <f t="shared" si="143"/>
        <v>0</v>
      </c>
      <c r="AH57" s="295">
        <f t="shared" si="143"/>
        <v>0</v>
      </c>
      <c r="AI57" s="295">
        <f t="shared" si="143"/>
        <v>0</v>
      </c>
      <c r="AJ57" s="296"/>
      <c r="AK57" s="295">
        <f t="shared" ref="AK57:AQ57" si="144">SUM(AK58:AK66)/2</f>
        <v>0</v>
      </c>
      <c r="AL57" s="295">
        <f t="shared" si="144"/>
        <v>0</v>
      </c>
      <c r="AM57" s="295">
        <f t="shared" si="144"/>
        <v>0</v>
      </c>
      <c r="AN57" s="295">
        <f t="shared" si="144"/>
        <v>0</v>
      </c>
      <c r="AO57" s="295">
        <f t="shared" si="144"/>
        <v>0</v>
      </c>
      <c r="AP57" s="295">
        <f t="shared" si="144"/>
        <v>0</v>
      </c>
      <c r="AQ57" s="295">
        <f t="shared" si="144"/>
        <v>0</v>
      </c>
      <c r="AR57" s="296"/>
      <c r="AS57" s="295">
        <f t="shared" ref="AS57:AY57" si="145">SUM(AS58:AS66)/2</f>
        <v>0</v>
      </c>
      <c r="AT57" s="295">
        <f t="shared" si="145"/>
        <v>0</v>
      </c>
      <c r="AU57" s="295">
        <f t="shared" si="145"/>
        <v>0</v>
      </c>
      <c r="AV57" s="295">
        <f t="shared" si="145"/>
        <v>0</v>
      </c>
      <c r="AW57" s="295">
        <f t="shared" si="145"/>
        <v>0</v>
      </c>
      <c r="AX57" s="295">
        <f t="shared" si="145"/>
        <v>0</v>
      </c>
      <c r="AY57" s="295">
        <f t="shared" si="145"/>
        <v>0</v>
      </c>
    </row>
    <row r="58" spans="3:51" ht="32.1" customHeight="1" x14ac:dyDescent="0.25">
      <c r="D58" s="175" t="s">
        <v>2507</v>
      </c>
      <c r="E58" s="540" t="s">
        <v>2506</v>
      </c>
      <c r="F58" s="541"/>
      <c r="G58" s="189"/>
      <c r="H58" s="271"/>
      <c r="I58" s="272"/>
      <c r="J58" s="272"/>
      <c r="K58" s="272"/>
      <c r="L58" s="272"/>
      <c r="M58" s="275">
        <v>15</v>
      </c>
      <c r="N58" s="275">
        <f t="shared" ref="N58:S66" si="146">+V58+AD58+AL58+AT58</f>
        <v>0</v>
      </c>
      <c r="O58" s="275">
        <f t="shared" si="146"/>
        <v>0</v>
      </c>
      <c r="P58" s="275">
        <f t="shared" si="146"/>
        <v>0</v>
      </c>
      <c r="Q58" s="275">
        <f t="shared" si="146"/>
        <v>0</v>
      </c>
      <c r="R58" s="275">
        <f t="shared" si="146"/>
        <v>0</v>
      </c>
      <c r="S58" s="275">
        <f t="shared" si="146"/>
        <v>0</v>
      </c>
      <c r="T58" s="286"/>
      <c r="U58" s="275">
        <f t="shared" ref="U58:AA58" si="147">SUM(U59:U62)</f>
        <v>0</v>
      </c>
      <c r="V58" s="275">
        <f t="shared" si="147"/>
        <v>0</v>
      </c>
      <c r="W58" s="275">
        <f t="shared" si="147"/>
        <v>0</v>
      </c>
      <c r="X58" s="275">
        <f t="shared" si="147"/>
        <v>0</v>
      </c>
      <c r="Y58" s="275">
        <f t="shared" si="147"/>
        <v>0</v>
      </c>
      <c r="Z58" s="275">
        <f t="shared" si="147"/>
        <v>0</v>
      </c>
      <c r="AA58" s="275">
        <f t="shared" si="147"/>
        <v>0</v>
      </c>
      <c r="AB58" s="286"/>
      <c r="AC58" s="275">
        <f t="shared" ref="AC58:AI58" si="148">SUM(AC59:AC62)</f>
        <v>0</v>
      </c>
      <c r="AD58" s="275">
        <f t="shared" si="148"/>
        <v>0</v>
      </c>
      <c r="AE58" s="275">
        <f t="shared" si="148"/>
        <v>0</v>
      </c>
      <c r="AF58" s="275">
        <f t="shared" si="148"/>
        <v>0</v>
      </c>
      <c r="AG58" s="275">
        <f t="shared" si="148"/>
        <v>0</v>
      </c>
      <c r="AH58" s="275">
        <f t="shared" si="148"/>
        <v>0</v>
      </c>
      <c r="AI58" s="275">
        <f t="shared" si="148"/>
        <v>0</v>
      </c>
      <c r="AJ58" s="286"/>
      <c r="AK58" s="275">
        <f t="shared" ref="AK58:AQ58" si="149">SUM(AK59:AK62)</f>
        <v>0</v>
      </c>
      <c r="AL58" s="275">
        <f t="shared" si="149"/>
        <v>0</v>
      </c>
      <c r="AM58" s="275">
        <f t="shared" si="149"/>
        <v>0</v>
      </c>
      <c r="AN58" s="275">
        <f t="shared" si="149"/>
        <v>0</v>
      </c>
      <c r="AO58" s="275">
        <f t="shared" si="149"/>
        <v>0</v>
      </c>
      <c r="AP58" s="275">
        <f t="shared" si="149"/>
        <v>0</v>
      </c>
      <c r="AQ58" s="275">
        <f t="shared" si="149"/>
        <v>0</v>
      </c>
      <c r="AR58" s="286"/>
      <c r="AS58" s="275">
        <f t="shared" ref="AS58:AY58" si="150">SUM(AS59:AS62)</f>
        <v>0</v>
      </c>
      <c r="AT58" s="275">
        <f t="shared" si="150"/>
        <v>0</v>
      </c>
      <c r="AU58" s="275">
        <f t="shared" si="150"/>
        <v>0</v>
      </c>
      <c r="AV58" s="275">
        <f t="shared" si="150"/>
        <v>0</v>
      </c>
      <c r="AW58" s="275">
        <f t="shared" si="150"/>
        <v>0</v>
      </c>
      <c r="AX58" s="275">
        <f t="shared" si="150"/>
        <v>0</v>
      </c>
      <c r="AY58" s="275">
        <f t="shared" si="150"/>
        <v>0</v>
      </c>
    </row>
    <row r="59" spans="3:51" ht="32.1" customHeight="1" x14ac:dyDescent="0.25">
      <c r="D59" s="175"/>
      <c r="E59" s="182">
        <v>466</v>
      </c>
      <c r="F59" s="191" t="s">
        <v>1339</v>
      </c>
      <c r="G59" s="226">
        <v>3</v>
      </c>
      <c r="H59" s="276">
        <f t="shared" ref="H59:H62" si="151">SUM(I59:L59)</f>
        <v>3</v>
      </c>
      <c r="I59" s="285">
        <v>0</v>
      </c>
      <c r="J59" s="285">
        <v>1</v>
      </c>
      <c r="K59" s="285">
        <v>1</v>
      </c>
      <c r="L59" s="285">
        <v>1</v>
      </c>
      <c r="M59" s="278">
        <v>1</v>
      </c>
      <c r="N59" s="278">
        <f t="shared" si="146"/>
        <v>0</v>
      </c>
      <c r="O59" s="278">
        <f t="shared" si="146"/>
        <v>0</v>
      </c>
      <c r="P59" s="278">
        <f t="shared" si="146"/>
        <v>0</v>
      </c>
      <c r="Q59" s="278">
        <f t="shared" si="146"/>
        <v>0</v>
      </c>
      <c r="R59" s="278">
        <f t="shared" si="146"/>
        <v>0</v>
      </c>
      <c r="S59" s="278">
        <f t="shared" si="146"/>
        <v>0</v>
      </c>
      <c r="T59" s="279">
        <f t="shared" ref="T59:T62" si="152">+I59</f>
        <v>0</v>
      </c>
      <c r="U59" s="278">
        <f t="shared" ref="U59:U62" si="153">SUM(V59:AA59)</f>
        <v>0</v>
      </c>
      <c r="V59" s="290"/>
      <c r="W59" s="290"/>
      <c r="X59" s="290"/>
      <c r="Y59" s="290"/>
      <c r="Z59" s="290"/>
      <c r="AA59" s="290"/>
      <c r="AB59" s="279">
        <f t="shared" ref="AB59:AB62" si="154">+J59</f>
        <v>1</v>
      </c>
      <c r="AC59" s="278">
        <f t="shared" ref="AC59:AC62" si="155">SUM(AD59:AI59)</f>
        <v>0</v>
      </c>
      <c r="AD59" s="290"/>
      <c r="AE59" s="290"/>
      <c r="AF59" s="290"/>
      <c r="AG59" s="290"/>
      <c r="AH59" s="290"/>
      <c r="AI59" s="290"/>
      <c r="AJ59" s="279">
        <f t="shared" ref="AJ59:AJ62" si="156">+K59</f>
        <v>1</v>
      </c>
      <c r="AK59" s="278">
        <f t="shared" ref="AK59:AK62" si="157">SUM(AL59:AQ59)</f>
        <v>0</v>
      </c>
      <c r="AL59" s="290"/>
      <c r="AM59" s="290"/>
      <c r="AN59" s="290"/>
      <c r="AO59" s="290"/>
      <c r="AP59" s="290"/>
      <c r="AQ59" s="290"/>
      <c r="AR59" s="279">
        <f t="shared" ref="AR59:AR62" si="158">+L59</f>
        <v>1</v>
      </c>
      <c r="AS59" s="278">
        <f t="shared" ref="AS59:AS62" si="159">SUM(AT59:AY59)</f>
        <v>0</v>
      </c>
      <c r="AT59" s="290"/>
      <c r="AU59" s="290"/>
      <c r="AV59" s="290"/>
      <c r="AW59" s="290"/>
      <c r="AX59" s="290"/>
      <c r="AY59" s="290"/>
    </row>
    <row r="60" spans="3:51" ht="32.1" customHeight="1" x14ac:dyDescent="0.25">
      <c r="D60" s="175"/>
      <c r="E60" s="182">
        <v>467</v>
      </c>
      <c r="F60" s="191" t="s">
        <v>1340</v>
      </c>
      <c r="G60" s="232">
        <v>1</v>
      </c>
      <c r="H60" s="283">
        <f t="shared" si="151"/>
        <v>1</v>
      </c>
      <c r="I60" s="284">
        <v>0.1</v>
      </c>
      <c r="J60" s="284">
        <v>0.3</v>
      </c>
      <c r="K60" s="284">
        <v>0.3</v>
      </c>
      <c r="L60" s="284">
        <v>0.3</v>
      </c>
      <c r="M60" s="278">
        <v>8</v>
      </c>
      <c r="N60" s="278">
        <f t="shared" si="146"/>
        <v>0</v>
      </c>
      <c r="O60" s="278">
        <f t="shared" si="146"/>
        <v>0</v>
      </c>
      <c r="P60" s="278">
        <f t="shared" si="146"/>
        <v>0</v>
      </c>
      <c r="Q60" s="278">
        <f t="shared" si="146"/>
        <v>0</v>
      </c>
      <c r="R60" s="278">
        <f t="shared" si="146"/>
        <v>0</v>
      </c>
      <c r="S60" s="278">
        <f t="shared" si="146"/>
        <v>0</v>
      </c>
      <c r="T60" s="279">
        <f t="shared" si="152"/>
        <v>0.1</v>
      </c>
      <c r="U60" s="278">
        <f t="shared" si="153"/>
        <v>0</v>
      </c>
      <c r="V60" s="280"/>
      <c r="W60" s="280"/>
      <c r="X60" s="280"/>
      <c r="Y60" s="280"/>
      <c r="Z60" s="280"/>
      <c r="AA60" s="280"/>
      <c r="AB60" s="279">
        <f t="shared" si="154"/>
        <v>0.3</v>
      </c>
      <c r="AC60" s="278">
        <f t="shared" si="155"/>
        <v>0</v>
      </c>
      <c r="AD60" s="280"/>
      <c r="AE60" s="280"/>
      <c r="AF60" s="280"/>
      <c r="AG60" s="280"/>
      <c r="AH60" s="280"/>
      <c r="AI60" s="280"/>
      <c r="AJ60" s="279">
        <f t="shared" si="156"/>
        <v>0.3</v>
      </c>
      <c r="AK60" s="278">
        <f t="shared" si="157"/>
        <v>0</v>
      </c>
      <c r="AL60" s="280"/>
      <c r="AM60" s="280"/>
      <c r="AN60" s="280"/>
      <c r="AO60" s="280"/>
      <c r="AP60" s="280"/>
      <c r="AQ60" s="280"/>
      <c r="AR60" s="279">
        <f t="shared" si="158"/>
        <v>0.3</v>
      </c>
      <c r="AS60" s="278">
        <f t="shared" si="159"/>
        <v>0</v>
      </c>
      <c r="AT60" s="280"/>
      <c r="AU60" s="280"/>
      <c r="AV60" s="280"/>
      <c r="AW60" s="280"/>
      <c r="AX60" s="280"/>
      <c r="AY60" s="280"/>
    </row>
    <row r="61" spans="3:51" ht="32.1" customHeight="1" x14ac:dyDescent="0.25">
      <c r="D61" s="175"/>
      <c r="E61" s="182">
        <v>468</v>
      </c>
      <c r="F61" s="191" t="s">
        <v>1341</v>
      </c>
      <c r="G61" s="226">
        <v>1</v>
      </c>
      <c r="H61" s="276">
        <f t="shared" si="151"/>
        <v>1</v>
      </c>
      <c r="I61" s="285">
        <v>0</v>
      </c>
      <c r="J61" s="285">
        <v>1</v>
      </c>
      <c r="K61" s="285">
        <v>0</v>
      </c>
      <c r="L61" s="285">
        <v>0</v>
      </c>
      <c r="M61" s="278">
        <v>4</v>
      </c>
      <c r="N61" s="278">
        <f t="shared" si="146"/>
        <v>0</v>
      </c>
      <c r="O61" s="278">
        <f t="shared" si="146"/>
        <v>0</v>
      </c>
      <c r="P61" s="278">
        <f t="shared" si="146"/>
        <v>0</v>
      </c>
      <c r="Q61" s="278">
        <f t="shared" si="146"/>
        <v>0</v>
      </c>
      <c r="R61" s="278">
        <f t="shared" si="146"/>
        <v>0</v>
      </c>
      <c r="S61" s="278">
        <f t="shared" si="146"/>
        <v>0</v>
      </c>
      <c r="T61" s="279">
        <f t="shared" si="152"/>
        <v>0</v>
      </c>
      <c r="U61" s="278">
        <f t="shared" si="153"/>
        <v>0</v>
      </c>
      <c r="V61" s="280"/>
      <c r="W61" s="280"/>
      <c r="X61" s="280"/>
      <c r="Y61" s="280"/>
      <c r="Z61" s="280"/>
      <c r="AA61" s="280"/>
      <c r="AB61" s="279">
        <f t="shared" si="154"/>
        <v>1</v>
      </c>
      <c r="AC61" s="278">
        <f t="shared" si="155"/>
        <v>0</v>
      </c>
      <c r="AD61" s="280"/>
      <c r="AE61" s="280"/>
      <c r="AF61" s="280"/>
      <c r="AG61" s="280"/>
      <c r="AH61" s="280"/>
      <c r="AI61" s="280"/>
      <c r="AJ61" s="279">
        <f t="shared" si="156"/>
        <v>0</v>
      </c>
      <c r="AK61" s="278">
        <f t="shared" si="157"/>
        <v>0</v>
      </c>
      <c r="AL61" s="280"/>
      <c r="AM61" s="280"/>
      <c r="AN61" s="280"/>
      <c r="AO61" s="280"/>
      <c r="AP61" s="280"/>
      <c r="AQ61" s="280"/>
      <c r="AR61" s="279">
        <f t="shared" si="158"/>
        <v>0</v>
      </c>
      <c r="AS61" s="278">
        <f t="shared" si="159"/>
        <v>0</v>
      </c>
      <c r="AT61" s="280"/>
      <c r="AU61" s="280"/>
      <c r="AV61" s="280"/>
      <c r="AW61" s="280"/>
      <c r="AX61" s="280"/>
      <c r="AY61" s="280"/>
    </row>
    <row r="62" spans="3:51" ht="32.1" customHeight="1" x14ac:dyDescent="0.25">
      <c r="D62" s="175"/>
      <c r="E62" s="182">
        <v>469</v>
      </c>
      <c r="F62" s="191" t="s">
        <v>1342</v>
      </c>
      <c r="G62" s="232">
        <v>1</v>
      </c>
      <c r="H62" s="283">
        <f t="shared" si="151"/>
        <v>1</v>
      </c>
      <c r="I62" s="284">
        <v>0.1</v>
      </c>
      <c r="J62" s="284">
        <v>0.3</v>
      </c>
      <c r="K62" s="284">
        <v>0.3</v>
      </c>
      <c r="L62" s="284">
        <v>0.3</v>
      </c>
      <c r="M62" s="278">
        <v>2</v>
      </c>
      <c r="N62" s="278">
        <f t="shared" si="146"/>
        <v>0</v>
      </c>
      <c r="O62" s="278">
        <f t="shared" si="146"/>
        <v>0</v>
      </c>
      <c r="P62" s="278">
        <f t="shared" si="146"/>
        <v>0</v>
      </c>
      <c r="Q62" s="278">
        <f t="shared" si="146"/>
        <v>0</v>
      </c>
      <c r="R62" s="278">
        <f t="shared" si="146"/>
        <v>0</v>
      </c>
      <c r="S62" s="278">
        <f t="shared" si="146"/>
        <v>0</v>
      </c>
      <c r="T62" s="279">
        <f t="shared" si="152"/>
        <v>0.1</v>
      </c>
      <c r="U62" s="278">
        <f t="shared" si="153"/>
        <v>0</v>
      </c>
      <c r="V62" s="290"/>
      <c r="W62" s="290"/>
      <c r="X62" s="290"/>
      <c r="Y62" s="290"/>
      <c r="Z62" s="290"/>
      <c r="AA62" s="290"/>
      <c r="AB62" s="279">
        <f t="shared" si="154"/>
        <v>0.3</v>
      </c>
      <c r="AC62" s="278">
        <f t="shared" si="155"/>
        <v>0</v>
      </c>
      <c r="AD62" s="290"/>
      <c r="AE62" s="290"/>
      <c r="AF62" s="290"/>
      <c r="AG62" s="290"/>
      <c r="AH62" s="290"/>
      <c r="AI62" s="290"/>
      <c r="AJ62" s="279">
        <f t="shared" si="156"/>
        <v>0.3</v>
      </c>
      <c r="AK62" s="278">
        <f t="shared" si="157"/>
        <v>0</v>
      </c>
      <c r="AL62" s="290"/>
      <c r="AM62" s="290"/>
      <c r="AN62" s="290"/>
      <c r="AO62" s="290"/>
      <c r="AP62" s="290"/>
      <c r="AQ62" s="290"/>
      <c r="AR62" s="279">
        <f t="shared" si="158"/>
        <v>0.3</v>
      </c>
      <c r="AS62" s="278">
        <f t="shared" si="159"/>
        <v>0</v>
      </c>
      <c r="AT62" s="290"/>
      <c r="AU62" s="290"/>
      <c r="AV62" s="290"/>
      <c r="AW62" s="290"/>
      <c r="AX62" s="290"/>
      <c r="AY62" s="290"/>
    </row>
    <row r="63" spans="3:51" ht="32.1" customHeight="1" x14ac:dyDescent="0.25">
      <c r="D63" s="175" t="s">
        <v>2509</v>
      </c>
      <c r="E63" s="540" t="s">
        <v>2508</v>
      </c>
      <c r="F63" s="541"/>
      <c r="G63" s="177"/>
      <c r="H63" s="271"/>
      <c r="I63" s="272"/>
      <c r="J63" s="272"/>
      <c r="K63" s="272"/>
      <c r="L63" s="272"/>
      <c r="M63" s="275">
        <v>20</v>
      </c>
      <c r="N63" s="275">
        <f t="shared" si="146"/>
        <v>0</v>
      </c>
      <c r="O63" s="275">
        <f t="shared" si="146"/>
        <v>0</v>
      </c>
      <c r="P63" s="275">
        <f t="shared" si="146"/>
        <v>0</v>
      </c>
      <c r="Q63" s="275">
        <f t="shared" si="146"/>
        <v>0</v>
      </c>
      <c r="R63" s="275">
        <f t="shared" si="146"/>
        <v>0</v>
      </c>
      <c r="S63" s="275">
        <f t="shared" si="146"/>
        <v>0</v>
      </c>
      <c r="T63" s="274"/>
      <c r="U63" s="275">
        <f t="shared" ref="U63:AA63" si="160">SUM(U64:U66)</f>
        <v>0</v>
      </c>
      <c r="V63" s="275">
        <f t="shared" si="160"/>
        <v>0</v>
      </c>
      <c r="W63" s="275">
        <f t="shared" si="160"/>
        <v>0</v>
      </c>
      <c r="X63" s="275">
        <f t="shared" si="160"/>
        <v>0</v>
      </c>
      <c r="Y63" s="275">
        <f t="shared" si="160"/>
        <v>0</v>
      </c>
      <c r="Z63" s="275">
        <f t="shared" si="160"/>
        <v>0</v>
      </c>
      <c r="AA63" s="275">
        <f t="shared" si="160"/>
        <v>0</v>
      </c>
      <c r="AB63" s="274"/>
      <c r="AC63" s="275">
        <f t="shared" ref="AC63:AI63" si="161">SUM(AC64:AC66)</f>
        <v>0</v>
      </c>
      <c r="AD63" s="275">
        <f t="shared" si="161"/>
        <v>0</v>
      </c>
      <c r="AE63" s="275">
        <f t="shared" si="161"/>
        <v>0</v>
      </c>
      <c r="AF63" s="275">
        <f t="shared" si="161"/>
        <v>0</v>
      </c>
      <c r="AG63" s="275">
        <f t="shared" si="161"/>
        <v>0</v>
      </c>
      <c r="AH63" s="275">
        <f t="shared" si="161"/>
        <v>0</v>
      </c>
      <c r="AI63" s="275">
        <f t="shared" si="161"/>
        <v>0</v>
      </c>
      <c r="AJ63" s="274"/>
      <c r="AK63" s="275">
        <f t="shared" ref="AK63:AQ63" si="162">SUM(AK64:AK66)</f>
        <v>0</v>
      </c>
      <c r="AL63" s="275">
        <f t="shared" si="162"/>
        <v>0</v>
      </c>
      <c r="AM63" s="275">
        <f t="shared" si="162"/>
        <v>0</v>
      </c>
      <c r="AN63" s="275">
        <f t="shared" si="162"/>
        <v>0</v>
      </c>
      <c r="AO63" s="275">
        <f t="shared" si="162"/>
        <v>0</v>
      </c>
      <c r="AP63" s="275">
        <f t="shared" si="162"/>
        <v>0</v>
      </c>
      <c r="AQ63" s="275">
        <f t="shared" si="162"/>
        <v>0</v>
      </c>
      <c r="AR63" s="274"/>
      <c r="AS63" s="275">
        <f t="shared" ref="AS63:AY63" si="163">SUM(AS64:AS66)</f>
        <v>0</v>
      </c>
      <c r="AT63" s="275">
        <f t="shared" si="163"/>
        <v>0</v>
      </c>
      <c r="AU63" s="275">
        <f t="shared" si="163"/>
        <v>0</v>
      </c>
      <c r="AV63" s="275">
        <f t="shared" si="163"/>
        <v>0</v>
      </c>
      <c r="AW63" s="275">
        <f t="shared" si="163"/>
        <v>0</v>
      </c>
      <c r="AX63" s="275">
        <f t="shared" si="163"/>
        <v>0</v>
      </c>
      <c r="AY63" s="275">
        <f t="shared" si="163"/>
        <v>0</v>
      </c>
    </row>
    <row r="64" spans="3:51" ht="32.1" customHeight="1" x14ac:dyDescent="0.25">
      <c r="D64" s="175"/>
      <c r="E64" s="182">
        <v>470</v>
      </c>
      <c r="F64" s="191" t="s">
        <v>1343</v>
      </c>
      <c r="G64" s="232">
        <v>1</v>
      </c>
      <c r="H64" s="283">
        <f t="shared" ref="H64:H66" si="164">SUM(I64:L64)</f>
        <v>1</v>
      </c>
      <c r="I64" s="284">
        <v>0.1</v>
      </c>
      <c r="J64" s="284">
        <v>0.3</v>
      </c>
      <c r="K64" s="284">
        <v>0.3</v>
      </c>
      <c r="L64" s="284">
        <v>0.3</v>
      </c>
      <c r="M64" s="278">
        <v>5</v>
      </c>
      <c r="N64" s="278">
        <f t="shared" si="146"/>
        <v>0</v>
      </c>
      <c r="O64" s="278">
        <f t="shared" si="146"/>
        <v>0</v>
      </c>
      <c r="P64" s="278">
        <f t="shared" si="146"/>
        <v>0</v>
      </c>
      <c r="Q64" s="278">
        <f t="shared" si="146"/>
        <v>0</v>
      </c>
      <c r="R64" s="278">
        <f t="shared" si="146"/>
        <v>0</v>
      </c>
      <c r="S64" s="278">
        <f t="shared" si="146"/>
        <v>0</v>
      </c>
      <c r="T64" s="279">
        <f t="shared" ref="T64:T66" si="165">+I64</f>
        <v>0.1</v>
      </c>
      <c r="U64" s="278">
        <f t="shared" ref="U64:U66" si="166">SUM(V64:AA64)</f>
        <v>0</v>
      </c>
      <c r="V64" s="280"/>
      <c r="W64" s="280"/>
      <c r="X64" s="280"/>
      <c r="Y64" s="280"/>
      <c r="Z64" s="280"/>
      <c r="AA64" s="280"/>
      <c r="AB64" s="279">
        <f t="shared" ref="AB64:AB66" si="167">+J64</f>
        <v>0.3</v>
      </c>
      <c r="AC64" s="278">
        <f t="shared" ref="AC64:AC66" si="168">SUM(AD64:AI64)</f>
        <v>0</v>
      </c>
      <c r="AD64" s="280"/>
      <c r="AE64" s="280"/>
      <c r="AF64" s="280"/>
      <c r="AG64" s="280"/>
      <c r="AH64" s="280"/>
      <c r="AI64" s="280"/>
      <c r="AJ64" s="279">
        <f t="shared" ref="AJ64:AJ66" si="169">+K64</f>
        <v>0.3</v>
      </c>
      <c r="AK64" s="278">
        <f t="shared" ref="AK64:AK66" si="170">SUM(AL64:AQ64)</f>
        <v>0</v>
      </c>
      <c r="AL64" s="280"/>
      <c r="AM64" s="280"/>
      <c r="AN64" s="280"/>
      <c r="AO64" s="280"/>
      <c r="AP64" s="280"/>
      <c r="AQ64" s="280"/>
      <c r="AR64" s="279">
        <f t="shared" ref="AR64:AR66" si="171">+L64</f>
        <v>0.3</v>
      </c>
      <c r="AS64" s="278">
        <f t="shared" ref="AS64:AS66" si="172">SUM(AT64:AY64)</f>
        <v>0</v>
      </c>
      <c r="AT64" s="280"/>
      <c r="AU64" s="280"/>
      <c r="AV64" s="280"/>
      <c r="AW64" s="280"/>
      <c r="AX64" s="280"/>
      <c r="AY64" s="280"/>
    </row>
    <row r="65" spans="1:51" ht="32.1" customHeight="1" x14ac:dyDescent="0.25">
      <c r="D65" s="175"/>
      <c r="E65" s="182">
        <v>471</v>
      </c>
      <c r="F65" s="191" t="s">
        <v>1344</v>
      </c>
      <c r="G65" s="226">
        <v>4</v>
      </c>
      <c r="H65" s="276">
        <f t="shared" si="164"/>
        <v>4</v>
      </c>
      <c r="I65" s="285">
        <v>1</v>
      </c>
      <c r="J65" s="285">
        <v>1</v>
      </c>
      <c r="K65" s="285">
        <v>1</v>
      </c>
      <c r="L65" s="285">
        <v>1</v>
      </c>
      <c r="M65" s="278">
        <v>10</v>
      </c>
      <c r="N65" s="278">
        <f t="shared" si="146"/>
        <v>0</v>
      </c>
      <c r="O65" s="278">
        <f t="shared" si="146"/>
        <v>0</v>
      </c>
      <c r="P65" s="278">
        <f t="shared" si="146"/>
        <v>0</v>
      </c>
      <c r="Q65" s="278">
        <f t="shared" si="146"/>
        <v>0</v>
      </c>
      <c r="R65" s="278">
        <f t="shared" si="146"/>
        <v>0</v>
      </c>
      <c r="S65" s="278">
        <f t="shared" si="146"/>
        <v>0</v>
      </c>
      <c r="T65" s="279">
        <f t="shared" si="165"/>
        <v>1</v>
      </c>
      <c r="U65" s="278">
        <f t="shared" si="166"/>
        <v>0</v>
      </c>
      <c r="V65" s="290"/>
      <c r="W65" s="290"/>
      <c r="X65" s="290"/>
      <c r="Y65" s="290"/>
      <c r="Z65" s="290"/>
      <c r="AA65" s="290"/>
      <c r="AB65" s="279">
        <f t="shared" si="167"/>
        <v>1</v>
      </c>
      <c r="AC65" s="278">
        <f t="shared" si="168"/>
        <v>0</v>
      </c>
      <c r="AD65" s="290"/>
      <c r="AE65" s="290"/>
      <c r="AF65" s="290"/>
      <c r="AG65" s="290"/>
      <c r="AH65" s="290"/>
      <c r="AI65" s="290"/>
      <c r="AJ65" s="279">
        <f t="shared" si="169"/>
        <v>1</v>
      </c>
      <c r="AK65" s="278">
        <f t="shared" si="170"/>
        <v>0</v>
      </c>
      <c r="AL65" s="290"/>
      <c r="AM65" s="290"/>
      <c r="AN65" s="290"/>
      <c r="AO65" s="290"/>
      <c r="AP65" s="290"/>
      <c r="AQ65" s="290"/>
      <c r="AR65" s="279">
        <f t="shared" si="171"/>
        <v>1</v>
      </c>
      <c r="AS65" s="278">
        <f t="shared" si="172"/>
        <v>0</v>
      </c>
      <c r="AT65" s="290"/>
      <c r="AU65" s="290"/>
      <c r="AV65" s="290"/>
      <c r="AW65" s="290"/>
      <c r="AX65" s="290"/>
      <c r="AY65" s="290"/>
    </row>
    <row r="66" spans="1:51" ht="32.1" customHeight="1" x14ac:dyDescent="0.25">
      <c r="D66" s="175"/>
      <c r="E66" s="182">
        <v>472</v>
      </c>
      <c r="F66" s="191" t="s">
        <v>1345</v>
      </c>
      <c r="G66" s="226">
        <v>2</v>
      </c>
      <c r="H66" s="276">
        <f t="shared" si="164"/>
        <v>2</v>
      </c>
      <c r="I66" s="285">
        <v>0</v>
      </c>
      <c r="J66" s="285">
        <v>1</v>
      </c>
      <c r="K66" s="285">
        <v>1</v>
      </c>
      <c r="L66" s="285">
        <v>0</v>
      </c>
      <c r="M66" s="278">
        <v>5</v>
      </c>
      <c r="N66" s="278">
        <f t="shared" si="146"/>
        <v>0</v>
      </c>
      <c r="O66" s="278">
        <f t="shared" si="146"/>
        <v>0</v>
      </c>
      <c r="P66" s="278">
        <f t="shared" si="146"/>
        <v>0</v>
      </c>
      <c r="Q66" s="278">
        <f t="shared" si="146"/>
        <v>0</v>
      </c>
      <c r="R66" s="278">
        <f t="shared" si="146"/>
        <v>0</v>
      </c>
      <c r="S66" s="278">
        <f t="shared" si="146"/>
        <v>0</v>
      </c>
      <c r="T66" s="279">
        <f t="shared" si="165"/>
        <v>0</v>
      </c>
      <c r="U66" s="278">
        <f t="shared" si="166"/>
        <v>0</v>
      </c>
      <c r="V66" s="280"/>
      <c r="W66" s="280"/>
      <c r="X66" s="280"/>
      <c r="Y66" s="280"/>
      <c r="Z66" s="280"/>
      <c r="AA66" s="280"/>
      <c r="AB66" s="279">
        <f t="shared" si="167"/>
        <v>1</v>
      </c>
      <c r="AC66" s="278">
        <f t="shared" si="168"/>
        <v>0</v>
      </c>
      <c r="AD66" s="280"/>
      <c r="AE66" s="280"/>
      <c r="AF66" s="280"/>
      <c r="AG66" s="280"/>
      <c r="AH66" s="280"/>
      <c r="AI66" s="280"/>
      <c r="AJ66" s="279">
        <f t="shared" si="169"/>
        <v>1</v>
      </c>
      <c r="AK66" s="278">
        <f t="shared" si="170"/>
        <v>0</v>
      </c>
      <c r="AL66" s="280"/>
      <c r="AM66" s="280"/>
      <c r="AN66" s="280"/>
      <c r="AO66" s="280"/>
      <c r="AP66" s="280"/>
      <c r="AQ66" s="280"/>
      <c r="AR66" s="279">
        <f t="shared" si="171"/>
        <v>0</v>
      </c>
      <c r="AS66" s="278">
        <f t="shared" si="172"/>
        <v>0</v>
      </c>
      <c r="AT66" s="280"/>
      <c r="AU66" s="280"/>
      <c r="AV66" s="280"/>
      <c r="AW66" s="280"/>
      <c r="AX66" s="280"/>
      <c r="AY66" s="280"/>
    </row>
    <row r="67" spans="1:51" ht="31.9" customHeight="1" x14ac:dyDescent="0.25">
      <c r="H67" s="297"/>
      <c r="I67" s="211"/>
      <c r="J67" s="211"/>
      <c r="K67" s="211"/>
      <c r="L67" s="211"/>
      <c r="M67" s="212"/>
      <c r="N67" s="212"/>
      <c r="O67" s="212"/>
      <c r="P67" s="212"/>
      <c r="Q67" s="212"/>
      <c r="R67" s="212"/>
      <c r="S67" s="212"/>
      <c r="T67" s="298"/>
      <c r="U67" s="299"/>
      <c r="V67" s="299"/>
      <c r="W67" s="299"/>
      <c r="X67" s="299"/>
      <c r="Y67" s="300"/>
      <c r="Z67" s="300"/>
      <c r="AA67" s="300"/>
      <c r="AB67" s="298"/>
      <c r="AC67" s="299"/>
      <c r="AD67" s="299"/>
      <c r="AE67" s="299"/>
      <c r="AF67" s="299"/>
      <c r="AG67" s="300"/>
      <c r="AH67" s="300"/>
      <c r="AI67" s="300"/>
      <c r="AJ67" s="298"/>
      <c r="AK67" s="299"/>
      <c r="AL67" s="299"/>
      <c r="AM67" s="299"/>
      <c r="AN67" s="299"/>
      <c r="AO67" s="300"/>
      <c r="AP67" s="300"/>
      <c r="AQ67" s="300"/>
      <c r="AR67" s="298"/>
      <c r="AS67" s="299"/>
      <c r="AT67" s="299"/>
      <c r="AU67" s="299"/>
      <c r="AV67" s="299"/>
      <c r="AW67" s="300"/>
      <c r="AX67" s="300"/>
      <c r="AY67" s="300"/>
    </row>
    <row r="68" spans="1:51" ht="31.9" customHeight="1" x14ac:dyDescent="0.25">
      <c r="H68" s="297"/>
      <c r="I68" s="211"/>
      <c r="J68" s="211"/>
      <c r="K68" s="211"/>
      <c r="L68" s="211"/>
      <c r="M68" s="212"/>
      <c r="N68" s="212"/>
      <c r="O68" s="212"/>
      <c r="P68" s="212"/>
      <c r="Q68" s="212"/>
      <c r="R68" s="212"/>
      <c r="S68" s="212"/>
      <c r="T68" s="298"/>
      <c r="U68" s="299"/>
      <c r="V68" s="299"/>
      <c r="W68" s="299"/>
      <c r="X68" s="299"/>
      <c r="Y68" s="300"/>
      <c r="Z68" s="300"/>
      <c r="AA68" s="300"/>
      <c r="AB68" s="298"/>
      <c r="AC68" s="299"/>
      <c r="AD68" s="299"/>
      <c r="AE68" s="299"/>
      <c r="AF68" s="299"/>
      <c r="AG68" s="300"/>
      <c r="AH68" s="300"/>
      <c r="AI68" s="300"/>
      <c r="AJ68" s="298"/>
      <c r="AK68" s="299"/>
      <c r="AL68" s="299"/>
      <c r="AM68" s="299"/>
      <c r="AN68" s="299"/>
      <c r="AO68" s="300"/>
      <c r="AP68" s="300"/>
      <c r="AQ68" s="300"/>
      <c r="AR68" s="298"/>
      <c r="AS68" s="299"/>
      <c r="AT68" s="299"/>
      <c r="AU68" s="299"/>
      <c r="AV68" s="299"/>
      <c r="AW68" s="300"/>
      <c r="AX68" s="300"/>
      <c r="AY68" s="300"/>
    </row>
    <row r="69" spans="1:51" ht="30" customHeight="1" thickBot="1" x14ac:dyDescent="0.3">
      <c r="A69" s="142"/>
      <c r="B69" s="142"/>
      <c r="C69" s="142"/>
      <c r="D69" s="142"/>
      <c r="E69" s="242"/>
      <c r="F69" s="243"/>
      <c r="G69" s="244"/>
      <c r="H69" s="301"/>
      <c r="I69" s="302"/>
      <c r="J69" s="302"/>
      <c r="K69" s="302"/>
      <c r="L69" s="302"/>
      <c r="M69" s="212"/>
      <c r="N69" s="212"/>
      <c r="O69" s="212"/>
      <c r="P69" s="212"/>
      <c r="Q69" s="212"/>
      <c r="R69" s="212"/>
      <c r="S69" s="212"/>
      <c r="T69" s="298"/>
      <c r="U69" s="299"/>
      <c r="V69" s="299"/>
      <c r="W69" s="299"/>
      <c r="X69" s="299"/>
      <c r="Y69" s="300"/>
      <c r="Z69" s="300"/>
      <c r="AA69" s="300"/>
      <c r="AB69" s="298"/>
      <c r="AC69" s="299"/>
      <c r="AD69" s="299"/>
      <c r="AE69" s="299"/>
      <c r="AF69" s="299"/>
      <c r="AG69" s="300"/>
      <c r="AH69" s="300"/>
      <c r="AI69" s="300"/>
      <c r="AJ69" s="298"/>
      <c r="AK69" s="299"/>
      <c r="AL69" s="299"/>
      <c r="AM69" s="299"/>
      <c r="AN69" s="299"/>
      <c r="AO69" s="300"/>
      <c r="AP69" s="300"/>
      <c r="AQ69" s="300"/>
      <c r="AR69" s="298"/>
      <c r="AS69" s="299"/>
      <c r="AT69" s="299"/>
      <c r="AU69" s="299"/>
      <c r="AV69" s="299"/>
      <c r="AW69" s="300"/>
      <c r="AX69" s="300"/>
      <c r="AY69" s="300"/>
    </row>
    <row r="70" spans="1:51" ht="30" customHeight="1" thickBot="1" x14ac:dyDescent="0.3">
      <c r="A70" s="141"/>
      <c r="B70" s="142"/>
      <c r="C70" s="142"/>
      <c r="D70" s="142"/>
      <c r="E70" s="143"/>
      <c r="F70" s="144"/>
      <c r="G70" s="145"/>
      <c r="H70" s="253"/>
      <c r="I70" s="254"/>
      <c r="J70" s="254"/>
      <c r="K70" s="254"/>
      <c r="L70" s="254"/>
      <c r="M70" s="618" t="s">
        <v>271</v>
      </c>
      <c r="N70" s="603"/>
      <c r="O70" s="603"/>
      <c r="P70" s="603"/>
      <c r="Q70" s="603"/>
      <c r="R70" s="603"/>
      <c r="S70" s="619"/>
      <c r="T70" s="620" t="s">
        <v>264</v>
      </c>
      <c r="U70" s="603"/>
      <c r="V70" s="603"/>
      <c r="W70" s="603"/>
      <c r="X70" s="603"/>
      <c r="Y70" s="603"/>
      <c r="Z70" s="603"/>
      <c r="AA70" s="603"/>
      <c r="AB70" s="620" t="s">
        <v>265</v>
      </c>
      <c r="AC70" s="603"/>
      <c r="AD70" s="603"/>
      <c r="AE70" s="603"/>
      <c r="AF70" s="603"/>
      <c r="AG70" s="603"/>
      <c r="AH70" s="603"/>
      <c r="AI70" s="603"/>
      <c r="AJ70" s="620" t="s">
        <v>266</v>
      </c>
      <c r="AK70" s="603"/>
      <c r="AL70" s="603"/>
      <c r="AM70" s="603"/>
      <c r="AN70" s="603"/>
      <c r="AO70" s="603"/>
      <c r="AP70" s="603"/>
      <c r="AQ70" s="603"/>
      <c r="AR70" s="620" t="s">
        <v>267</v>
      </c>
      <c r="AS70" s="603"/>
      <c r="AT70" s="603"/>
      <c r="AU70" s="603"/>
      <c r="AV70" s="603"/>
      <c r="AW70" s="603"/>
      <c r="AX70" s="603"/>
      <c r="AY70" s="603"/>
    </row>
    <row r="71" spans="1:51" ht="31.9" customHeight="1" x14ac:dyDescent="0.25">
      <c r="A71" s="542" t="s">
        <v>140</v>
      </c>
      <c r="B71" s="543"/>
      <c r="C71" s="543"/>
      <c r="D71" s="543"/>
      <c r="E71" s="543"/>
      <c r="F71" s="544"/>
      <c r="G71" s="567" t="s">
        <v>270</v>
      </c>
      <c r="H71" s="605" t="s">
        <v>269</v>
      </c>
      <c r="I71" s="607" t="s">
        <v>141</v>
      </c>
      <c r="J71" s="608" t="s">
        <v>142</v>
      </c>
      <c r="K71" s="609" t="s">
        <v>143</v>
      </c>
      <c r="L71" s="617" t="s">
        <v>144</v>
      </c>
      <c r="M71" s="610" t="s">
        <v>1</v>
      </c>
      <c r="N71" s="611" t="s">
        <v>0</v>
      </c>
      <c r="O71" s="612"/>
      <c r="P71" s="612"/>
      <c r="Q71" s="613"/>
      <c r="R71" s="614" t="s">
        <v>268</v>
      </c>
      <c r="S71" s="615" t="s">
        <v>5</v>
      </c>
      <c r="T71" s="616" t="s">
        <v>141</v>
      </c>
      <c r="U71" s="610" t="s">
        <v>8</v>
      </c>
      <c r="V71" s="611" t="s">
        <v>0</v>
      </c>
      <c r="W71" s="612"/>
      <c r="X71" s="612"/>
      <c r="Y71" s="613"/>
      <c r="Z71" s="614" t="s">
        <v>268</v>
      </c>
      <c r="AA71" s="615" t="s">
        <v>5</v>
      </c>
      <c r="AB71" s="616" t="s">
        <v>142</v>
      </c>
      <c r="AC71" s="610" t="s">
        <v>8</v>
      </c>
      <c r="AD71" s="611" t="s">
        <v>0</v>
      </c>
      <c r="AE71" s="612"/>
      <c r="AF71" s="612"/>
      <c r="AG71" s="613"/>
      <c r="AH71" s="614" t="s">
        <v>268</v>
      </c>
      <c r="AI71" s="615" t="s">
        <v>5</v>
      </c>
      <c r="AJ71" s="616" t="s">
        <v>143</v>
      </c>
      <c r="AK71" s="610" t="s">
        <v>8</v>
      </c>
      <c r="AL71" s="611" t="s">
        <v>0</v>
      </c>
      <c r="AM71" s="612"/>
      <c r="AN71" s="612"/>
      <c r="AO71" s="613"/>
      <c r="AP71" s="614" t="s">
        <v>268</v>
      </c>
      <c r="AQ71" s="615" t="s">
        <v>5</v>
      </c>
      <c r="AR71" s="616" t="s">
        <v>144</v>
      </c>
      <c r="AS71" s="610" t="s">
        <v>8</v>
      </c>
      <c r="AT71" s="611" t="s">
        <v>0</v>
      </c>
      <c r="AU71" s="612"/>
      <c r="AV71" s="612"/>
      <c r="AW71" s="613"/>
      <c r="AX71" s="614" t="s">
        <v>268</v>
      </c>
      <c r="AY71" s="615" t="s">
        <v>5</v>
      </c>
    </row>
    <row r="72" spans="1:51" ht="31.9" customHeight="1" x14ac:dyDescent="0.25">
      <c r="A72" s="545"/>
      <c r="B72" s="546"/>
      <c r="C72" s="546"/>
      <c r="D72" s="546"/>
      <c r="E72" s="546"/>
      <c r="F72" s="547"/>
      <c r="G72" s="568"/>
      <c r="H72" s="606"/>
      <c r="I72" s="606"/>
      <c r="J72" s="606"/>
      <c r="K72" s="606"/>
      <c r="L72" s="606"/>
      <c r="M72" s="606"/>
      <c r="N72" s="255" t="s">
        <v>2</v>
      </c>
      <c r="O72" s="255" t="s">
        <v>4</v>
      </c>
      <c r="P72" s="255" t="s">
        <v>3</v>
      </c>
      <c r="Q72" s="255" t="s">
        <v>6</v>
      </c>
      <c r="R72" s="606"/>
      <c r="S72" s="606"/>
      <c r="T72" s="606"/>
      <c r="U72" s="606"/>
      <c r="V72" s="255" t="s">
        <v>2</v>
      </c>
      <c r="W72" s="255" t="s">
        <v>4</v>
      </c>
      <c r="X72" s="255" t="s">
        <v>3</v>
      </c>
      <c r="Y72" s="255" t="s">
        <v>6</v>
      </c>
      <c r="Z72" s="606"/>
      <c r="AA72" s="606"/>
      <c r="AB72" s="606"/>
      <c r="AC72" s="606"/>
      <c r="AD72" s="255" t="s">
        <v>2</v>
      </c>
      <c r="AE72" s="255" t="s">
        <v>4</v>
      </c>
      <c r="AF72" s="255" t="s">
        <v>3</v>
      </c>
      <c r="AG72" s="255" t="s">
        <v>6</v>
      </c>
      <c r="AH72" s="606"/>
      <c r="AI72" s="606"/>
      <c r="AJ72" s="606"/>
      <c r="AK72" s="606"/>
      <c r="AL72" s="255" t="s">
        <v>2</v>
      </c>
      <c r="AM72" s="255" t="s">
        <v>4</v>
      </c>
      <c r="AN72" s="255" t="s">
        <v>3</v>
      </c>
      <c r="AO72" s="255" t="s">
        <v>6</v>
      </c>
      <c r="AP72" s="606"/>
      <c r="AQ72" s="606"/>
      <c r="AR72" s="606"/>
      <c r="AS72" s="606"/>
      <c r="AT72" s="255" t="s">
        <v>2</v>
      </c>
      <c r="AU72" s="255" t="s">
        <v>4</v>
      </c>
      <c r="AV72" s="255" t="s">
        <v>3</v>
      </c>
      <c r="AW72" s="255" t="s">
        <v>6</v>
      </c>
      <c r="AX72" s="606"/>
      <c r="AY72" s="606"/>
    </row>
    <row r="73" spans="1:51" ht="19.149999999999999" customHeight="1" x14ac:dyDescent="0.25">
      <c r="A73" s="548" t="s">
        <v>7</v>
      </c>
      <c r="B73" s="549"/>
      <c r="C73" s="549"/>
      <c r="D73" s="549"/>
      <c r="E73" s="549"/>
      <c r="F73" s="550"/>
      <c r="G73" s="149"/>
      <c r="H73" s="256"/>
      <c r="I73" s="257"/>
      <c r="J73" s="257"/>
      <c r="K73" s="257"/>
      <c r="L73" s="257"/>
      <c r="M73" s="258">
        <v>33018</v>
      </c>
      <c r="N73" s="258">
        <v>33018</v>
      </c>
      <c r="O73" s="258">
        <v>0</v>
      </c>
      <c r="P73" s="258">
        <v>0</v>
      </c>
      <c r="Q73" s="258">
        <v>0</v>
      </c>
      <c r="R73" s="258">
        <v>0</v>
      </c>
      <c r="S73" s="258">
        <v>0</v>
      </c>
      <c r="T73" s="259"/>
      <c r="U73" s="260"/>
      <c r="V73" s="260"/>
      <c r="W73" s="260"/>
      <c r="X73" s="260"/>
      <c r="Y73" s="260"/>
      <c r="Z73" s="260"/>
      <c r="AA73" s="260"/>
      <c r="AB73" s="259"/>
      <c r="AC73" s="260"/>
      <c r="AD73" s="260"/>
      <c r="AE73" s="260"/>
      <c r="AF73" s="260"/>
      <c r="AG73" s="260"/>
      <c r="AH73" s="260"/>
      <c r="AI73" s="260"/>
      <c r="AJ73" s="259"/>
      <c r="AK73" s="260"/>
      <c r="AL73" s="260"/>
      <c r="AM73" s="260"/>
      <c r="AN73" s="260"/>
      <c r="AO73" s="260"/>
      <c r="AP73" s="260"/>
      <c r="AQ73" s="260"/>
      <c r="AR73" s="259"/>
      <c r="AS73" s="260"/>
      <c r="AT73" s="260"/>
      <c r="AU73" s="260"/>
      <c r="AV73" s="260"/>
      <c r="AW73" s="260"/>
      <c r="AX73" s="260"/>
      <c r="AY73" s="260"/>
    </row>
    <row r="74" spans="1:51" ht="31.9" customHeight="1" x14ac:dyDescent="0.25">
      <c r="B74" s="216" t="s">
        <v>2511</v>
      </c>
      <c r="C74" s="217" t="s">
        <v>2510</v>
      </c>
      <c r="D74" s="218"/>
      <c r="E74" s="219"/>
      <c r="F74" s="219"/>
      <c r="G74" s="220"/>
      <c r="H74" s="261"/>
      <c r="I74" s="262"/>
      <c r="J74" s="262"/>
      <c r="K74" s="262"/>
      <c r="L74" s="262"/>
      <c r="M74" s="263">
        <f t="shared" ref="M74:S74" si="173">+M75+M94+M101+M111</f>
        <v>33018</v>
      </c>
      <c r="N74" s="263">
        <f t="shared" si="173"/>
        <v>0</v>
      </c>
      <c r="O74" s="263">
        <f t="shared" si="173"/>
        <v>0</v>
      </c>
      <c r="P74" s="263">
        <f t="shared" si="173"/>
        <v>0</v>
      </c>
      <c r="Q74" s="263">
        <f t="shared" si="173"/>
        <v>0</v>
      </c>
      <c r="R74" s="263">
        <f t="shared" si="173"/>
        <v>0</v>
      </c>
      <c r="S74" s="263">
        <f t="shared" si="173"/>
        <v>0</v>
      </c>
      <c r="T74" s="264"/>
      <c r="U74" s="265">
        <f t="shared" ref="U74:AA74" si="174">+U75+U94+U101+U111</f>
        <v>0</v>
      </c>
      <c r="V74" s="265">
        <f t="shared" si="174"/>
        <v>0</v>
      </c>
      <c r="W74" s="265">
        <f t="shared" si="174"/>
        <v>0</v>
      </c>
      <c r="X74" s="265">
        <f t="shared" si="174"/>
        <v>0</v>
      </c>
      <c r="Y74" s="265">
        <f t="shared" si="174"/>
        <v>0</v>
      </c>
      <c r="Z74" s="265">
        <f t="shared" si="174"/>
        <v>0</v>
      </c>
      <c r="AA74" s="265">
        <f t="shared" si="174"/>
        <v>0</v>
      </c>
      <c r="AB74" s="264"/>
      <c r="AC74" s="265">
        <f t="shared" ref="AC74:AI74" si="175">+AC75+AC94+AC101+AC111</f>
        <v>0</v>
      </c>
      <c r="AD74" s="265">
        <f t="shared" si="175"/>
        <v>0</v>
      </c>
      <c r="AE74" s="265">
        <f t="shared" si="175"/>
        <v>0</v>
      </c>
      <c r="AF74" s="265">
        <f t="shared" si="175"/>
        <v>0</v>
      </c>
      <c r="AG74" s="265">
        <f t="shared" si="175"/>
        <v>0</v>
      </c>
      <c r="AH74" s="265">
        <f t="shared" si="175"/>
        <v>0</v>
      </c>
      <c r="AI74" s="265">
        <f t="shared" si="175"/>
        <v>0</v>
      </c>
      <c r="AJ74" s="264"/>
      <c r="AK74" s="265">
        <f t="shared" ref="AK74:AQ74" si="176">+AK75+AK94+AK101+AK111</f>
        <v>0</v>
      </c>
      <c r="AL74" s="265">
        <f t="shared" si="176"/>
        <v>0</v>
      </c>
      <c r="AM74" s="265">
        <f t="shared" si="176"/>
        <v>0</v>
      </c>
      <c r="AN74" s="265">
        <f t="shared" si="176"/>
        <v>0</v>
      </c>
      <c r="AO74" s="265">
        <f t="shared" si="176"/>
        <v>0</v>
      </c>
      <c r="AP74" s="265">
        <f t="shared" si="176"/>
        <v>0</v>
      </c>
      <c r="AQ74" s="265">
        <f t="shared" si="176"/>
        <v>0</v>
      </c>
      <c r="AR74" s="264"/>
      <c r="AS74" s="265">
        <f t="shared" ref="AS74:AY74" si="177">+AS75+AS94+AS101+AS111</f>
        <v>0</v>
      </c>
      <c r="AT74" s="265">
        <f t="shared" si="177"/>
        <v>0</v>
      </c>
      <c r="AU74" s="265">
        <f t="shared" si="177"/>
        <v>0</v>
      </c>
      <c r="AV74" s="265">
        <f t="shared" si="177"/>
        <v>0</v>
      </c>
      <c r="AW74" s="265">
        <f t="shared" si="177"/>
        <v>0</v>
      </c>
      <c r="AX74" s="265">
        <f t="shared" si="177"/>
        <v>0</v>
      </c>
      <c r="AY74" s="265">
        <f t="shared" si="177"/>
        <v>0</v>
      </c>
    </row>
    <row r="75" spans="1:51" ht="31.9" customHeight="1" x14ac:dyDescent="0.25">
      <c r="C75" s="165" t="s">
        <v>2512</v>
      </c>
      <c r="D75" s="166" t="s">
        <v>425</v>
      </c>
      <c r="E75" s="167"/>
      <c r="F75" s="168"/>
      <c r="G75" s="169"/>
      <c r="H75" s="266"/>
      <c r="I75" s="267"/>
      <c r="J75" s="267"/>
      <c r="K75" s="267"/>
      <c r="L75" s="267"/>
      <c r="M75" s="268">
        <f t="shared" ref="M75:S75" si="178">SUM(M76:M93)/2</f>
        <v>238</v>
      </c>
      <c r="N75" s="268">
        <f t="shared" si="178"/>
        <v>0</v>
      </c>
      <c r="O75" s="268">
        <f t="shared" si="178"/>
        <v>0</v>
      </c>
      <c r="P75" s="268">
        <f t="shared" si="178"/>
        <v>0</v>
      </c>
      <c r="Q75" s="268">
        <f t="shared" si="178"/>
        <v>0</v>
      </c>
      <c r="R75" s="268">
        <f t="shared" si="178"/>
        <v>0</v>
      </c>
      <c r="S75" s="268">
        <f t="shared" si="178"/>
        <v>0</v>
      </c>
      <c r="T75" s="269"/>
      <c r="U75" s="270">
        <f t="shared" ref="U75:AA75" si="179">SUM(U76:U93)/2</f>
        <v>0</v>
      </c>
      <c r="V75" s="270">
        <f t="shared" si="179"/>
        <v>0</v>
      </c>
      <c r="W75" s="270">
        <f t="shared" si="179"/>
        <v>0</v>
      </c>
      <c r="X75" s="270">
        <f t="shared" si="179"/>
        <v>0</v>
      </c>
      <c r="Y75" s="270">
        <f t="shared" si="179"/>
        <v>0</v>
      </c>
      <c r="Z75" s="270">
        <f t="shared" si="179"/>
        <v>0</v>
      </c>
      <c r="AA75" s="270">
        <f t="shared" si="179"/>
        <v>0</v>
      </c>
      <c r="AB75" s="269"/>
      <c r="AC75" s="270">
        <f t="shared" ref="AC75:AI75" si="180">SUM(AC76:AC93)/2</f>
        <v>0</v>
      </c>
      <c r="AD75" s="270">
        <f t="shared" si="180"/>
        <v>0</v>
      </c>
      <c r="AE75" s="270">
        <f t="shared" si="180"/>
        <v>0</v>
      </c>
      <c r="AF75" s="270">
        <f t="shared" si="180"/>
        <v>0</v>
      </c>
      <c r="AG75" s="270">
        <f t="shared" si="180"/>
        <v>0</v>
      </c>
      <c r="AH75" s="270">
        <f t="shared" si="180"/>
        <v>0</v>
      </c>
      <c r="AI75" s="270">
        <f t="shared" si="180"/>
        <v>0</v>
      </c>
      <c r="AJ75" s="269"/>
      <c r="AK75" s="270">
        <f t="shared" ref="AK75:AQ75" si="181">SUM(AK76:AK93)/2</f>
        <v>0</v>
      </c>
      <c r="AL75" s="270">
        <f t="shared" si="181"/>
        <v>0</v>
      </c>
      <c r="AM75" s="270">
        <f t="shared" si="181"/>
        <v>0</v>
      </c>
      <c r="AN75" s="270">
        <f t="shared" si="181"/>
        <v>0</v>
      </c>
      <c r="AO75" s="270">
        <f t="shared" si="181"/>
        <v>0</v>
      </c>
      <c r="AP75" s="270">
        <f t="shared" si="181"/>
        <v>0</v>
      </c>
      <c r="AQ75" s="270">
        <f t="shared" si="181"/>
        <v>0</v>
      </c>
      <c r="AR75" s="269"/>
      <c r="AS75" s="270">
        <f t="shared" ref="AS75:AY75" si="182">SUM(AS76:AS93)/2</f>
        <v>0</v>
      </c>
      <c r="AT75" s="270">
        <f t="shared" si="182"/>
        <v>0</v>
      </c>
      <c r="AU75" s="270">
        <f t="shared" si="182"/>
        <v>0</v>
      </c>
      <c r="AV75" s="270">
        <f t="shared" si="182"/>
        <v>0</v>
      </c>
      <c r="AW75" s="270">
        <f t="shared" si="182"/>
        <v>0</v>
      </c>
      <c r="AX75" s="270">
        <f t="shared" si="182"/>
        <v>0</v>
      </c>
      <c r="AY75" s="270">
        <f t="shared" si="182"/>
        <v>0</v>
      </c>
    </row>
    <row r="76" spans="1:51" ht="31.9" customHeight="1" x14ac:dyDescent="0.25">
      <c r="D76" s="175" t="s">
        <v>2514</v>
      </c>
      <c r="E76" s="551" t="s">
        <v>2513</v>
      </c>
      <c r="F76" s="552"/>
      <c r="G76" s="176"/>
      <c r="H76" s="271"/>
      <c r="I76" s="272"/>
      <c r="J76" s="272"/>
      <c r="K76" s="272"/>
      <c r="L76" s="272"/>
      <c r="M76" s="273">
        <v>179</v>
      </c>
      <c r="N76" s="273">
        <f t="shared" ref="N76:S91" si="183">+V76+AD76+AL76+AT76</f>
        <v>0</v>
      </c>
      <c r="O76" s="273">
        <f t="shared" si="183"/>
        <v>0</v>
      </c>
      <c r="P76" s="273">
        <f t="shared" si="183"/>
        <v>0</v>
      </c>
      <c r="Q76" s="273">
        <f t="shared" si="183"/>
        <v>0</v>
      </c>
      <c r="R76" s="273">
        <f t="shared" si="183"/>
        <v>0</v>
      </c>
      <c r="S76" s="273">
        <f t="shared" si="183"/>
        <v>0</v>
      </c>
      <c r="T76" s="274"/>
      <c r="U76" s="275">
        <f t="shared" ref="U76:AA76" si="184">SUM(U77:U84)</f>
        <v>0</v>
      </c>
      <c r="V76" s="275">
        <f t="shared" si="184"/>
        <v>0</v>
      </c>
      <c r="W76" s="275">
        <f t="shared" si="184"/>
        <v>0</v>
      </c>
      <c r="X76" s="275">
        <f t="shared" si="184"/>
        <v>0</v>
      </c>
      <c r="Y76" s="275">
        <f t="shared" si="184"/>
        <v>0</v>
      </c>
      <c r="Z76" s="275">
        <f t="shared" si="184"/>
        <v>0</v>
      </c>
      <c r="AA76" s="275">
        <f t="shared" si="184"/>
        <v>0</v>
      </c>
      <c r="AB76" s="274"/>
      <c r="AC76" s="275">
        <f t="shared" ref="AC76:AI76" si="185">SUM(AC77:AC84)</f>
        <v>0</v>
      </c>
      <c r="AD76" s="275">
        <f t="shared" si="185"/>
        <v>0</v>
      </c>
      <c r="AE76" s="275">
        <f t="shared" si="185"/>
        <v>0</v>
      </c>
      <c r="AF76" s="275">
        <f t="shared" si="185"/>
        <v>0</v>
      </c>
      <c r="AG76" s="275">
        <f t="shared" si="185"/>
        <v>0</v>
      </c>
      <c r="AH76" s="275">
        <f t="shared" si="185"/>
        <v>0</v>
      </c>
      <c r="AI76" s="275">
        <f t="shared" si="185"/>
        <v>0</v>
      </c>
      <c r="AJ76" s="274"/>
      <c r="AK76" s="275">
        <f t="shared" ref="AK76:AQ76" si="186">SUM(AK77:AK84)</f>
        <v>0</v>
      </c>
      <c r="AL76" s="275">
        <f t="shared" si="186"/>
        <v>0</v>
      </c>
      <c r="AM76" s="275">
        <f t="shared" si="186"/>
        <v>0</v>
      </c>
      <c r="AN76" s="275">
        <f t="shared" si="186"/>
        <v>0</v>
      </c>
      <c r="AO76" s="275">
        <f t="shared" si="186"/>
        <v>0</v>
      </c>
      <c r="AP76" s="275">
        <f t="shared" si="186"/>
        <v>0</v>
      </c>
      <c r="AQ76" s="275">
        <f t="shared" si="186"/>
        <v>0</v>
      </c>
      <c r="AR76" s="274"/>
      <c r="AS76" s="275">
        <f t="shared" ref="AS76:AY76" si="187">SUM(AS77:AS84)</f>
        <v>0</v>
      </c>
      <c r="AT76" s="275">
        <f t="shared" si="187"/>
        <v>0</v>
      </c>
      <c r="AU76" s="275">
        <f t="shared" si="187"/>
        <v>0</v>
      </c>
      <c r="AV76" s="275">
        <f t="shared" si="187"/>
        <v>0</v>
      </c>
      <c r="AW76" s="275">
        <f t="shared" si="187"/>
        <v>0</v>
      </c>
      <c r="AX76" s="275">
        <f t="shared" si="187"/>
        <v>0</v>
      </c>
      <c r="AY76" s="275">
        <f t="shared" si="187"/>
        <v>0</v>
      </c>
    </row>
    <row r="77" spans="1:51" ht="31.9" customHeight="1" x14ac:dyDescent="0.25">
      <c r="D77" s="175"/>
      <c r="E77" s="182">
        <v>473</v>
      </c>
      <c r="F77" s="183" t="s">
        <v>1347</v>
      </c>
      <c r="G77" s="226">
        <v>1</v>
      </c>
      <c r="H77" s="276">
        <f t="shared" ref="H77:H84" si="188">SUM(I77:L77)</f>
        <v>1</v>
      </c>
      <c r="I77" s="277">
        <v>1</v>
      </c>
      <c r="J77" s="277">
        <v>0</v>
      </c>
      <c r="K77" s="277">
        <v>0</v>
      </c>
      <c r="L77" s="277">
        <v>0</v>
      </c>
      <c r="M77" s="278">
        <v>19</v>
      </c>
      <c r="N77" s="278">
        <f t="shared" si="183"/>
        <v>0</v>
      </c>
      <c r="O77" s="278">
        <f t="shared" si="183"/>
        <v>0</v>
      </c>
      <c r="P77" s="278">
        <f t="shared" si="183"/>
        <v>0</v>
      </c>
      <c r="Q77" s="278">
        <f t="shared" si="183"/>
        <v>0</v>
      </c>
      <c r="R77" s="278">
        <f t="shared" si="183"/>
        <v>0</v>
      </c>
      <c r="S77" s="278">
        <f t="shared" si="183"/>
        <v>0</v>
      </c>
      <c r="T77" s="279">
        <f t="shared" ref="T77:T84" si="189">+I77</f>
        <v>1</v>
      </c>
      <c r="U77" s="278">
        <f t="shared" ref="U77:U84" si="190">SUM(V77:AA77)</f>
        <v>0</v>
      </c>
      <c r="V77" s="280"/>
      <c r="W77" s="280"/>
      <c r="X77" s="280"/>
      <c r="Y77" s="280"/>
      <c r="Z77" s="280"/>
      <c r="AA77" s="280"/>
      <c r="AB77" s="279">
        <f t="shared" ref="AB77:AB84" si="191">+J77</f>
        <v>0</v>
      </c>
      <c r="AC77" s="278">
        <f t="shared" ref="AC77:AC84" si="192">SUM(AD77:AI77)</f>
        <v>0</v>
      </c>
      <c r="AD77" s="280"/>
      <c r="AE77" s="280"/>
      <c r="AF77" s="280"/>
      <c r="AG77" s="280"/>
      <c r="AH77" s="280"/>
      <c r="AI77" s="280"/>
      <c r="AJ77" s="279">
        <f t="shared" ref="AJ77:AJ84" si="193">+K77</f>
        <v>0</v>
      </c>
      <c r="AK77" s="278">
        <f t="shared" ref="AK77:AK84" si="194">SUM(AL77:AQ77)</f>
        <v>0</v>
      </c>
      <c r="AL77" s="280"/>
      <c r="AM77" s="280"/>
      <c r="AN77" s="280"/>
      <c r="AO77" s="280"/>
      <c r="AP77" s="280"/>
      <c r="AQ77" s="280"/>
      <c r="AR77" s="279">
        <f t="shared" ref="AR77:AR84" si="195">+L77</f>
        <v>0</v>
      </c>
      <c r="AS77" s="278">
        <f t="shared" ref="AS77:AS84" si="196">SUM(AT77:AY77)</f>
        <v>0</v>
      </c>
      <c r="AT77" s="280"/>
      <c r="AU77" s="280"/>
      <c r="AV77" s="280"/>
      <c r="AW77" s="280"/>
      <c r="AX77" s="280"/>
      <c r="AY77" s="280"/>
    </row>
    <row r="78" spans="1:51" ht="31.9" customHeight="1" x14ac:dyDescent="0.25">
      <c r="D78" s="175"/>
      <c r="E78" s="281">
        <v>474</v>
      </c>
      <c r="F78" s="282" t="s">
        <v>1349</v>
      </c>
      <c r="G78" s="226">
        <v>4</v>
      </c>
      <c r="H78" s="276">
        <f t="shared" si="188"/>
        <v>4</v>
      </c>
      <c r="I78" s="277">
        <v>1</v>
      </c>
      <c r="J78" s="277">
        <v>1</v>
      </c>
      <c r="K78" s="277">
        <v>1</v>
      </c>
      <c r="L78" s="277">
        <v>1</v>
      </c>
      <c r="M78" s="278">
        <v>15</v>
      </c>
      <c r="N78" s="278">
        <f t="shared" si="183"/>
        <v>0</v>
      </c>
      <c r="O78" s="278">
        <f t="shared" si="183"/>
        <v>0</v>
      </c>
      <c r="P78" s="278">
        <f t="shared" si="183"/>
        <v>0</v>
      </c>
      <c r="Q78" s="278">
        <f t="shared" si="183"/>
        <v>0</v>
      </c>
      <c r="R78" s="278">
        <f t="shared" si="183"/>
        <v>0</v>
      </c>
      <c r="S78" s="278">
        <f t="shared" si="183"/>
        <v>0</v>
      </c>
      <c r="T78" s="279">
        <f t="shared" si="189"/>
        <v>1</v>
      </c>
      <c r="U78" s="278">
        <f t="shared" si="190"/>
        <v>0</v>
      </c>
      <c r="V78" s="280"/>
      <c r="W78" s="280"/>
      <c r="X78" s="280"/>
      <c r="Y78" s="280"/>
      <c r="Z78" s="280"/>
      <c r="AA78" s="280"/>
      <c r="AB78" s="279">
        <f t="shared" si="191"/>
        <v>1</v>
      </c>
      <c r="AC78" s="278">
        <f t="shared" si="192"/>
        <v>0</v>
      </c>
      <c r="AD78" s="280"/>
      <c r="AE78" s="280"/>
      <c r="AF78" s="280"/>
      <c r="AG78" s="280"/>
      <c r="AH78" s="280"/>
      <c r="AI78" s="280"/>
      <c r="AJ78" s="279">
        <f t="shared" si="193"/>
        <v>1</v>
      </c>
      <c r="AK78" s="278">
        <f t="shared" si="194"/>
        <v>0</v>
      </c>
      <c r="AL78" s="280"/>
      <c r="AM78" s="280"/>
      <c r="AN78" s="280"/>
      <c r="AO78" s="280"/>
      <c r="AP78" s="280"/>
      <c r="AQ78" s="280"/>
      <c r="AR78" s="279">
        <f t="shared" si="195"/>
        <v>1</v>
      </c>
      <c r="AS78" s="278">
        <f t="shared" si="196"/>
        <v>0</v>
      </c>
      <c r="AT78" s="280"/>
      <c r="AU78" s="280"/>
      <c r="AV78" s="280"/>
      <c r="AW78" s="280"/>
      <c r="AX78" s="280"/>
      <c r="AY78" s="280"/>
    </row>
    <row r="79" spans="1:51" ht="31.9" customHeight="1" x14ac:dyDescent="0.25">
      <c r="D79" s="175"/>
      <c r="E79" s="281">
        <v>475</v>
      </c>
      <c r="F79" s="282" t="s">
        <v>1351</v>
      </c>
      <c r="G79" s="226">
        <v>40</v>
      </c>
      <c r="H79" s="276">
        <f t="shared" si="188"/>
        <v>40</v>
      </c>
      <c r="I79" s="277">
        <v>10</v>
      </c>
      <c r="J79" s="277">
        <v>10</v>
      </c>
      <c r="K79" s="277">
        <v>10</v>
      </c>
      <c r="L79" s="277">
        <v>10</v>
      </c>
      <c r="M79" s="278">
        <v>15</v>
      </c>
      <c r="N79" s="278">
        <f t="shared" si="183"/>
        <v>0</v>
      </c>
      <c r="O79" s="278">
        <f t="shared" si="183"/>
        <v>0</v>
      </c>
      <c r="P79" s="278">
        <f t="shared" si="183"/>
        <v>0</v>
      </c>
      <c r="Q79" s="278">
        <f t="shared" si="183"/>
        <v>0</v>
      </c>
      <c r="R79" s="278">
        <f t="shared" si="183"/>
        <v>0</v>
      </c>
      <c r="S79" s="278">
        <f t="shared" si="183"/>
        <v>0</v>
      </c>
      <c r="T79" s="279">
        <f t="shared" si="189"/>
        <v>10</v>
      </c>
      <c r="U79" s="278">
        <f t="shared" si="190"/>
        <v>0</v>
      </c>
      <c r="V79" s="280"/>
      <c r="W79" s="280"/>
      <c r="X79" s="280"/>
      <c r="Y79" s="280"/>
      <c r="Z79" s="280"/>
      <c r="AA79" s="280"/>
      <c r="AB79" s="279">
        <f t="shared" si="191"/>
        <v>10</v>
      </c>
      <c r="AC79" s="278">
        <f t="shared" si="192"/>
        <v>0</v>
      </c>
      <c r="AD79" s="280"/>
      <c r="AE79" s="280"/>
      <c r="AF79" s="280"/>
      <c r="AG79" s="280"/>
      <c r="AH79" s="280"/>
      <c r="AI79" s="280"/>
      <c r="AJ79" s="279">
        <f t="shared" si="193"/>
        <v>10</v>
      </c>
      <c r="AK79" s="278">
        <f t="shared" si="194"/>
        <v>0</v>
      </c>
      <c r="AL79" s="280"/>
      <c r="AM79" s="280"/>
      <c r="AN79" s="280"/>
      <c r="AO79" s="280"/>
      <c r="AP79" s="280"/>
      <c r="AQ79" s="280"/>
      <c r="AR79" s="279">
        <f t="shared" si="195"/>
        <v>10</v>
      </c>
      <c r="AS79" s="278">
        <f t="shared" si="196"/>
        <v>0</v>
      </c>
      <c r="AT79" s="280"/>
      <c r="AU79" s="280"/>
      <c r="AV79" s="280"/>
      <c r="AW79" s="280"/>
      <c r="AX79" s="280"/>
      <c r="AY79" s="280"/>
    </row>
    <row r="80" spans="1:51" ht="31.9" customHeight="1" x14ac:dyDescent="0.25">
      <c r="D80" s="175"/>
      <c r="E80" s="281">
        <v>476</v>
      </c>
      <c r="F80" s="282" t="s">
        <v>1353</v>
      </c>
      <c r="G80" s="226">
        <v>400</v>
      </c>
      <c r="H80" s="276">
        <f t="shared" si="188"/>
        <v>400</v>
      </c>
      <c r="I80" s="277">
        <v>50</v>
      </c>
      <c r="J80" s="277">
        <v>100</v>
      </c>
      <c r="K80" s="277">
        <v>125</v>
      </c>
      <c r="L80" s="277">
        <v>125</v>
      </c>
      <c r="M80" s="278">
        <v>10</v>
      </c>
      <c r="N80" s="278">
        <f t="shared" si="183"/>
        <v>0</v>
      </c>
      <c r="O80" s="278">
        <f t="shared" si="183"/>
        <v>0</v>
      </c>
      <c r="P80" s="278">
        <f t="shared" si="183"/>
        <v>0</v>
      </c>
      <c r="Q80" s="278">
        <f t="shared" si="183"/>
        <v>0</v>
      </c>
      <c r="R80" s="278">
        <f t="shared" si="183"/>
        <v>0</v>
      </c>
      <c r="S80" s="278">
        <f t="shared" si="183"/>
        <v>0</v>
      </c>
      <c r="T80" s="279">
        <f t="shared" si="189"/>
        <v>50</v>
      </c>
      <c r="U80" s="278">
        <f t="shared" si="190"/>
        <v>0</v>
      </c>
      <c r="V80" s="280"/>
      <c r="W80" s="280"/>
      <c r="X80" s="280"/>
      <c r="Y80" s="280"/>
      <c r="Z80" s="280"/>
      <c r="AA80" s="280"/>
      <c r="AB80" s="279">
        <f t="shared" si="191"/>
        <v>100</v>
      </c>
      <c r="AC80" s="278">
        <f t="shared" si="192"/>
        <v>0</v>
      </c>
      <c r="AD80" s="280"/>
      <c r="AE80" s="280"/>
      <c r="AF80" s="280"/>
      <c r="AG80" s="280"/>
      <c r="AH80" s="280"/>
      <c r="AI80" s="280"/>
      <c r="AJ80" s="279">
        <f t="shared" si="193"/>
        <v>125</v>
      </c>
      <c r="AK80" s="278">
        <f t="shared" si="194"/>
        <v>0</v>
      </c>
      <c r="AL80" s="280"/>
      <c r="AM80" s="280"/>
      <c r="AN80" s="280"/>
      <c r="AO80" s="280"/>
      <c r="AP80" s="280"/>
      <c r="AQ80" s="280"/>
      <c r="AR80" s="279">
        <f t="shared" si="195"/>
        <v>125</v>
      </c>
      <c r="AS80" s="278">
        <f t="shared" si="196"/>
        <v>0</v>
      </c>
      <c r="AT80" s="280"/>
      <c r="AU80" s="280"/>
      <c r="AV80" s="280"/>
      <c r="AW80" s="280"/>
      <c r="AX80" s="280"/>
      <c r="AY80" s="280"/>
    </row>
    <row r="81" spans="3:51" ht="31.9" customHeight="1" x14ac:dyDescent="0.25">
      <c r="D81" s="175"/>
      <c r="E81" s="281">
        <v>477</v>
      </c>
      <c r="F81" s="282" t="s">
        <v>1355</v>
      </c>
      <c r="G81" s="232">
        <v>1</v>
      </c>
      <c r="H81" s="283">
        <f t="shared" si="188"/>
        <v>1</v>
      </c>
      <c r="I81" s="284">
        <v>1</v>
      </c>
      <c r="J81" s="284">
        <v>0</v>
      </c>
      <c r="K81" s="284">
        <v>0</v>
      </c>
      <c r="L81" s="284">
        <v>0</v>
      </c>
      <c r="M81" s="278">
        <v>10</v>
      </c>
      <c r="N81" s="278">
        <f t="shared" si="183"/>
        <v>0</v>
      </c>
      <c r="O81" s="278">
        <f t="shared" si="183"/>
        <v>0</v>
      </c>
      <c r="P81" s="278">
        <f t="shared" si="183"/>
        <v>0</v>
      </c>
      <c r="Q81" s="278">
        <f t="shared" si="183"/>
        <v>0</v>
      </c>
      <c r="R81" s="278">
        <f t="shared" si="183"/>
        <v>0</v>
      </c>
      <c r="S81" s="278">
        <f t="shared" si="183"/>
        <v>0</v>
      </c>
      <c r="T81" s="279">
        <f t="shared" si="189"/>
        <v>1</v>
      </c>
      <c r="U81" s="278">
        <f t="shared" si="190"/>
        <v>0</v>
      </c>
      <c r="V81" s="280"/>
      <c r="W81" s="280"/>
      <c r="X81" s="280"/>
      <c r="Y81" s="280"/>
      <c r="Z81" s="280"/>
      <c r="AA81" s="280"/>
      <c r="AB81" s="279">
        <f t="shared" si="191"/>
        <v>0</v>
      </c>
      <c r="AC81" s="278">
        <f t="shared" si="192"/>
        <v>0</v>
      </c>
      <c r="AD81" s="280"/>
      <c r="AE81" s="280"/>
      <c r="AF81" s="280"/>
      <c r="AG81" s="280"/>
      <c r="AH81" s="280"/>
      <c r="AI81" s="280"/>
      <c r="AJ81" s="279">
        <f t="shared" si="193"/>
        <v>0</v>
      </c>
      <c r="AK81" s="278">
        <f t="shared" si="194"/>
        <v>0</v>
      </c>
      <c r="AL81" s="280"/>
      <c r="AM81" s="280"/>
      <c r="AN81" s="280"/>
      <c r="AO81" s="280"/>
      <c r="AP81" s="280"/>
      <c r="AQ81" s="280"/>
      <c r="AR81" s="279">
        <f t="shared" si="195"/>
        <v>0</v>
      </c>
      <c r="AS81" s="278">
        <f t="shared" si="196"/>
        <v>0</v>
      </c>
      <c r="AT81" s="280"/>
      <c r="AU81" s="280"/>
      <c r="AV81" s="280"/>
      <c r="AW81" s="280"/>
      <c r="AX81" s="280"/>
      <c r="AY81" s="280"/>
    </row>
    <row r="82" spans="3:51" ht="31.9" customHeight="1" x14ac:dyDescent="0.25">
      <c r="D82" s="175"/>
      <c r="E82" s="281">
        <v>478</v>
      </c>
      <c r="F82" s="282" t="s">
        <v>1357</v>
      </c>
      <c r="G82" s="226">
        <v>200</v>
      </c>
      <c r="H82" s="276">
        <f t="shared" si="188"/>
        <v>200</v>
      </c>
      <c r="I82" s="285">
        <v>20</v>
      </c>
      <c r="J82" s="285">
        <v>40</v>
      </c>
      <c r="K82" s="285">
        <v>70</v>
      </c>
      <c r="L82" s="285">
        <v>70</v>
      </c>
      <c r="M82" s="278">
        <v>15</v>
      </c>
      <c r="N82" s="278">
        <f t="shared" si="183"/>
        <v>0</v>
      </c>
      <c r="O82" s="278">
        <f t="shared" si="183"/>
        <v>0</v>
      </c>
      <c r="P82" s="278">
        <f t="shared" si="183"/>
        <v>0</v>
      </c>
      <c r="Q82" s="278">
        <f t="shared" si="183"/>
        <v>0</v>
      </c>
      <c r="R82" s="278">
        <f t="shared" si="183"/>
        <v>0</v>
      </c>
      <c r="S82" s="278">
        <f t="shared" si="183"/>
        <v>0</v>
      </c>
      <c r="T82" s="279">
        <f t="shared" si="189"/>
        <v>20</v>
      </c>
      <c r="U82" s="278">
        <f t="shared" si="190"/>
        <v>0</v>
      </c>
      <c r="V82" s="280"/>
      <c r="W82" s="280"/>
      <c r="X82" s="280"/>
      <c r="Y82" s="280"/>
      <c r="Z82" s="280"/>
      <c r="AA82" s="280"/>
      <c r="AB82" s="279">
        <f t="shared" si="191"/>
        <v>40</v>
      </c>
      <c r="AC82" s="278">
        <f t="shared" si="192"/>
        <v>0</v>
      </c>
      <c r="AD82" s="280"/>
      <c r="AE82" s="280"/>
      <c r="AF82" s="280"/>
      <c r="AG82" s="280"/>
      <c r="AH82" s="280"/>
      <c r="AI82" s="280"/>
      <c r="AJ82" s="279">
        <f t="shared" si="193"/>
        <v>70</v>
      </c>
      <c r="AK82" s="278">
        <f t="shared" si="194"/>
        <v>0</v>
      </c>
      <c r="AL82" s="280"/>
      <c r="AM82" s="280"/>
      <c r="AN82" s="280"/>
      <c r="AO82" s="280"/>
      <c r="AP82" s="280"/>
      <c r="AQ82" s="280"/>
      <c r="AR82" s="279">
        <f t="shared" si="195"/>
        <v>70</v>
      </c>
      <c r="AS82" s="278">
        <f t="shared" si="196"/>
        <v>0</v>
      </c>
      <c r="AT82" s="280"/>
      <c r="AU82" s="280"/>
      <c r="AV82" s="280"/>
      <c r="AW82" s="280"/>
      <c r="AX82" s="280"/>
      <c r="AY82" s="280"/>
    </row>
    <row r="83" spans="3:51" ht="31.9" customHeight="1" x14ac:dyDescent="0.25">
      <c r="D83" s="175"/>
      <c r="E83" s="281">
        <v>479</v>
      </c>
      <c r="F83" s="282" t="s">
        <v>1359</v>
      </c>
      <c r="G83" s="226">
        <v>6</v>
      </c>
      <c r="H83" s="276">
        <f t="shared" si="188"/>
        <v>6</v>
      </c>
      <c r="I83" s="285">
        <v>2</v>
      </c>
      <c r="J83" s="285">
        <v>4</v>
      </c>
      <c r="K83" s="285">
        <v>0</v>
      </c>
      <c r="L83" s="285">
        <v>0</v>
      </c>
      <c r="M83" s="278">
        <v>80</v>
      </c>
      <c r="N83" s="278">
        <f t="shared" si="183"/>
        <v>0</v>
      </c>
      <c r="O83" s="278">
        <f t="shared" si="183"/>
        <v>0</v>
      </c>
      <c r="P83" s="278">
        <f t="shared" si="183"/>
        <v>0</v>
      </c>
      <c r="Q83" s="278">
        <f t="shared" si="183"/>
        <v>0</v>
      </c>
      <c r="R83" s="278">
        <f t="shared" si="183"/>
        <v>0</v>
      </c>
      <c r="S83" s="278">
        <f t="shared" si="183"/>
        <v>0</v>
      </c>
      <c r="T83" s="279">
        <f t="shared" si="189"/>
        <v>2</v>
      </c>
      <c r="U83" s="278">
        <f t="shared" si="190"/>
        <v>0</v>
      </c>
      <c r="V83" s="280"/>
      <c r="W83" s="280"/>
      <c r="X83" s="280"/>
      <c r="Y83" s="280"/>
      <c r="Z83" s="280"/>
      <c r="AA83" s="280"/>
      <c r="AB83" s="279">
        <f t="shared" si="191"/>
        <v>4</v>
      </c>
      <c r="AC83" s="278">
        <f t="shared" si="192"/>
        <v>0</v>
      </c>
      <c r="AD83" s="280"/>
      <c r="AE83" s="280"/>
      <c r="AF83" s="280"/>
      <c r="AG83" s="280"/>
      <c r="AH83" s="280"/>
      <c r="AI83" s="280"/>
      <c r="AJ83" s="279">
        <f t="shared" si="193"/>
        <v>0</v>
      </c>
      <c r="AK83" s="278">
        <f t="shared" si="194"/>
        <v>0</v>
      </c>
      <c r="AL83" s="280"/>
      <c r="AM83" s="280"/>
      <c r="AN83" s="280"/>
      <c r="AO83" s="280"/>
      <c r="AP83" s="280"/>
      <c r="AQ83" s="280"/>
      <c r="AR83" s="279">
        <f t="shared" si="195"/>
        <v>0</v>
      </c>
      <c r="AS83" s="278">
        <f t="shared" si="196"/>
        <v>0</v>
      </c>
      <c r="AT83" s="280"/>
      <c r="AU83" s="280"/>
      <c r="AV83" s="280"/>
      <c r="AW83" s="280"/>
      <c r="AX83" s="280"/>
      <c r="AY83" s="280"/>
    </row>
    <row r="84" spans="3:51" ht="31.9" customHeight="1" x14ac:dyDescent="0.25">
      <c r="D84" s="175"/>
      <c r="E84" s="182">
        <v>480</v>
      </c>
      <c r="F84" s="282" t="s">
        <v>1361</v>
      </c>
      <c r="G84" s="226">
        <v>3</v>
      </c>
      <c r="H84" s="276">
        <f t="shared" si="188"/>
        <v>3</v>
      </c>
      <c r="I84" s="277">
        <v>0</v>
      </c>
      <c r="J84" s="277">
        <v>1</v>
      </c>
      <c r="K84" s="277">
        <v>1</v>
      </c>
      <c r="L84" s="277">
        <v>1</v>
      </c>
      <c r="M84" s="278">
        <v>15</v>
      </c>
      <c r="N84" s="278">
        <f t="shared" si="183"/>
        <v>0</v>
      </c>
      <c r="O84" s="278">
        <f t="shared" si="183"/>
        <v>0</v>
      </c>
      <c r="P84" s="278">
        <f t="shared" si="183"/>
        <v>0</v>
      </c>
      <c r="Q84" s="278">
        <f t="shared" si="183"/>
        <v>0</v>
      </c>
      <c r="R84" s="278">
        <f t="shared" si="183"/>
        <v>0</v>
      </c>
      <c r="S84" s="278">
        <f t="shared" si="183"/>
        <v>0</v>
      </c>
      <c r="T84" s="279">
        <f t="shared" si="189"/>
        <v>0</v>
      </c>
      <c r="U84" s="278">
        <f t="shared" si="190"/>
        <v>0</v>
      </c>
      <c r="V84" s="280"/>
      <c r="W84" s="280"/>
      <c r="X84" s="280"/>
      <c r="Y84" s="280"/>
      <c r="Z84" s="280"/>
      <c r="AA84" s="280"/>
      <c r="AB84" s="279">
        <f t="shared" si="191"/>
        <v>1</v>
      </c>
      <c r="AC84" s="278">
        <f t="shared" si="192"/>
        <v>0</v>
      </c>
      <c r="AD84" s="280"/>
      <c r="AE84" s="280"/>
      <c r="AF84" s="280"/>
      <c r="AG84" s="280"/>
      <c r="AH84" s="280"/>
      <c r="AI84" s="280"/>
      <c r="AJ84" s="279">
        <f t="shared" si="193"/>
        <v>1</v>
      </c>
      <c r="AK84" s="278">
        <f t="shared" si="194"/>
        <v>0</v>
      </c>
      <c r="AL84" s="280"/>
      <c r="AM84" s="280"/>
      <c r="AN84" s="280"/>
      <c r="AO84" s="280"/>
      <c r="AP84" s="280"/>
      <c r="AQ84" s="280"/>
      <c r="AR84" s="279">
        <f t="shared" si="195"/>
        <v>1</v>
      </c>
      <c r="AS84" s="278">
        <f t="shared" si="196"/>
        <v>0</v>
      </c>
      <c r="AT84" s="280"/>
      <c r="AU84" s="280"/>
      <c r="AV84" s="280"/>
      <c r="AW84" s="280"/>
      <c r="AX84" s="280"/>
      <c r="AY84" s="280"/>
    </row>
    <row r="85" spans="3:51" ht="31.9" customHeight="1" x14ac:dyDescent="0.25">
      <c r="D85" s="175" t="s">
        <v>2516</v>
      </c>
      <c r="E85" s="551" t="s">
        <v>2515</v>
      </c>
      <c r="F85" s="552"/>
      <c r="G85" s="189"/>
      <c r="H85" s="271"/>
      <c r="I85" s="272"/>
      <c r="J85" s="272"/>
      <c r="K85" s="272"/>
      <c r="L85" s="272"/>
      <c r="M85" s="275">
        <v>39</v>
      </c>
      <c r="N85" s="275">
        <f t="shared" si="183"/>
        <v>0</v>
      </c>
      <c r="O85" s="275">
        <f t="shared" si="183"/>
        <v>0</v>
      </c>
      <c r="P85" s="275">
        <f t="shared" si="183"/>
        <v>0</v>
      </c>
      <c r="Q85" s="275">
        <f t="shared" si="183"/>
        <v>0</v>
      </c>
      <c r="R85" s="275">
        <f t="shared" si="183"/>
        <v>0</v>
      </c>
      <c r="S85" s="275">
        <f t="shared" si="183"/>
        <v>0</v>
      </c>
      <c r="T85" s="274"/>
      <c r="U85" s="275">
        <f t="shared" ref="U85:AA85" si="197">SUM(U86:U90)</f>
        <v>0</v>
      </c>
      <c r="V85" s="275">
        <f t="shared" si="197"/>
        <v>0</v>
      </c>
      <c r="W85" s="275">
        <f t="shared" si="197"/>
        <v>0</v>
      </c>
      <c r="X85" s="275">
        <f t="shared" si="197"/>
        <v>0</v>
      </c>
      <c r="Y85" s="275">
        <f t="shared" si="197"/>
        <v>0</v>
      </c>
      <c r="Z85" s="275">
        <f t="shared" si="197"/>
        <v>0</v>
      </c>
      <c r="AA85" s="275">
        <f t="shared" si="197"/>
        <v>0</v>
      </c>
      <c r="AB85" s="274"/>
      <c r="AC85" s="275">
        <f t="shared" ref="AC85:AI85" si="198">SUM(AC86:AC90)</f>
        <v>0</v>
      </c>
      <c r="AD85" s="275">
        <f t="shared" si="198"/>
        <v>0</v>
      </c>
      <c r="AE85" s="275">
        <f t="shared" si="198"/>
        <v>0</v>
      </c>
      <c r="AF85" s="275">
        <f t="shared" si="198"/>
        <v>0</v>
      </c>
      <c r="AG85" s="275">
        <f t="shared" si="198"/>
        <v>0</v>
      </c>
      <c r="AH85" s="275">
        <f t="shared" si="198"/>
        <v>0</v>
      </c>
      <c r="AI85" s="275">
        <f t="shared" si="198"/>
        <v>0</v>
      </c>
      <c r="AJ85" s="274"/>
      <c r="AK85" s="275">
        <f t="shared" ref="AK85:AQ85" si="199">SUM(AK86:AK90)</f>
        <v>0</v>
      </c>
      <c r="AL85" s="275">
        <f t="shared" si="199"/>
        <v>0</v>
      </c>
      <c r="AM85" s="275">
        <f t="shared" si="199"/>
        <v>0</v>
      </c>
      <c r="AN85" s="275">
        <f t="shared" si="199"/>
        <v>0</v>
      </c>
      <c r="AO85" s="275">
        <f t="shared" si="199"/>
        <v>0</v>
      </c>
      <c r="AP85" s="275">
        <f t="shared" si="199"/>
        <v>0</v>
      </c>
      <c r="AQ85" s="275">
        <f t="shared" si="199"/>
        <v>0</v>
      </c>
      <c r="AR85" s="274"/>
      <c r="AS85" s="275">
        <f t="shared" ref="AS85:AY85" si="200">SUM(AS86:AS90)</f>
        <v>0</v>
      </c>
      <c r="AT85" s="275">
        <f t="shared" si="200"/>
        <v>0</v>
      </c>
      <c r="AU85" s="275">
        <f t="shared" si="200"/>
        <v>0</v>
      </c>
      <c r="AV85" s="275">
        <f t="shared" si="200"/>
        <v>0</v>
      </c>
      <c r="AW85" s="275">
        <f t="shared" si="200"/>
        <v>0</v>
      </c>
      <c r="AX85" s="275">
        <f t="shared" si="200"/>
        <v>0</v>
      </c>
      <c r="AY85" s="275">
        <f t="shared" si="200"/>
        <v>0</v>
      </c>
    </row>
    <row r="86" spans="3:51" ht="31.9" customHeight="1" x14ac:dyDescent="0.25">
      <c r="D86" s="175"/>
      <c r="E86" s="182">
        <v>481</v>
      </c>
      <c r="F86" s="191" t="s">
        <v>1363</v>
      </c>
      <c r="G86" s="226">
        <v>500</v>
      </c>
      <c r="H86" s="276">
        <f t="shared" ref="H86:H90" si="201">SUM(I86:L86)</f>
        <v>500</v>
      </c>
      <c r="I86" s="277">
        <v>50</v>
      </c>
      <c r="J86" s="277">
        <v>150</v>
      </c>
      <c r="K86" s="277">
        <v>150</v>
      </c>
      <c r="L86" s="277">
        <v>150</v>
      </c>
      <c r="M86" s="278">
        <v>15</v>
      </c>
      <c r="N86" s="278">
        <f t="shared" si="183"/>
        <v>0</v>
      </c>
      <c r="O86" s="278">
        <f t="shared" si="183"/>
        <v>0</v>
      </c>
      <c r="P86" s="278">
        <f t="shared" si="183"/>
        <v>0</v>
      </c>
      <c r="Q86" s="278">
        <f t="shared" si="183"/>
        <v>0</v>
      </c>
      <c r="R86" s="278">
        <f t="shared" si="183"/>
        <v>0</v>
      </c>
      <c r="S86" s="278">
        <f t="shared" si="183"/>
        <v>0</v>
      </c>
      <c r="T86" s="279">
        <f t="shared" ref="T86:T90" si="202">+I86</f>
        <v>50</v>
      </c>
      <c r="U86" s="278">
        <f t="shared" ref="U86:U90" si="203">SUM(V86:AA86)</f>
        <v>0</v>
      </c>
      <c r="V86" s="280"/>
      <c r="W86" s="280"/>
      <c r="X86" s="280"/>
      <c r="Y86" s="280"/>
      <c r="Z86" s="280"/>
      <c r="AA86" s="280"/>
      <c r="AB86" s="279">
        <f t="shared" ref="AB86:AB90" si="204">+J86</f>
        <v>150</v>
      </c>
      <c r="AC86" s="278">
        <f t="shared" ref="AC86:AC90" si="205">SUM(AD86:AI86)</f>
        <v>0</v>
      </c>
      <c r="AD86" s="280"/>
      <c r="AE86" s="280"/>
      <c r="AF86" s="280"/>
      <c r="AG86" s="280"/>
      <c r="AH86" s="280"/>
      <c r="AI86" s="280"/>
      <c r="AJ86" s="279">
        <f t="shared" ref="AJ86:AJ90" si="206">+K86</f>
        <v>150</v>
      </c>
      <c r="AK86" s="278">
        <f t="shared" ref="AK86:AK90" si="207">SUM(AL86:AQ86)</f>
        <v>0</v>
      </c>
      <c r="AL86" s="280"/>
      <c r="AM86" s="280"/>
      <c r="AN86" s="280"/>
      <c r="AO86" s="280"/>
      <c r="AP86" s="280"/>
      <c r="AQ86" s="280"/>
      <c r="AR86" s="279">
        <f t="shared" ref="AR86:AR90" si="208">+L86</f>
        <v>150</v>
      </c>
      <c r="AS86" s="278">
        <f t="shared" ref="AS86:AS90" si="209">SUM(AT86:AY86)</f>
        <v>0</v>
      </c>
      <c r="AT86" s="280"/>
      <c r="AU86" s="280"/>
      <c r="AV86" s="280"/>
      <c r="AW86" s="280"/>
      <c r="AX86" s="280"/>
      <c r="AY86" s="280"/>
    </row>
    <row r="87" spans="3:51" ht="31.9" customHeight="1" x14ac:dyDescent="0.25">
      <c r="D87" s="175"/>
      <c r="E87" s="182">
        <v>482</v>
      </c>
      <c r="F87" s="191" t="s">
        <v>1365</v>
      </c>
      <c r="G87" s="226">
        <v>350</v>
      </c>
      <c r="H87" s="276">
        <f t="shared" si="201"/>
        <v>350</v>
      </c>
      <c r="I87" s="277">
        <v>50</v>
      </c>
      <c r="J87" s="277">
        <v>100</v>
      </c>
      <c r="K87" s="277">
        <v>100</v>
      </c>
      <c r="L87" s="277">
        <v>100</v>
      </c>
      <c r="M87" s="278">
        <v>10</v>
      </c>
      <c r="N87" s="278">
        <f t="shared" si="183"/>
        <v>0</v>
      </c>
      <c r="O87" s="278">
        <f t="shared" si="183"/>
        <v>0</v>
      </c>
      <c r="P87" s="278">
        <f t="shared" si="183"/>
        <v>0</v>
      </c>
      <c r="Q87" s="278">
        <f t="shared" si="183"/>
        <v>0</v>
      </c>
      <c r="R87" s="278">
        <f t="shared" si="183"/>
        <v>0</v>
      </c>
      <c r="S87" s="278">
        <f t="shared" si="183"/>
        <v>0</v>
      </c>
      <c r="T87" s="279">
        <f t="shared" si="202"/>
        <v>50</v>
      </c>
      <c r="U87" s="278">
        <f t="shared" si="203"/>
        <v>0</v>
      </c>
      <c r="V87" s="280"/>
      <c r="W87" s="280"/>
      <c r="X87" s="280"/>
      <c r="Y87" s="280"/>
      <c r="Z87" s="280"/>
      <c r="AA87" s="280"/>
      <c r="AB87" s="279">
        <f t="shared" si="204"/>
        <v>100</v>
      </c>
      <c r="AC87" s="278">
        <f t="shared" si="205"/>
        <v>0</v>
      </c>
      <c r="AD87" s="280"/>
      <c r="AE87" s="280"/>
      <c r="AF87" s="280"/>
      <c r="AG87" s="280"/>
      <c r="AH87" s="280"/>
      <c r="AI87" s="280"/>
      <c r="AJ87" s="279">
        <f t="shared" si="206"/>
        <v>100</v>
      </c>
      <c r="AK87" s="278">
        <f t="shared" si="207"/>
        <v>0</v>
      </c>
      <c r="AL87" s="280"/>
      <c r="AM87" s="280"/>
      <c r="AN87" s="280"/>
      <c r="AO87" s="280"/>
      <c r="AP87" s="280"/>
      <c r="AQ87" s="280"/>
      <c r="AR87" s="279">
        <f t="shared" si="208"/>
        <v>100</v>
      </c>
      <c r="AS87" s="278">
        <f t="shared" si="209"/>
        <v>0</v>
      </c>
      <c r="AT87" s="280"/>
      <c r="AU87" s="280"/>
      <c r="AV87" s="280"/>
      <c r="AW87" s="280"/>
      <c r="AX87" s="280"/>
      <c r="AY87" s="280"/>
    </row>
    <row r="88" spans="3:51" ht="31.9" customHeight="1" x14ac:dyDescent="0.25">
      <c r="D88" s="175"/>
      <c r="E88" s="182">
        <v>483</v>
      </c>
      <c r="F88" s="191" t="s">
        <v>1367</v>
      </c>
      <c r="G88" s="226">
        <v>350</v>
      </c>
      <c r="H88" s="276">
        <f t="shared" si="201"/>
        <v>350</v>
      </c>
      <c r="I88" s="277">
        <v>50</v>
      </c>
      <c r="J88" s="277">
        <v>100</v>
      </c>
      <c r="K88" s="277">
        <v>100</v>
      </c>
      <c r="L88" s="277">
        <v>100</v>
      </c>
      <c r="M88" s="278">
        <v>10</v>
      </c>
      <c r="N88" s="278">
        <f t="shared" si="183"/>
        <v>0</v>
      </c>
      <c r="O88" s="278">
        <f t="shared" si="183"/>
        <v>0</v>
      </c>
      <c r="P88" s="278">
        <f t="shared" si="183"/>
        <v>0</v>
      </c>
      <c r="Q88" s="278">
        <f t="shared" si="183"/>
        <v>0</v>
      </c>
      <c r="R88" s="278">
        <f t="shared" si="183"/>
        <v>0</v>
      </c>
      <c r="S88" s="278">
        <f t="shared" si="183"/>
        <v>0</v>
      </c>
      <c r="T88" s="279">
        <f t="shared" si="202"/>
        <v>50</v>
      </c>
      <c r="U88" s="278">
        <f t="shared" si="203"/>
        <v>0</v>
      </c>
      <c r="V88" s="280"/>
      <c r="W88" s="280"/>
      <c r="X88" s="280"/>
      <c r="Y88" s="280"/>
      <c r="Z88" s="280"/>
      <c r="AA88" s="280"/>
      <c r="AB88" s="279">
        <f t="shared" si="204"/>
        <v>100</v>
      </c>
      <c r="AC88" s="278">
        <f t="shared" si="205"/>
        <v>0</v>
      </c>
      <c r="AD88" s="280"/>
      <c r="AE88" s="280"/>
      <c r="AF88" s="280"/>
      <c r="AG88" s="280"/>
      <c r="AH88" s="280"/>
      <c r="AI88" s="280"/>
      <c r="AJ88" s="279">
        <f t="shared" si="206"/>
        <v>100</v>
      </c>
      <c r="AK88" s="278">
        <f t="shared" si="207"/>
        <v>0</v>
      </c>
      <c r="AL88" s="280"/>
      <c r="AM88" s="280"/>
      <c r="AN88" s="280"/>
      <c r="AO88" s="280"/>
      <c r="AP88" s="280"/>
      <c r="AQ88" s="280"/>
      <c r="AR88" s="279">
        <f t="shared" si="208"/>
        <v>100</v>
      </c>
      <c r="AS88" s="278">
        <f t="shared" si="209"/>
        <v>0</v>
      </c>
      <c r="AT88" s="280"/>
      <c r="AU88" s="280"/>
      <c r="AV88" s="280"/>
      <c r="AW88" s="280"/>
      <c r="AX88" s="280"/>
      <c r="AY88" s="280"/>
    </row>
    <row r="89" spans="3:51" ht="31.9" customHeight="1" x14ac:dyDescent="0.25">
      <c r="D89" s="175"/>
      <c r="E89" s="182">
        <v>484</v>
      </c>
      <c r="F89" s="191" t="s">
        <v>1369</v>
      </c>
      <c r="G89" s="226">
        <v>4</v>
      </c>
      <c r="H89" s="276">
        <f t="shared" si="201"/>
        <v>4</v>
      </c>
      <c r="I89" s="277">
        <v>1</v>
      </c>
      <c r="J89" s="277">
        <v>1</v>
      </c>
      <c r="K89" s="277">
        <v>1</v>
      </c>
      <c r="L89" s="277">
        <v>1</v>
      </c>
      <c r="M89" s="278">
        <v>2</v>
      </c>
      <c r="N89" s="278">
        <f t="shared" si="183"/>
        <v>0</v>
      </c>
      <c r="O89" s="278">
        <f t="shared" si="183"/>
        <v>0</v>
      </c>
      <c r="P89" s="278">
        <f t="shared" si="183"/>
        <v>0</v>
      </c>
      <c r="Q89" s="278">
        <f t="shared" si="183"/>
        <v>0</v>
      </c>
      <c r="R89" s="278">
        <f t="shared" si="183"/>
        <v>0</v>
      </c>
      <c r="S89" s="278">
        <f t="shared" si="183"/>
        <v>0</v>
      </c>
      <c r="T89" s="279">
        <f t="shared" si="202"/>
        <v>1</v>
      </c>
      <c r="U89" s="278">
        <f t="shared" si="203"/>
        <v>0</v>
      </c>
      <c r="V89" s="280"/>
      <c r="W89" s="280"/>
      <c r="X89" s="280"/>
      <c r="Y89" s="280"/>
      <c r="Z89" s="280"/>
      <c r="AA89" s="280"/>
      <c r="AB89" s="279">
        <f t="shared" si="204"/>
        <v>1</v>
      </c>
      <c r="AC89" s="278">
        <f t="shared" si="205"/>
        <v>0</v>
      </c>
      <c r="AD89" s="280"/>
      <c r="AE89" s="280"/>
      <c r="AF89" s="280"/>
      <c r="AG89" s="280"/>
      <c r="AH89" s="280"/>
      <c r="AI89" s="280"/>
      <c r="AJ89" s="279">
        <f t="shared" si="206"/>
        <v>1</v>
      </c>
      <c r="AK89" s="278">
        <f t="shared" si="207"/>
        <v>0</v>
      </c>
      <c r="AL89" s="280"/>
      <c r="AM89" s="280"/>
      <c r="AN89" s="280"/>
      <c r="AO89" s="280"/>
      <c r="AP89" s="280"/>
      <c r="AQ89" s="280"/>
      <c r="AR89" s="279">
        <f t="shared" si="208"/>
        <v>1</v>
      </c>
      <c r="AS89" s="278">
        <f t="shared" si="209"/>
        <v>0</v>
      </c>
      <c r="AT89" s="280"/>
      <c r="AU89" s="280"/>
      <c r="AV89" s="280"/>
      <c r="AW89" s="280"/>
      <c r="AX89" s="280"/>
      <c r="AY89" s="280"/>
    </row>
    <row r="90" spans="3:51" ht="31.9" customHeight="1" x14ac:dyDescent="0.25">
      <c r="D90" s="175"/>
      <c r="E90" s="182">
        <v>485</v>
      </c>
      <c r="F90" s="191" t="s">
        <v>1371</v>
      </c>
      <c r="G90" s="226">
        <v>4</v>
      </c>
      <c r="H90" s="276">
        <f t="shared" si="201"/>
        <v>4</v>
      </c>
      <c r="I90" s="277">
        <v>1</v>
      </c>
      <c r="J90" s="277">
        <v>1</v>
      </c>
      <c r="K90" s="277">
        <v>1</v>
      </c>
      <c r="L90" s="277">
        <v>1</v>
      </c>
      <c r="M90" s="278">
        <v>2</v>
      </c>
      <c r="N90" s="278">
        <f t="shared" si="183"/>
        <v>0</v>
      </c>
      <c r="O90" s="278">
        <f t="shared" si="183"/>
        <v>0</v>
      </c>
      <c r="P90" s="278">
        <f t="shared" si="183"/>
        <v>0</v>
      </c>
      <c r="Q90" s="278">
        <f t="shared" si="183"/>
        <v>0</v>
      </c>
      <c r="R90" s="278">
        <f t="shared" si="183"/>
        <v>0</v>
      </c>
      <c r="S90" s="278">
        <f t="shared" si="183"/>
        <v>0</v>
      </c>
      <c r="T90" s="279">
        <f t="shared" si="202"/>
        <v>1</v>
      </c>
      <c r="U90" s="278">
        <f t="shared" si="203"/>
        <v>0</v>
      </c>
      <c r="V90" s="280"/>
      <c r="W90" s="280"/>
      <c r="X90" s="280"/>
      <c r="Y90" s="280"/>
      <c r="Z90" s="280"/>
      <c r="AA90" s="280"/>
      <c r="AB90" s="279">
        <f t="shared" si="204"/>
        <v>1</v>
      </c>
      <c r="AC90" s="278">
        <f t="shared" si="205"/>
        <v>0</v>
      </c>
      <c r="AD90" s="280"/>
      <c r="AE90" s="280"/>
      <c r="AF90" s="280"/>
      <c r="AG90" s="280"/>
      <c r="AH90" s="280"/>
      <c r="AI90" s="280"/>
      <c r="AJ90" s="279">
        <f t="shared" si="206"/>
        <v>1</v>
      </c>
      <c r="AK90" s="278">
        <f t="shared" si="207"/>
        <v>0</v>
      </c>
      <c r="AL90" s="280"/>
      <c r="AM90" s="280"/>
      <c r="AN90" s="280"/>
      <c r="AO90" s="280"/>
      <c r="AP90" s="280"/>
      <c r="AQ90" s="280"/>
      <c r="AR90" s="279">
        <f t="shared" si="208"/>
        <v>1</v>
      </c>
      <c r="AS90" s="278">
        <f t="shared" si="209"/>
        <v>0</v>
      </c>
      <c r="AT90" s="280"/>
      <c r="AU90" s="280"/>
      <c r="AV90" s="280"/>
      <c r="AW90" s="280"/>
      <c r="AX90" s="280"/>
      <c r="AY90" s="280"/>
    </row>
    <row r="91" spans="3:51" ht="31.9" customHeight="1" x14ac:dyDescent="0.25">
      <c r="D91" s="175" t="s">
        <v>2517</v>
      </c>
      <c r="E91" s="540" t="s">
        <v>70</v>
      </c>
      <c r="F91" s="541"/>
      <c r="G91" s="189"/>
      <c r="H91" s="271"/>
      <c r="I91" s="272"/>
      <c r="J91" s="272"/>
      <c r="K91" s="272"/>
      <c r="L91" s="272"/>
      <c r="M91" s="275">
        <v>20</v>
      </c>
      <c r="N91" s="275">
        <f t="shared" si="183"/>
        <v>0</v>
      </c>
      <c r="O91" s="275">
        <f t="shared" si="183"/>
        <v>0</v>
      </c>
      <c r="P91" s="275">
        <f t="shared" si="183"/>
        <v>0</v>
      </c>
      <c r="Q91" s="275">
        <f t="shared" si="183"/>
        <v>0</v>
      </c>
      <c r="R91" s="275">
        <f t="shared" si="183"/>
        <v>0</v>
      </c>
      <c r="S91" s="275">
        <f t="shared" si="183"/>
        <v>0</v>
      </c>
      <c r="T91" s="286"/>
      <c r="U91" s="275">
        <f t="shared" ref="U91:AA91" si="210">SUM(U92:U93)</f>
        <v>0</v>
      </c>
      <c r="V91" s="275">
        <f t="shared" si="210"/>
        <v>0</v>
      </c>
      <c r="W91" s="275">
        <f t="shared" si="210"/>
        <v>0</v>
      </c>
      <c r="X91" s="275">
        <f t="shared" si="210"/>
        <v>0</v>
      </c>
      <c r="Y91" s="275">
        <f t="shared" si="210"/>
        <v>0</v>
      </c>
      <c r="Z91" s="275">
        <f t="shared" si="210"/>
        <v>0</v>
      </c>
      <c r="AA91" s="275">
        <f t="shared" si="210"/>
        <v>0</v>
      </c>
      <c r="AB91" s="286"/>
      <c r="AC91" s="275">
        <f t="shared" ref="AC91:AI91" si="211">SUM(AC92:AC93)</f>
        <v>0</v>
      </c>
      <c r="AD91" s="275">
        <f t="shared" si="211"/>
        <v>0</v>
      </c>
      <c r="AE91" s="275">
        <f t="shared" si="211"/>
        <v>0</v>
      </c>
      <c r="AF91" s="275">
        <f t="shared" si="211"/>
        <v>0</v>
      </c>
      <c r="AG91" s="275">
        <f t="shared" si="211"/>
        <v>0</v>
      </c>
      <c r="AH91" s="275">
        <f t="shared" si="211"/>
        <v>0</v>
      </c>
      <c r="AI91" s="275">
        <f t="shared" si="211"/>
        <v>0</v>
      </c>
      <c r="AJ91" s="286"/>
      <c r="AK91" s="275">
        <f t="shared" ref="AK91:AQ91" si="212">SUM(AK92:AK93)</f>
        <v>0</v>
      </c>
      <c r="AL91" s="275">
        <f t="shared" si="212"/>
        <v>0</v>
      </c>
      <c r="AM91" s="275">
        <f t="shared" si="212"/>
        <v>0</v>
      </c>
      <c r="AN91" s="275">
        <f t="shared" si="212"/>
        <v>0</v>
      </c>
      <c r="AO91" s="275">
        <f t="shared" si="212"/>
        <v>0</v>
      </c>
      <c r="AP91" s="275">
        <f t="shared" si="212"/>
        <v>0</v>
      </c>
      <c r="AQ91" s="275">
        <f t="shared" si="212"/>
        <v>0</v>
      </c>
      <c r="AR91" s="286"/>
      <c r="AS91" s="275">
        <f t="shared" ref="AS91:AY91" si="213">SUM(AS92:AS93)</f>
        <v>0</v>
      </c>
      <c r="AT91" s="275">
        <f t="shared" si="213"/>
        <v>0</v>
      </c>
      <c r="AU91" s="275">
        <f t="shared" si="213"/>
        <v>0</v>
      </c>
      <c r="AV91" s="275">
        <f t="shared" si="213"/>
        <v>0</v>
      </c>
      <c r="AW91" s="275">
        <f t="shared" si="213"/>
        <v>0</v>
      </c>
      <c r="AX91" s="275">
        <f t="shared" si="213"/>
        <v>0</v>
      </c>
      <c r="AY91" s="275">
        <f t="shared" si="213"/>
        <v>0</v>
      </c>
    </row>
    <row r="92" spans="3:51" ht="31.9" customHeight="1" x14ac:dyDescent="0.25">
      <c r="D92" s="175"/>
      <c r="E92" s="182">
        <v>486</v>
      </c>
      <c r="F92" s="183" t="s">
        <v>1373</v>
      </c>
      <c r="G92" s="226">
        <v>350</v>
      </c>
      <c r="H92" s="276">
        <f t="shared" ref="H92:H93" si="214">SUM(I92:L92)</f>
        <v>350</v>
      </c>
      <c r="I92" s="277">
        <v>50</v>
      </c>
      <c r="J92" s="277">
        <v>100</v>
      </c>
      <c r="K92" s="277">
        <v>100</v>
      </c>
      <c r="L92" s="277">
        <v>100</v>
      </c>
      <c r="M92" s="278">
        <v>10</v>
      </c>
      <c r="N92" s="278">
        <f t="shared" ref="N92:S93" si="215">+V92+AD92+AL92+AT92</f>
        <v>0</v>
      </c>
      <c r="O92" s="278">
        <f t="shared" si="215"/>
        <v>0</v>
      </c>
      <c r="P92" s="278">
        <f t="shared" si="215"/>
        <v>0</v>
      </c>
      <c r="Q92" s="278">
        <f t="shared" si="215"/>
        <v>0</v>
      </c>
      <c r="R92" s="278">
        <f t="shared" si="215"/>
        <v>0</v>
      </c>
      <c r="S92" s="278">
        <f t="shared" si="215"/>
        <v>0</v>
      </c>
      <c r="T92" s="279">
        <f t="shared" ref="T92:T93" si="216">+I92</f>
        <v>50</v>
      </c>
      <c r="U92" s="278">
        <f t="shared" ref="U92:U93" si="217">SUM(V92:AA92)</f>
        <v>0</v>
      </c>
      <c r="V92" s="280"/>
      <c r="W92" s="280"/>
      <c r="X92" s="280"/>
      <c r="Y92" s="280"/>
      <c r="Z92" s="280"/>
      <c r="AA92" s="280"/>
      <c r="AB92" s="279">
        <f t="shared" ref="AB92:AB93" si="218">+J92</f>
        <v>100</v>
      </c>
      <c r="AC92" s="278">
        <f t="shared" ref="AC92:AC93" si="219">SUM(AD92:AI92)</f>
        <v>0</v>
      </c>
      <c r="AD92" s="280"/>
      <c r="AE92" s="280"/>
      <c r="AF92" s="280"/>
      <c r="AG92" s="280"/>
      <c r="AH92" s="280"/>
      <c r="AI92" s="280"/>
      <c r="AJ92" s="279">
        <f t="shared" ref="AJ92:AJ93" si="220">+K92</f>
        <v>100</v>
      </c>
      <c r="AK92" s="278">
        <f t="shared" ref="AK92:AK93" si="221">SUM(AL92:AQ92)</f>
        <v>0</v>
      </c>
      <c r="AL92" s="280"/>
      <c r="AM92" s="280"/>
      <c r="AN92" s="280"/>
      <c r="AO92" s="280"/>
      <c r="AP92" s="280"/>
      <c r="AQ92" s="280"/>
      <c r="AR92" s="279">
        <f t="shared" ref="AR92:AR93" si="222">+L92</f>
        <v>100</v>
      </c>
      <c r="AS92" s="278">
        <f t="shared" ref="AS92:AS93" si="223">SUM(AT92:AY92)</f>
        <v>0</v>
      </c>
      <c r="AT92" s="280"/>
      <c r="AU92" s="280"/>
      <c r="AV92" s="280"/>
      <c r="AW92" s="280"/>
      <c r="AX92" s="280"/>
      <c r="AY92" s="280"/>
    </row>
    <row r="93" spans="3:51" ht="31.9" customHeight="1" x14ac:dyDescent="0.25">
      <c r="D93" s="175"/>
      <c r="E93" s="182">
        <v>487</v>
      </c>
      <c r="F93" s="282" t="s">
        <v>1375</v>
      </c>
      <c r="G93" s="226">
        <v>350</v>
      </c>
      <c r="H93" s="276">
        <f t="shared" si="214"/>
        <v>350</v>
      </c>
      <c r="I93" s="277">
        <v>50</v>
      </c>
      <c r="J93" s="277">
        <v>100</v>
      </c>
      <c r="K93" s="277">
        <v>100</v>
      </c>
      <c r="L93" s="277">
        <v>100</v>
      </c>
      <c r="M93" s="278">
        <v>10</v>
      </c>
      <c r="N93" s="278">
        <f t="shared" si="215"/>
        <v>0</v>
      </c>
      <c r="O93" s="278">
        <f t="shared" si="215"/>
        <v>0</v>
      </c>
      <c r="P93" s="278">
        <f t="shared" si="215"/>
        <v>0</v>
      </c>
      <c r="Q93" s="278">
        <f t="shared" si="215"/>
        <v>0</v>
      </c>
      <c r="R93" s="278">
        <f t="shared" si="215"/>
        <v>0</v>
      </c>
      <c r="S93" s="278">
        <f t="shared" si="215"/>
        <v>0</v>
      </c>
      <c r="T93" s="279">
        <f t="shared" si="216"/>
        <v>50</v>
      </c>
      <c r="U93" s="278">
        <f t="shared" si="217"/>
        <v>0</v>
      </c>
      <c r="V93" s="280"/>
      <c r="W93" s="280"/>
      <c r="X93" s="280"/>
      <c r="Y93" s="280"/>
      <c r="Z93" s="280"/>
      <c r="AA93" s="280"/>
      <c r="AB93" s="279">
        <f t="shared" si="218"/>
        <v>100</v>
      </c>
      <c r="AC93" s="278">
        <f t="shared" si="219"/>
        <v>0</v>
      </c>
      <c r="AD93" s="280"/>
      <c r="AE93" s="280"/>
      <c r="AF93" s="280"/>
      <c r="AG93" s="280"/>
      <c r="AH93" s="280"/>
      <c r="AI93" s="280"/>
      <c r="AJ93" s="279">
        <f t="shared" si="220"/>
        <v>100</v>
      </c>
      <c r="AK93" s="278">
        <f t="shared" si="221"/>
        <v>0</v>
      </c>
      <c r="AL93" s="280"/>
      <c r="AM93" s="280"/>
      <c r="AN93" s="280"/>
      <c r="AO93" s="280"/>
      <c r="AP93" s="280"/>
      <c r="AQ93" s="280"/>
      <c r="AR93" s="279">
        <f t="shared" si="222"/>
        <v>100</v>
      </c>
      <c r="AS93" s="278">
        <f t="shared" si="223"/>
        <v>0</v>
      </c>
      <c r="AT93" s="280"/>
      <c r="AU93" s="280"/>
      <c r="AV93" s="280"/>
      <c r="AW93" s="280"/>
      <c r="AX93" s="280"/>
      <c r="AY93" s="280"/>
    </row>
    <row r="94" spans="3:51" ht="31.9" customHeight="1" x14ac:dyDescent="0.25">
      <c r="C94" s="165" t="s">
        <v>2518</v>
      </c>
      <c r="D94" s="166" t="s">
        <v>428</v>
      </c>
      <c r="E94" s="228"/>
      <c r="F94" s="168"/>
      <c r="G94" s="194"/>
      <c r="H94" s="266"/>
      <c r="I94" s="267"/>
      <c r="J94" s="267"/>
      <c r="K94" s="267"/>
      <c r="L94" s="267"/>
      <c r="M94" s="293">
        <f t="shared" ref="M94:S94" si="224">SUM(M95:M100)/2</f>
        <v>32460</v>
      </c>
      <c r="N94" s="293">
        <f t="shared" si="224"/>
        <v>0</v>
      </c>
      <c r="O94" s="293">
        <f t="shared" si="224"/>
        <v>0</v>
      </c>
      <c r="P94" s="293">
        <f t="shared" si="224"/>
        <v>0</v>
      </c>
      <c r="Q94" s="293">
        <f t="shared" si="224"/>
        <v>0</v>
      </c>
      <c r="R94" s="293">
        <f t="shared" si="224"/>
        <v>0</v>
      </c>
      <c r="S94" s="293">
        <f t="shared" si="224"/>
        <v>0</v>
      </c>
      <c r="T94" s="294"/>
      <c r="U94" s="289">
        <f t="shared" ref="U94:AA94" si="225">SUM(U95:U100)/2</f>
        <v>0</v>
      </c>
      <c r="V94" s="289">
        <f t="shared" si="225"/>
        <v>0</v>
      </c>
      <c r="W94" s="289">
        <f t="shared" si="225"/>
        <v>0</v>
      </c>
      <c r="X94" s="289">
        <f t="shared" si="225"/>
        <v>0</v>
      </c>
      <c r="Y94" s="289">
        <f t="shared" si="225"/>
        <v>0</v>
      </c>
      <c r="Z94" s="289">
        <f t="shared" si="225"/>
        <v>0</v>
      </c>
      <c r="AA94" s="289">
        <f t="shared" si="225"/>
        <v>0</v>
      </c>
      <c r="AB94" s="294"/>
      <c r="AC94" s="289">
        <f t="shared" ref="AC94:AI94" si="226">SUM(AC95:AC100)/2</f>
        <v>0</v>
      </c>
      <c r="AD94" s="289">
        <f t="shared" si="226"/>
        <v>0</v>
      </c>
      <c r="AE94" s="289">
        <f t="shared" si="226"/>
        <v>0</v>
      </c>
      <c r="AF94" s="289">
        <f t="shared" si="226"/>
        <v>0</v>
      </c>
      <c r="AG94" s="289">
        <f t="shared" si="226"/>
        <v>0</v>
      </c>
      <c r="AH94" s="289">
        <f t="shared" si="226"/>
        <v>0</v>
      </c>
      <c r="AI94" s="289">
        <f t="shared" si="226"/>
        <v>0</v>
      </c>
      <c r="AJ94" s="294"/>
      <c r="AK94" s="289">
        <f t="shared" ref="AK94:AQ94" si="227">SUM(AK95:AK100)/2</f>
        <v>0</v>
      </c>
      <c r="AL94" s="289">
        <f t="shared" si="227"/>
        <v>0</v>
      </c>
      <c r="AM94" s="289">
        <f t="shared" si="227"/>
        <v>0</v>
      </c>
      <c r="AN94" s="289">
        <f t="shared" si="227"/>
        <v>0</v>
      </c>
      <c r="AO94" s="289">
        <f t="shared" si="227"/>
        <v>0</v>
      </c>
      <c r="AP94" s="289">
        <f t="shared" si="227"/>
        <v>0</v>
      </c>
      <c r="AQ94" s="289">
        <f t="shared" si="227"/>
        <v>0</v>
      </c>
      <c r="AR94" s="294"/>
      <c r="AS94" s="289">
        <f t="shared" ref="AS94:AY94" si="228">SUM(AS95:AS100)/2</f>
        <v>0</v>
      </c>
      <c r="AT94" s="289">
        <f t="shared" si="228"/>
        <v>0</v>
      </c>
      <c r="AU94" s="289">
        <f t="shared" si="228"/>
        <v>0</v>
      </c>
      <c r="AV94" s="289">
        <f t="shared" si="228"/>
        <v>0</v>
      </c>
      <c r="AW94" s="289">
        <f t="shared" si="228"/>
        <v>0</v>
      </c>
      <c r="AX94" s="289">
        <f t="shared" si="228"/>
        <v>0</v>
      </c>
      <c r="AY94" s="289">
        <f t="shared" si="228"/>
        <v>0</v>
      </c>
    </row>
    <row r="95" spans="3:51" ht="31.9" customHeight="1" x14ac:dyDescent="0.25">
      <c r="D95" s="175" t="s">
        <v>2519</v>
      </c>
      <c r="E95" s="540" t="s">
        <v>62</v>
      </c>
      <c r="F95" s="541"/>
      <c r="G95" s="189"/>
      <c r="H95" s="271"/>
      <c r="I95" s="272"/>
      <c r="J95" s="272"/>
      <c r="K95" s="272"/>
      <c r="L95" s="272"/>
      <c r="M95" s="275">
        <v>32460</v>
      </c>
      <c r="N95" s="275">
        <f t="shared" ref="N95:S100" si="229">+V95+AD95+AL95+AT95</f>
        <v>0</v>
      </c>
      <c r="O95" s="275">
        <f t="shared" si="229"/>
        <v>0</v>
      </c>
      <c r="P95" s="275">
        <f t="shared" si="229"/>
        <v>0</v>
      </c>
      <c r="Q95" s="275">
        <f t="shared" si="229"/>
        <v>0</v>
      </c>
      <c r="R95" s="275">
        <f t="shared" si="229"/>
        <v>0</v>
      </c>
      <c r="S95" s="275">
        <f t="shared" si="229"/>
        <v>0</v>
      </c>
      <c r="T95" s="286"/>
      <c r="U95" s="275">
        <f t="shared" ref="U95:AA95" si="230">SUM(U96:U100)</f>
        <v>0</v>
      </c>
      <c r="V95" s="275">
        <f t="shared" si="230"/>
        <v>0</v>
      </c>
      <c r="W95" s="275">
        <f t="shared" si="230"/>
        <v>0</v>
      </c>
      <c r="X95" s="275">
        <f t="shared" si="230"/>
        <v>0</v>
      </c>
      <c r="Y95" s="275">
        <f t="shared" si="230"/>
        <v>0</v>
      </c>
      <c r="Z95" s="275">
        <f t="shared" si="230"/>
        <v>0</v>
      </c>
      <c r="AA95" s="275">
        <f t="shared" si="230"/>
        <v>0</v>
      </c>
      <c r="AB95" s="286"/>
      <c r="AC95" s="275">
        <f t="shared" ref="AC95:AI95" si="231">SUM(AC96:AC100)</f>
        <v>0</v>
      </c>
      <c r="AD95" s="275">
        <f t="shared" si="231"/>
        <v>0</v>
      </c>
      <c r="AE95" s="275">
        <f t="shared" si="231"/>
        <v>0</v>
      </c>
      <c r="AF95" s="275">
        <f t="shared" si="231"/>
        <v>0</v>
      </c>
      <c r="AG95" s="275">
        <f t="shared" si="231"/>
        <v>0</v>
      </c>
      <c r="AH95" s="275">
        <f t="shared" si="231"/>
        <v>0</v>
      </c>
      <c r="AI95" s="275">
        <f t="shared" si="231"/>
        <v>0</v>
      </c>
      <c r="AJ95" s="286"/>
      <c r="AK95" s="275">
        <f t="shared" ref="AK95:AQ95" si="232">SUM(AK96:AK100)</f>
        <v>0</v>
      </c>
      <c r="AL95" s="275">
        <f t="shared" si="232"/>
        <v>0</v>
      </c>
      <c r="AM95" s="275">
        <f t="shared" si="232"/>
        <v>0</v>
      </c>
      <c r="AN95" s="275">
        <f t="shared" si="232"/>
        <v>0</v>
      </c>
      <c r="AO95" s="275">
        <f t="shared" si="232"/>
        <v>0</v>
      </c>
      <c r="AP95" s="275">
        <f t="shared" si="232"/>
        <v>0</v>
      </c>
      <c r="AQ95" s="275">
        <f t="shared" si="232"/>
        <v>0</v>
      </c>
      <c r="AR95" s="286"/>
      <c r="AS95" s="275">
        <f t="shared" ref="AS95:AY95" si="233">SUM(AS96:AS100)</f>
        <v>0</v>
      </c>
      <c r="AT95" s="275">
        <f t="shared" si="233"/>
        <v>0</v>
      </c>
      <c r="AU95" s="275">
        <f t="shared" si="233"/>
        <v>0</v>
      </c>
      <c r="AV95" s="275">
        <f t="shared" si="233"/>
        <v>0</v>
      </c>
      <c r="AW95" s="275">
        <f t="shared" si="233"/>
        <v>0</v>
      </c>
      <c r="AX95" s="275">
        <f t="shared" si="233"/>
        <v>0</v>
      </c>
      <c r="AY95" s="275">
        <f t="shared" si="233"/>
        <v>0</v>
      </c>
    </row>
    <row r="96" spans="3:51" ht="31.9" customHeight="1" x14ac:dyDescent="0.25">
      <c r="D96" s="175"/>
      <c r="E96" s="182">
        <v>488</v>
      </c>
      <c r="F96" s="191" t="s">
        <v>1377</v>
      </c>
      <c r="G96" s="232">
        <v>1</v>
      </c>
      <c r="H96" s="283">
        <f t="shared" ref="H96:H100" si="234">SUM(I96:L96)</f>
        <v>1</v>
      </c>
      <c r="I96" s="284">
        <v>0.25</v>
      </c>
      <c r="J96" s="284">
        <v>0.25</v>
      </c>
      <c r="K96" s="284">
        <v>0.25</v>
      </c>
      <c r="L96" s="284">
        <v>0.25</v>
      </c>
      <c r="M96" s="278">
        <v>28400</v>
      </c>
      <c r="N96" s="278">
        <f t="shared" si="229"/>
        <v>0</v>
      </c>
      <c r="O96" s="278">
        <f t="shared" si="229"/>
        <v>0</v>
      </c>
      <c r="P96" s="278">
        <f t="shared" si="229"/>
        <v>0</v>
      </c>
      <c r="Q96" s="278">
        <f t="shared" si="229"/>
        <v>0</v>
      </c>
      <c r="R96" s="278">
        <f t="shared" si="229"/>
        <v>0</v>
      </c>
      <c r="S96" s="278">
        <f t="shared" si="229"/>
        <v>0</v>
      </c>
      <c r="T96" s="279">
        <f t="shared" ref="T96:T100" si="235">+I96</f>
        <v>0.25</v>
      </c>
      <c r="U96" s="278">
        <f t="shared" ref="U96:U100" si="236">SUM(V96:AA96)</f>
        <v>0</v>
      </c>
      <c r="V96" s="290"/>
      <c r="W96" s="290"/>
      <c r="X96" s="290"/>
      <c r="Y96" s="290"/>
      <c r="Z96" s="290"/>
      <c r="AA96" s="290"/>
      <c r="AB96" s="279">
        <f t="shared" ref="AB96:AB100" si="237">+J96</f>
        <v>0.25</v>
      </c>
      <c r="AC96" s="278">
        <f t="shared" ref="AC96:AC100" si="238">SUM(AD96:AI96)</f>
        <v>0</v>
      </c>
      <c r="AD96" s="290"/>
      <c r="AE96" s="290"/>
      <c r="AF96" s="290"/>
      <c r="AG96" s="290"/>
      <c r="AH96" s="290"/>
      <c r="AI96" s="290"/>
      <c r="AJ96" s="279">
        <f t="shared" ref="AJ96:AJ100" si="239">+K96</f>
        <v>0.25</v>
      </c>
      <c r="AK96" s="278">
        <f t="shared" ref="AK96:AK100" si="240">SUM(AL96:AQ96)</f>
        <v>0</v>
      </c>
      <c r="AL96" s="290"/>
      <c r="AM96" s="290"/>
      <c r="AN96" s="290"/>
      <c r="AO96" s="290"/>
      <c r="AP96" s="290"/>
      <c r="AQ96" s="290"/>
      <c r="AR96" s="279">
        <f t="shared" ref="AR96:AR100" si="241">+L96</f>
        <v>0.25</v>
      </c>
      <c r="AS96" s="278">
        <f t="shared" ref="AS96:AS100" si="242">SUM(AT96:AY96)</f>
        <v>0</v>
      </c>
      <c r="AT96" s="290"/>
      <c r="AU96" s="290"/>
      <c r="AV96" s="290"/>
      <c r="AW96" s="290"/>
      <c r="AX96" s="290"/>
      <c r="AY96" s="290"/>
    </row>
    <row r="97" spans="3:51" ht="31.9" customHeight="1" x14ac:dyDescent="0.25">
      <c r="D97" s="175"/>
      <c r="E97" s="281">
        <v>489</v>
      </c>
      <c r="F97" s="282" t="s">
        <v>1379</v>
      </c>
      <c r="G97" s="226">
        <v>8</v>
      </c>
      <c r="H97" s="276">
        <f t="shared" si="234"/>
        <v>8</v>
      </c>
      <c r="I97" s="285">
        <v>1</v>
      </c>
      <c r="J97" s="285">
        <v>2</v>
      </c>
      <c r="K97" s="285">
        <v>3</v>
      </c>
      <c r="L97" s="285">
        <v>2</v>
      </c>
      <c r="M97" s="278">
        <v>1050</v>
      </c>
      <c r="N97" s="278">
        <f t="shared" si="229"/>
        <v>0</v>
      </c>
      <c r="O97" s="278">
        <f t="shared" si="229"/>
        <v>0</v>
      </c>
      <c r="P97" s="278">
        <f t="shared" si="229"/>
        <v>0</v>
      </c>
      <c r="Q97" s="278">
        <f t="shared" si="229"/>
        <v>0</v>
      </c>
      <c r="R97" s="278">
        <f t="shared" si="229"/>
        <v>0</v>
      </c>
      <c r="S97" s="278">
        <f t="shared" si="229"/>
        <v>0</v>
      </c>
      <c r="T97" s="279">
        <f t="shared" si="235"/>
        <v>1</v>
      </c>
      <c r="U97" s="278">
        <f t="shared" si="236"/>
        <v>0</v>
      </c>
      <c r="V97" s="290"/>
      <c r="W97" s="290"/>
      <c r="X97" s="290"/>
      <c r="Y97" s="290"/>
      <c r="Z97" s="290"/>
      <c r="AA97" s="290"/>
      <c r="AB97" s="279">
        <f t="shared" si="237"/>
        <v>2</v>
      </c>
      <c r="AC97" s="278">
        <f t="shared" si="238"/>
        <v>0</v>
      </c>
      <c r="AD97" s="290"/>
      <c r="AE97" s="290"/>
      <c r="AF97" s="290"/>
      <c r="AG97" s="290"/>
      <c r="AH97" s="290"/>
      <c r="AI97" s="290"/>
      <c r="AJ97" s="279">
        <f t="shared" si="239"/>
        <v>3</v>
      </c>
      <c r="AK97" s="278">
        <f t="shared" si="240"/>
        <v>0</v>
      </c>
      <c r="AL97" s="290"/>
      <c r="AM97" s="290"/>
      <c r="AN97" s="290"/>
      <c r="AO97" s="290"/>
      <c r="AP97" s="290"/>
      <c r="AQ97" s="290"/>
      <c r="AR97" s="279">
        <f t="shared" si="241"/>
        <v>2</v>
      </c>
      <c r="AS97" s="278">
        <f t="shared" si="242"/>
        <v>0</v>
      </c>
      <c r="AT97" s="290"/>
      <c r="AU97" s="290"/>
      <c r="AV97" s="290"/>
      <c r="AW97" s="290"/>
      <c r="AX97" s="290"/>
      <c r="AY97" s="290"/>
    </row>
    <row r="98" spans="3:51" ht="31.9" customHeight="1" x14ac:dyDescent="0.25">
      <c r="D98" s="175"/>
      <c r="E98" s="281">
        <v>490</v>
      </c>
      <c r="F98" s="282" t="s">
        <v>1381</v>
      </c>
      <c r="G98" s="226">
        <v>1</v>
      </c>
      <c r="H98" s="276">
        <f t="shared" si="234"/>
        <v>1</v>
      </c>
      <c r="I98" s="285">
        <v>0</v>
      </c>
      <c r="J98" s="285">
        <v>1</v>
      </c>
      <c r="K98" s="285">
        <v>0</v>
      </c>
      <c r="L98" s="285">
        <v>0</v>
      </c>
      <c r="M98" s="278">
        <v>10</v>
      </c>
      <c r="N98" s="278">
        <f t="shared" si="229"/>
        <v>0</v>
      </c>
      <c r="O98" s="278">
        <f t="shared" si="229"/>
        <v>0</v>
      </c>
      <c r="P98" s="278">
        <f t="shared" si="229"/>
        <v>0</v>
      </c>
      <c r="Q98" s="278">
        <f t="shared" si="229"/>
        <v>0</v>
      </c>
      <c r="R98" s="278">
        <f t="shared" si="229"/>
        <v>0</v>
      </c>
      <c r="S98" s="278">
        <f t="shared" si="229"/>
        <v>0</v>
      </c>
      <c r="T98" s="279">
        <f t="shared" si="235"/>
        <v>0</v>
      </c>
      <c r="U98" s="278">
        <f t="shared" si="236"/>
        <v>0</v>
      </c>
      <c r="V98" s="290"/>
      <c r="W98" s="290"/>
      <c r="X98" s="290"/>
      <c r="Y98" s="290"/>
      <c r="Z98" s="290"/>
      <c r="AA98" s="290"/>
      <c r="AB98" s="279">
        <f t="shared" si="237"/>
        <v>1</v>
      </c>
      <c r="AC98" s="278">
        <f t="shared" si="238"/>
        <v>0</v>
      </c>
      <c r="AD98" s="290"/>
      <c r="AE98" s="290"/>
      <c r="AF98" s="290"/>
      <c r="AG98" s="290"/>
      <c r="AH98" s="290"/>
      <c r="AI98" s="290"/>
      <c r="AJ98" s="279">
        <f t="shared" si="239"/>
        <v>0</v>
      </c>
      <c r="AK98" s="278">
        <f t="shared" si="240"/>
        <v>0</v>
      </c>
      <c r="AL98" s="290"/>
      <c r="AM98" s="290"/>
      <c r="AN98" s="290"/>
      <c r="AO98" s="290"/>
      <c r="AP98" s="290"/>
      <c r="AQ98" s="290"/>
      <c r="AR98" s="279">
        <f t="shared" si="241"/>
        <v>0</v>
      </c>
      <c r="AS98" s="278">
        <f t="shared" si="242"/>
        <v>0</v>
      </c>
      <c r="AT98" s="290"/>
      <c r="AU98" s="290"/>
      <c r="AV98" s="290"/>
      <c r="AW98" s="290"/>
      <c r="AX98" s="290"/>
      <c r="AY98" s="290"/>
    </row>
    <row r="99" spans="3:51" ht="31.9" customHeight="1" x14ac:dyDescent="0.25">
      <c r="D99" s="175"/>
      <c r="E99" s="281">
        <v>491</v>
      </c>
      <c r="F99" s="282" t="s">
        <v>1383</v>
      </c>
      <c r="G99" s="226">
        <v>3</v>
      </c>
      <c r="H99" s="276">
        <f t="shared" si="234"/>
        <v>3</v>
      </c>
      <c r="I99" s="285">
        <v>0</v>
      </c>
      <c r="J99" s="285">
        <v>1</v>
      </c>
      <c r="K99" s="285">
        <v>1</v>
      </c>
      <c r="L99" s="285">
        <v>1</v>
      </c>
      <c r="M99" s="278">
        <v>1000</v>
      </c>
      <c r="N99" s="278">
        <f t="shared" si="229"/>
        <v>0</v>
      </c>
      <c r="O99" s="278">
        <f t="shared" si="229"/>
        <v>0</v>
      </c>
      <c r="P99" s="278">
        <f t="shared" si="229"/>
        <v>0</v>
      </c>
      <c r="Q99" s="278">
        <f t="shared" si="229"/>
        <v>0</v>
      </c>
      <c r="R99" s="278">
        <f t="shared" si="229"/>
        <v>0</v>
      </c>
      <c r="S99" s="278">
        <f t="shared" si="229"/>
        <v>0</v>
      </c>
      <c r="T99" s="279">
        <f t="shared" si="235"/>
        <v>0</v>
      </c>
      <c r="U99" s="278">
        <f t="shared" si="236"/>
        <v>0</v>
      </c>
      <c r="V99" s="280"/>
      <c r="W99" s="290"/>
      <c r="X99" s="290"/>
      <c r="Y99" s="290"/>
      <c r="Z99" s="290"/>
      <c r="AA99" s="290"/>
      <c r="AB99" s="279">
        <f t="shared" si="237"/>
        <v>1</v>
      </c>
      <c r="AC99" s="278">
        <f t="shared" si="238"/>
        <v>0</v>
      </c>
      <c r="AD99" s="280"/>
      <c r="AE99" s="290"/>
      <c r="AF99" s="290"/>
      <c r="AG99" s="290"/>
      <c r="AH99" s="290"/>
      <c r="AI99" s="290"/>
      <c r="AJ99" s="279">
        <f t="shared" si="239"/>
        <v>1</v>
      </c>
      <c r="AK99" s="278">
        <f t="shared" si="240"/>
        <v>0</v>
      </c>
      <c r="AL99" s="280"/>
      <c r="AM99" s="290"/>
      <c r="AN99" s="290"/>
      <c r="AO99" s="290"/>
      <c r="AP99" s="290"/>
      <c r="AQ99" s="290"/>
      <c r="AR99" s="279">
        <f t="shared" si="241"/>
        <v>1</v>
      </c>
      <c r="AS99" s="278">
        <f t="shared" si="242"/>
        <v>0</v>
      </c>
      <c r="AT99" s="280"/>
      <c r="AU99" s="290"/>
      <c r="AV99" s="290"/>
      <c r="AW99" s="290"/>
      <c r="AX99" s="290"/>
      <c r="AY99" s="290"/>
    </row>
    <row r="100" spans="3:51" ht="45" customHeight="1" x14ac:dyDescent="0.25">
      <c r="D100" s="175"/>
      <c r="E100" s="182">
        <v>492</v>
      </c>
      <c r="F100" s="282" t="s">
        <v>1385</v>
      </c>
      <c r="G100" s="226">
        <v>6</v>
      </c>
      <c r="H100" s="276">
        <f t="shared" si="234"/>
        <v>6</v>
      </c>
      <c r="I100" s="285">
        <v>0</v>
      </c>
      <c r="J100" s="285">
        <v>2</v>
      </c>
      <c r="K100" s="285">
        <v>2</v>
      </c>
      <c r="L100" s="285">
        <v>2</v>
      </c>
      <c r="M100" s="278">
        <v>2000</v>
      </c>
      <c r="N100" s="278">
        <f t="shared" si="229"/>
        <v>0</v>
      </c>
      <c r="O100" s="278">
        <f t="shared" si="229"/>
        <v>0</v>
      </c>
      <c r="P100" s="278">
        <f t="shared" si="229"/>
        <v>0</v>
      </c>
      <c r="Q100" s="278">
        <f t="shared" si="229"/>
        <v>0</v>
      </c>
      <c r="R100" s="278">
        <f t="shared" si="229"/>
        <v>0</v>
      </c>
      <c r="S100" s="278">
        <f t="shared" si="229"/>
        <v>0</v>
      </c>
      <c r="T100" s="279">
        <f t="shared" si="235"/>
        <v>0</v>
      </c>
      <c r="U100" s="278">
        <f t="shared" si="236"/>
        <v>0</v>
      </c>
      <c r="V100" s="280"/>
      <c r="W100" s="280"/>
      <c r="X100" s="280"/>
      <c r="Y100" s="280"/>
      <c r="Z100" s="280"/>
      <c r="AA100" s="280"/>
      <c r="AB100" s="279">
        <f t="shared" si="237"/>
        <v>2</v>
      </c>
      <c r="AC100" s="278">
        <f t="shared" si="238"/>
        <v>0</v>
      </c>
      <c r="AD100" s="280"/>
      <c r="AE100" s="280"/>
      <c r="AF100" s="280"/>
      <c r="AG100" s="280"/>
      <c r="AH100" s="280"/>
      <c r="AI100" s="280"/>
      <c r="AJ100" s="279">
        <f t="shared" si="239"/>
        <v>2</v>
      </c>
      <c r="AK100" s="278">
        <f t="shared" si="240"/>
        <v>0</v>
      </c>
      <c r="AL100" s="280"/>
      <c r="AM100" s="280"/>
      <c r="AN100" s="280"/>
      <c r="AO100" s="280"/>
      <c r="AP100" s="280"/>
      <c r="AQ100" s="280"/>
      <c r="AR100" s="279">
        <f t="shared" si="241"/>
        <v>2</v>
      </c>
      <c r="AS100" s="278">
        <f t="shared" si="242"/>
        <v>0</v>
      </c>
      <c r="AT100" s="280"/>
      <c r="AU100" s="280"/>
      <c r="AV100" s="280"/>
      <c r="AW100" s="280"/>
      <c r="AX100" s="280"/>
      <c r="AY100" s="280"/>
    </row>
    <row r="101" spans="3:51" ht="31.9" customHeight="1" x14ac:dyDescent="0.25">
      <c r="C101" s="165" t="s">
        <v>2520</v>
      </c>
      <c r="D101" s="166" t="s">
        <v>431</v>
      </c>
      <c r="E101" s="228"/>
      <c r="F101" s="168"/>
      <c r="G101" s="194"/>
      <c r="H101" s="266"/>
      <c r="I101" s="267"/>
      <c r="J101" s="267"/>
      <c r="K101" s="267"/>
      <c r="L101" s="267"/>
      <c r="M101" s="293">
        <f t="shared" ref="M101:S101" si="243">SUM(M102:M110)/2</f>
        <v>55</v>
      </c>
      <c r="N101" s="293">
        <f t="shared" si="243"/>
        <v>0</v>
      </c>
      <c r="O101" s="293">
        <f t="shared" si="243"/>
        <v>0</v>
      </c>
      <c r="P101" s="293">
        <f t="shared" si="243"/>
        <v>0</v>
      </c>
      <c r="Q101" s="293">
        <f t="shared" si="243"/>
        <v>0</v>
      </c>
      <c r="R101" s="293">
        <f t="shared" si="243"/>
        <v>0</v>
      </c>
      <c r="S101" s="293">
        <f t="shared" si="243"/>
        <v>0</v>
      </c>
      <c r="T101" s="294"/>
      <c r="U101" s="289">
        <f t="shared" ref="U101:AA101" si="244">SUM(U102:U110)/2</f>
        <v>0</v>
      </c>
      <c r="V101" s="289">
        <f t="shared" si="244"/>
        <v>0</v>
      </c>
      <c r="W101" s="289">
        <f t="shared" si="244"/>
        <v>0</v>
      </c>
      <c r="X101" s="289">
        <f t="shared" si="244"/>
        <v>0</v>
      </c>
      <c r="Y101" s="289">
        <f t="shared" si="244"/>
        <v>0</v>
      </c>
      <c r="Z101" s="289">
        <f t="shared" si="244"/>
        <v>0</v>
      </c>
      <c r="AA101" s="289">
        <f t="shared" si="244"/>
        <v>0</v>
      </c>
      <c r="AB101" s="294"/>
      <c r="AC101" s="289">
        <f t="shared" ref="AC101:AI101" si="245">SUM(AC102:AC110)/2</f>
        <v>0</v>
      </c>
      <c r="AD101" s="289">
        <f t="shared" si="245"/>
        <v>0</v>
      </c>
      <c r="AE101" s="289">
        <f t="shared" si="245"/>
        <v>0</v>
      </c>
      <c r="AF101" s="289">
        <f t="shared" si="245"/>
        <v>0</v>
      </c>
      <c r="AG101" s="289">
        <f t="shared" si="245"/>
        <v>0</v>
      </c>
      <c r="AH101" s="289">
        <f t="shared" si="245"/>
        <v>0</v>
      </c>
      <c r="AI101" s="289">
        <f t="shared" si="245"/>
        <v>0</v>
      </c>
      <c r="AJ101" s="294"/>
      <c r="AK101" s="289">
        <f t="shared" ref="AK101:AQ101" si="246">SUM(AK102:AK110)/2</f>
        <v>0</v>
      </c>
      <c r="AL101" s="289">
        <f t="shared" si="246"/>
        <v>0</v>
      </c>
      <c r="AM101" s="289">
        <f t="shared" si="246"/>
        <v>0</v>
      </c>
      <c r="AN101" s="289">
        <f t="shared" si="246"/>
        <v>0</v>
      </c>
      <c r="AO101" s="289">
        <f t="shared" si="246"/>
        <v>0</v>
      </c>
      <c r="AP101" s="289">
        <f t="shared" si="246"/>
        <v>0</v>
      </c>
      <c r="AQ101" s="289">
        <f t="shared" si="246"/>
        <v>0</v>
      </c>
      <c r="AR101" s="294"/>
      <c r="AS101" s="289">
        <f t="shared" ref="AS101:AY101" si="247">SUM(AS102:AS110)/2</f>
        <v>0</v>
      </c>
      <c r="AT101" s="289">
        <f t="shared" si="247"/>
        <v>0</v>
      </c>
      <c r="AU101" s="289">
        <f t="shared" si="247"/>
        <v>0</v>
      </c>
      <c r="AV101" s="289">
        <f t="shared" si="247"/>
        <v>0</v>
      </c>
      <c r="AW101" s="289">
        <f t="shared" si="247"/>
        <v>0</v>
      </c>
      <c r="AX101" s="289">
        <f t="shared" si="247"/>
        <v>0</v>
      </c>
      <c r="AY101" s="289">
        <f t="shared" si="247"/>
        <v>0</v>
      </c>
    </row>
    <row r="102" spans="3:51" ht="31.9" customHeight="1" x14ac:dyDescent="0.25">
      <c r="D102" s="175" t="s">
        <v>2522</v>
      </c>
      <c r="E102" s="538" t="s">
        <v>2521</v>
      </c>
      <c r="F102" s="539"/>
      <c r="G102" s="189"/>
      <c r="H102" s="271"/>
      <c r="I102" s="272"/>
      <c r="J102" s="272"/>
      <c r="K102" s="272"/>
      <c r="L102" s="272"/>
      <c r="M102" s="275">
        <v>35</v>
      </c>
      <c r="N102" s="275">
        <f t="shared" ref="N102:S110" si="248">+V102+AD102+AL102+AT102</f>
        <v>0</v>
      </c>
      <c r="O102" s="275">
        <f t="shared" si="248"/>
        <v>0</v>
      </c>
      <c r="P102" s="275">
        <f t="shared" si="248"/>
        <v>0</v>
      </c>
      <c r="Q102" s="275">
        <f t="shared" si="248"/>
        <v>0</v>
      </c>
      <c r="R102" s="275">
        <f t="shared" si="248"/>
        <v>0</v>
      </c>
      <c r="S102" s="275">
        <f t="shared" si="248"/>
        <v>0</v>
      </c>
      <c r="T102" s="286"/>
      <c r="U102" s="275">
        <f t="shared" ref="U102:AA102" si="249">SUM(U103:U106)</f>
        <v>0</v>
      </c>
      <c r="V102" s="275">
        <f t="shared" si="249"/>
        <v>0</v>
      </c>
      <c r="W102" s="275">
        <f t="shared" si="249"/>
        <v>0</v>
      </c>
      <c r="X102" s="275">
        <f t="shared" si="249"/>
        <v>0</v>
      </c>
      <c r="Y102" s="275">
        <f t="shared" si="249"/>
        <v>0</v>
      </c>
      <c r="Z102" s="275">
        <f t="shared" si="249"/>
        <v>0</v>
      </c>
      <c r="AA102" s="275">
        <f t="shared" si="249"/>
        <v>0</v>
      </c>
      <c r="AB102" s="286"/>
      <c r="AC102" s="275">
        <f t="shared" ref="AC102:AI102" si="250">SUM(AC103:AC106)</f>
        <v>0</v>
      </c>
      <c r="AD102" s="275">
        <f t="shared" si="250"/>
        <v>0</v>
      </c>
      <c r="AE102" s="275">
        <f t="shared" si="250"/>
        <v>0</v>
      </c>
      <c r="AF102" s="275">
        <f t="shared" si="250"/>
        <v>0</v>
      </c>
      <c r="AG102" s="275">
        <f t="shared" si="250"/>
        <v>0</v>
      </c>
      <c r="AH102" s="275">
        <f t="shared" si="250"/>
        <v>0</v>
      </c>
      <c r="AI102" s="275">
        <f t="shared" si="250"/>
        <v>0</v>
      </c>
      <c r="AJ102" s="286"/>
      <c r="AK102" s="275">
        <f t="shared" ref="AK102:AQ102" si="251">SUM(AK103:AK106)</f>
        <v>0</v>
      </c>
      <c r="AL102" s="275">
        <f t="shared" si="251"/>
        <v>0</v>
      </c>
      <c r="AM102" s="275">
        <f t="shared" si="251"/>
        <v>0</v>
      </c>
      <c r="AN102" s="275">
        <f t="shared" si="251"/>
        <v>0</v>
      </c>
      <c r="AO102" s="275">
        <f t="shared" si="251"/>
        <v>0</v>
      </c>
      <c r="AP102" s="275">
        <f t="shared" si="251"/>
        <v>0</v>
      </c>
      <c r="AQ102" s="275">
        <f t="shared" si="251"/>
        <v>0</v>
      </c>
      <c r="AR102" s="286"/>
      <c r="AS102" s="275">
        <f t="shared" ref="AS102:AY102" si="252">SUM(AS103:AS106)</f>
        <v>0</v>
      </c>
      <c r="AT102" s="275">
        <f t="shared" si="252"/>
        <v>0</v>
      </c>
      <c r="AU102" s="275">
        <f t="shared" si="252"/>
        <v>0</v>
      </c>
      <c r="AV102" s="275">
        <f t="shared" si="252"/>
        <v>0</v>
      </c>
      <c r="AW102" s="275">
        <f t="shared" si="252"/>
        <v>0</v>
      </c>
      <c r="AX102" s="275">
        <f t="shared" si="252"/>
        <v>0</v>
      </c>
      <c r="AY102" s="275">
        <f t="shared" si="252"/>
        <v>0</v>
      </c>
    </row>
    <row r="103" spans="3:51" ht="31.9" customHeight="1" x14ac:dyDescent="0.25">
      <c r="D103" s="201"/>
      <c r="E103" s="182">
        <v>493</v>
      </c>
      <c r="F103" s="191" t="s">
        <v>1387</v>
      </c>
      <c r="G103" s="226">
        <v>1</v>
      </c>
      <c r="H103" s="276">
        <f t="shared" ref="H103:H106" si="253">SUM(I103:L103)</f>
        <v>1</v>
      </c>
      <c r="I103" s="277">
        <v>0</v>
      </c>
      <c r="J103" s="277">
        <v>1</v>
      </c>
      <c r="K103" s="277">
        <v>0</v>
      </c>
      <c r="L103" s="277">
        <v>0</v>
      </c>
      <c r="M103" s="278">
        <v>10</v>
      </c>
      <c r="N103" s="278">
        <f t="shared" si="248"/>
        <v>0</v>
      </c>
      <c r="O103" s="278">
        <f t="shared" si="248"/>
        <v>0</v>
      </c>
      <c r="P103" s="278">
        <f t="shared" si="248"/>
        <v>0</v>
      </c>
      <c r="Q103" s="278">
        <f t="shared" si="248"/>
        <v>0</v>
      </c>
      <c r="R103" s="278">
        <f t="shared" si="248"/>
        <v>0</v>
      </c>
      <c r="S103" s="278">
        <f t="shared" si="248"/>
        <v>0</v>
      </c>
      <c r="T103" s="279">
        <f t="shared" ref="T103:T106" si="254">+I103</f>
        <v>0</v>
      </c>
      <c r="U103" s="278">
        <f t="shared" ref="U103:U106" si="255">SUM(V103:AA103)</f>
        <v>0</v>
      </c>
      <c r="V103" s="280"/>
      <c r="W103" s="280"/>
      <c r="X103" s="280"/>
      <c r="Y103" s="280"/>
      <c r="Z103" s="280"/>
      <c r="AA103" s="280"/>
      <c r="AB103" s="279">
        <f t="shared" ref="AB103:AB106" si="256">+J103</f>
        <v>1</v>
      </c>
      <c r="AC103" s="278">
        <f t="shared" ref="AC103:AC106" si="257">SUM(AD103:AI103)</f>
        <v>0</v>
      </c>
      <c r="AD103" s="280"/>
      <c r="AE103" s="280"/>
      <c r="AF103" s="280"/>
      <c r="AG103" s="280"/>
      <c r="AH103" s="280"/>
      <c r="AI103" s="280"/>
      <c r="AJ103" s="279">
        <f t="shared" ref="AJ103:AJ106" si="258">+K103</f>
        <v>0</v>
      </c>
      <c r="AK103" s="278">
        <f t="shared" ref="AK103:AK106" si="259">SUM(AL103:AQ103)</f>
        <v>0</v>
      </c>
      <c r="AL103" s="280"/>
      <c r="AM103" s="280"/>
      <c r="AN103" s="280"/>
      <c r="AO103" s="280"/>
      <c r="AP103" s="280"/>
      <c r="AQ103" s="280"/>
      <c r="AR103" s="279">
        <f t="shared" ref="AR103:AR106" si="260">+L103</f>
        <v>0</v>
      </c>
      <c r="AS103" s="278">
        <f t="shared" ref="AS103:AS106" si="261">SUM(AT103:AY103)</f>
        <v>0</v>
      </c>
      <c r="AT103" s="280"/>
      <c r="AU103" s="280"/>
      <c r="AV103" s="280"/>
      <c r="AW103" s="280"/>
      <c r="AX103" s="280"/>
      <c r="AY103" s="280"/>
    </row>
    <row r="104" spans="3:51" ht="31.9" customHeight="1" x14ac:dyDescent="0.25">
      <c r="D104" s="201"/>
      <c r="E104" s="182">
        <v>494</v>
      </c>
      <c r="F104" s="191" t="s">
        <v>1389</v>
      </c>
      <c r="G104" s="226">
        <v>1</v>
      </c>
      <c r="H104" s="276">
        <f t="shared" si="253"/>
        <v>1</v>
      </c>
      <c r="I104" s="277">
        <v>0</v>
      </c>
      <c r="J104" s="277">
        <v>0</v>
      </c>
      <c r="K104" s="277">
        <v>0</v>
      </c>
      <c r="L104" s="277">
        <v>1</v>
      </c>
      <c r="M104" s="278">
        <v>10</v>
      </c>
      <c r="N104" s="278">
        <f t="shared" si="248"/>
        <v>0</v>
      </c>
      <c r="O104" s="278">
        <f t="shared" si="248"/>
        <v>0</v>
      </c>
      <c r="P104" s="278">
        <f t="shared" si="248"/>
        <v>0</v>
      </c>
      <c r="Q104" s="278">
        <f t="shared" si="248"/>
        <v>0</v>
      </c>
      <c r="R104" s="278">
        <f t="shared" si="248"/>
        <v>0</v>
      </c>
      <c r="S104" s="278">
        <f t="shared" si="248"/>
        <v>0</v>
      </c>
      <c r="T104" s="279">
        <f t="shared" si="254"/>
        <v>0</v>
      </c>
      <c r="U104" s="278">
        <f t="shared" si="255"/>
        <v>0</v>
      </c>
      <c r="V104" s="280"/>
      <c r="W104" s="280"/>
      <c r="X104" s="280"/>
      <c r="Y104" s="280"/>
      <c r="Z104" s="280"/>
      <c r="AA104" s="280"/>
      <c r="AB104" s="279">
        <f t="shared" si="256"/>
        <v>0</v>
      </c>
      <c r="AC104" s="278">
        <f t="shared" si="257"/>
        <v>0</v>
      </c>
      <c r="AD104" s="280"/>
      <c r="AE104" s="280"/>
      <c r="AF104" s="280"/>
      <c r="AG104" s="280"/>
      <c r="AH104" s="280"/>
      <c r="AI104" s="280"/>
      <c r="AJ104" s="279">
        <f t="shared" si="258"/>
        <v>0</v>
      </c>
      <c r="AK104" s="278">
        <f t="shared" si="259"/>
        <v>0</v>
      </c>
      <c r="AL104" s="280"/>
      <c r="AM104" s="280"/>
      <c r="AN104" s="280"/>
      <c r="AO104" s="280"/>
      <c r="AP104" s="280"/>
      <c r="AQ104" s="280"/>
      <c r="AR104" s="279">
        <f t="shared" si="260"/>
        <v>1</v>
      </c>
      <c r="AS104" s="278">
        <f t="shared" si="261"/>
        <v>0</v>
      </c>
      <c r="AT104" s="280"/>
      <c r="AU104" s="280"/>
      <c r="AV104" s="280"/>
      <c r="AW104" s="280"/>
      <c r="AX104" s="280"/>
      <c r="AY104" s="280"/>
    </row>
    <row r="105" spans="3:51" ht="31.9" customHeight="1" x14ac:dyDescent="0.25">
      <c r="D105" s="201"/>
      <c r="E105" s="182">
        <v>495</v>
      </c>
      <c r="F105" s="191" t="s">
        <v>1391</v>
      </c>
      <c r="G105" s="226">
        <v>350</v>
      </c>
      <c r="H105" s="276">
        <f t="shared" si="253"/>
        <v>350</v>
      </c>
      <c r="I105" s="277">
        <v>50</v>
      </c>
      <c r="J105" s="277">
        <v>100</v>
      </c>
      <c r="K105" s="277">
        <v>100</v>
      </c>
      <c r="L105" s="277">
        <v>100</v>
      </c>
      <c r="M105" s="278">
        <v>10</v>
      </c>
      <c r="N105" s="278">
        <f t="shared" si="248"/>
        <v>0</v>
      </c>
      <c r="O105" s="278">
        <f t="shared" si="248"/>
        <v>0</v>
      </c>
      <c r="P105" s="278">
        <f t="shared" si="248"/>
        <v>0</v>
      </c>
      <c r="Q105" s="278">
        <f t="shared" si="248"/>
        <v>0</v>
      </c>
      <c r="R105" s="278">
        <f t="shared" si="248"/>
        <v>0</v>
      </c>
      <c r="S105" s="278">
        <f t="shared" si="248"/>
        <v>0</v>
      </c>
      <c r="T105" s="279">
        <f t="shared" si="254"/>
        <v>50</v>
      </c>
      <c r="U105" s="278">
        <f t="shared" si="255"/>
        <v>0</v>
      </c>
      <c r="V105" s="280"/>
      <c r="W105" s="280"/>
      <c r="X105" s="280"/>
      <c r="Y105" s="280"/>
      <c r="Z105" s="280"/>
      <c r="AA105" s="280"/>
      <c r="AB105" s="279">
        <f t="shared" si="256"/>
        <v>100</v>
      </c>
      <c r="AC105" s="278">
        <f t="shared" si="257"/>
        <v>0</v>
      </c>
      <c r="AD105" s="280"/>
      <c r="AE105" s="280"/>
      <c r="AF105" s="280"/>
      <c r="AG105" s="280"/>
      <c r="AH105" s="280"/>
      <c r="AI105" s="280"/>
      <c r="AJ105" s="279">
        <f t="shared" si="258"/>
        <v>100</v>
      </c>
      <c r="AK105" s="278">
        <f t="shared" si="259"/>
        <v>0</v>
      </c>
      <c r="AL105" s="280"/>
      <c r="AM105" s="280"/>
      <c r="AN105" s="280"/>
      <c r="AO105" s="280"/>
      <c r="AP105" s="280"/>
      <c r="AQ105" s="280"/>
      <c r="AR105" s="279">
        <f t="shared" si="260"/>
        <v>100</v>
      </c>
      <c r="AS105" s="278">
        <f t="shared" si="261"/>
        <v>0</v>
      </c>
      <c r="AT105" s="280"/>
      <c r="AU105" s="280"/>
      <c r="AV105" s="280"/>
      <c r="AW105" s="280"/>
      <c r="AX105" s="280"/>
      <c r="AY105" s="280"/>
    </row>
    <row r="106" spans="3:51" ht="31.9" customHeight="1" x14ac:dyDescent="0.25">
      <c r="D106" s="201"/>
      <c r="E106" s="182">
        <v>496</v>
      </c>
      <c r="F106" s="191" t="s">
        <v>1393</v>
      </c>
      <c r="G106" s="232">
        <v>1</v>
      </c>
      <c r="H106" s="283">
        <f t="shared" si="253"/>
        <v>1</v>
      </c>
      <c r="I106" s="287">
        <v>0.25</v>
      </c>
      <c r="J106" s="287">
        <v>0.25</v>
      </c>
      <c r="K106" s="287">
        <v>0.25</v>
      </c>
      <c r="L106" s="287">
        <v>0.25</v>
      </c>
      <c r="M106" s="278">
        <v>5</v>
      </c>
      <c r="N106" s="278">
        <f t="shared" si="248"/>
        <v>0</v>
      </c>
      <c r="O106" s="278">
        <f t="shared" si="248"/>
        <v>0</v>
      </c>
      <c r="P106" s="278">
        <f t="shared" si="248"/>
        <v>0</v>
      </c>
      <c r="Q106" s="278">
        <f t="shared" si="248"/>
        <v>0</v>
      </c>
      <c r="R106" s="278">
        <f t="shared" si="248"/>
        <v>0</v>
      </c>
      <c r="S106" s="278">
        <f t="shared" si="248"/>
        <v>0</v>
      </c>
      <c r="T106" s="279">
        <f t="shared" si="254"/>
        <v>0.25</v>
      </c>
      <c r="U106" s="278">
        <f t="shared" si="255"/>
        <v>0</v>
      </c>
      <c r="V106" s="280"/>
      <c r="W106" s="280"/>
      <c r="X106" s="280"/>
      <c r="Y106" s="280"/>
      <c r="Z106" s="280"/>
      <c r="AA106" s="280"/>
      <c r="AB106" s="279">
        <f t="shared" si="256"/>
        <v>0.25</v>
      </c>
      <c r="AC106" s="278">
        <f t="shared" si="257"/>
        <v>0</v>
      </c>
      <c r="AD106" s="280"/>
      <c r="AE106" s="280"/>
      <c r="AF106" s="280"/>
      <c r="AG106" s="280"/>
      <c r="AH106" s="280"/>
      <c r="AI106" s="280"/>
      <c r="AJ106" s="279">
        <f t="shared" si="258"/>
        <v>0.25</v>
      </c>
      <c r="AK106" s="278">
        <f t="shared" si="259"/>
        <v>0</v>
      </c>
      <c r="AL106" s="280"/>
      <c r="AM106" s="280"/>
      <c r="AN106" s="280"/>
      <c r="AO106" s="280"/>
      <c r="AP106" s="280"/>
      <c r="AQ106" s="280"/>
      <c r="AR106" s="279">
        <f t="shared" si="260"/>
        <v>0.25</v>
      </c>
      <c r="AS106" s="278">
        <f t="shared" si="261"/>
        <v>0</v>
      </c>
      <c r="AT106" s="280"/>
      <c r="AU106" s="280"/>
      <c r="AV106" s="280"/>
      <c r="AW106" s="280"/>
      <c r="AX106" s="280"/>
      <c r="AY106" s="280"/>
    </row>
    <row r="107" spans="3:51" ht="31.9" customHeight="1" x14ac:dyDescent="0.25">
      <c r="D107" s="175" t="s">
        <v>2524</v>
      </c>
      <c r="E107" s="551" t="s">
        <v>2523</v>
      </c>
      <c r="F107" s="552"/>
      <c r="G107" s="189"/>
      <c r="H107" s="271"/>
      <c r="I107" s="272"/>
      <c r="J107" s="272"/>
      <c r="K107" s="272"/>
      <c r="L107" s="272"/>
      <c r="M107" s="275">
        <v>20</v>
      </c>
      <c r="N107" s="275">
        <f t="shared" si="248"/>
        <v>0</v>
      </c>
      <c r="O107" s="275">
        <f t="shared" si="248"/>
        <v>0</v>
      </c>
      <c r="P107" s="275">
        <f t="shared" si="248"/>
        <v>0</v>
      </c>
      <c r="Q107" s="275">
        <f t="shared" si="248"/>
        <v>0</v>
      </c>
      <c r="R107" s="275">
        <f t="shared" si="248"/>
        <v>0</v>
      </c>
      <c r="S107" s="275">
        <f t="shared" si="248"/>
        <v>0</v>
      </c>
      <c r="T107" s="286"/>
      <c r="U107" s="275">
        <f t="shared" ref="U107:AA107" si="262">SUM(U108:U110)</f>
        <v>0</v>
      </c>
      <c r="V107" s="275">
        <f t="shared" si="262"/>
        <v>0</v>
      </c>
      <c r="W107" s="275">
        <f t="shared" si="262"/>
        <v>0</v>
      </c>
      <c r="X107" s="275">
        <f t="shared" si="262"/>
        <v>0</v>
      </c>
      <c r="Y107" s="275">
        <f t="shared" si="262"/>
        <v>0</v>
      </c>
      <c r="Z107" s="275">
        <f t="shared" si="262"/>
        <v>0</v>
      </c>
      <c r="AA107" s="275">
        <f t="shared" si="262"/>
        <v>0</v>
      </c>
      <c r="AB107" s="286"/>
      <c r="AC107" s="275">
        <f t="shared" ref="AC107:AI107" si="263">SUM(AC108:AC110)</f>
        <v>0</v>
      </c>
      <c r="AD107" s="275">
        <f t="shared" si="263"/>
        <v>0</v>
      </c>
      <c r="AE107" s="275">
        <f t="shared" si="263"/>
        <v>0</v>
      </c>
      <c r="AF107" s="275">
        <f t="shared" si="263"/>
        <v>0</v>
      </c>
      <c r="AG107" s="275">
        <f t="shared" si="263"/>
        <v>0</v>
      </c>
      <c r="AH107" s="275">
        <f t="shared" si="263"/>
        <v>0</v>
      </c>
      <c r="AI107" s="275">
        <f t="shared" si="263"/>
        <v>0</v>
      </c>
      <c r="AJ107" s="286"/>
      <c r="AK107" s="275">
        <f t="shared" ref="AK107:AQ107" si="264">SUM(AK108:AK110)</f>
        <v>0</v>
      </c>
      <c r="AL107" s="275">
        <f t="shared" si="264"/>
        <v>0</v>
      </c>
      <c r="AM107" s="275">
        <f t="shared" si="264"/>
        <v>0</v>
      </c>
      <c r="AN107" s="275">
        <f t="shared" si="264"/>
        <v>0</v>
      </c>
      <c r="AO107" s="275">
        <f t="shared" si="264"/>
        <v>0</v>
      </c>
      <c r="AP107" s="275">
        <f t="shared" si="264"/>
        <v>0</v>
      </c>
      <c r="AQ107" s="275">
        <f t="shared" si="264"/>
        <v>0</v>
      </c>
      <c r="AR107" s="286"/>
      <c r="AS107" s="275">
        <f t="shared" ref="AS107:AY107" si="265">SUM(AS108:AS110)</f>
        <v>0</v>
      </c>
      <c r="AT107" s="275">
        <f t="shared" si="265"/>
        <v>0</v>
      </c>
      <c r="AU107" s="275">
        <f t="shared" si="265"/>
        <v>0</v>
      </c>
      <c r="AV107" s="275">
        <f t="shared" si="265"/>
        <v>0</v>
      </c>
      <c r="AW107" s="275">
        <f t="shared" si="265"/>
        <v>0</v>
      </c>
      <c r="AX107" s="275">
        <f t="shared" si="265"/>
        <v>0</v>
      </c>
      <c r="AY107" s="275">
        <f t="shared" si="265"/>
        <v>0</v>
      </c>
    </row>
    <row r="108" spans="3:51" ht="31.9" customHeight="1" x14ac:dyDescent="0.25">
      <c r="D108" s="175"/>
      <c r="E108" s="182">
        <v>497</v>
      </c>
      <c r="F108" s="183" t="s">
        <v>1395</v>
      </c>
      <c r="G108" s="226">
        <v>350</v>
      </c>
      <c r="H108" s="276">
        <f t="shared" ref="H108:H110" si="266">SUM(I108:L108)</f>
        <v>350</v>
      </c>
      <c r="I108" s="285">
        <v>50</v>
      </c>
      <c r="J108" s="285">
        <v>100</v>
      </c>
      <c r="K108" s="285">
        <v>100</v>
      </c>
      <c r="L108" s="285">
        <v>100</v>
      </c>
      <c r="M108" s="278">
        <v>10</v>
      </c>
      <c r="N108" s="278">
        <f t="shared" si="248"/>
        <v>0</v>
      </c>
      <c r="O108" s="278">
        <f t="shared" si="248"/>
        <v>0</v>
      </c>
      <c r="P108" s="278">
        <f t="shared" si="248"/>
        <v>0</v>
      </c>
      <c r="Q108" s="278">
        <f t="shared" si="248"/>
        <v>0</v>
      </c>
      <c r="R108" s="278">
        <f t="shared" si="248"/>
        <v>0</v>
      </c>
      <c r="S108" s="278">
        <f t="shared" si="248"/>
        <v>0</v>
      </c>
      <c r="T108" s="279">
        <f t="shared" ref="T108:T110" si="267">+I108</f>
        <v>50</v>
      </c>
      <c r="U108" s="278">
        <f t="shared" ref="U108:U110" si="268">SUM(V108:AA108)</f>
        <v>0</v>
      </c>
      <c r="V108" s="290"/>
      <c r="W108" s="290"/>
      <c r="X108" s="290"/>
      <c r="Y108" s="290"/>
      <c r="Z108" s="290"/>
      <c r="AA108" s="290"/>
      <c r="AB108" s="279">
        <f t="shared" ref="AB108:AB110" si="269">+J108</f>
        <v>100</v>
      </c>
      <c r="AC108" s="278">
        <f t="shared" ref="AC108:AC110" si="270">SUM(AD108:AI108)</f>
        <v>0</v>
      </c>
      <c r="AD108" s="290"/>
      <c r="AE108" s="290"/>
      <c r="AF108" s="290"/>
      <c r="AG108" s="290"/>
      <c r="AH108" s="290"/>
      <c r="AI108" s="290"/>
      <c r="AJ108" s="279">
        <f t="shared" ref="AJ108:AJ110" si="271">+K108</f>
        <v>100</v>
      </c>
      <c r="AK108" s="278">
        <f t="shared" ref="AK108:AK110" si="272">SUM(AL108:AQ108)</f>
        <v>0</v>
      </c>
      <c r="AL108" s="290"/>
      <c r="AM108" s="290"/>
      <c r="AN108" s="290"/>
      <c r="AO108" s="290"/>
      <c r="AP108" s="290"/>
      <c r="AQ108" s="290"/>
      <c r="AR108" s="279">
        <f t="shared" ref="AR108:AR110" si="273">+L108</f>
        <v>100</v>
      </c>
      <c r="AS108" s="278">
        <f t="shared" ref="AS108:AS110" si="274">SUM(AT108:AY108)</f>
        <v>0</v>
      </c>
      <c r="AT108" s="290"/>
      <c r="AU108" s="290"/>
      <c r="AV108" s="290"/>
      <c r="AW108" s="290"/>
      <c r="AX108" s="290"/>
      <c r="AY108" s="290"/>
    </row>
    <row r="109" spans="3:51" ht="31.9" customHeight="1" x14ac:dyDescent="0.25">
      <c r="D109" s="175"/>
      <c r="E109" s="281">
        <v>498</v>
      </c>
      <c r="F109" s="282" t="s">
        <v>1397</v>
      </c>
      <c r="G109" s="226">
        <v>40</v>
      </c>
      <c r="H109" s="276">
        <f t="shared" si="266"/>
        <v>40</v>
      </c>
      <c r="I109" s="285">
        <v>5</v>
      </c>
      <c r="J109" s="285">
        <v>10</v>
      </c>
      <c r="K109" s="285">
        <v>15</v>
      </c>
      <c r="L109" s="285">
        <v>10</v>
      </c>
      <c r="M109" s="278">
        <v>5</v>
      </c>
      <c r="N109" s="278">
        <f t="shared" si="248"/>
        <v>0</v>
      </c>
      <c r="O109" s="278">
        <f t="shared" si="248"/>
        <v>0</v>
      </c>
      <c r="P109" s="278">
        <f t="shared" si="248"/>
        <v>0</v>
      </c>
      <c r="Q109" s="278">
        <f t="shared" si="248"/>
        <v>0</v>
      </c>
      <c r="R109" s="278">
        <f t="shared" si="248"/>
        <v>0</v>
      </c>
      <c r="S109" s="278">
        <f t="shared" si="248"/>
        <v>0</v>
      </c>
      <c r="T109" s="279">
        <f t="shared" si="267"/>
        <v>5</v>
      </c>
      <c r="U109" s="278">
        <f t="shared" si="268"/>
        <v>0</v>
      </c>
      <c r="V109" s="290"/>
      <c r="W109" s="290"/>
      <c r="X109" s="290"/>
      <c r="Y109" s="290"/>
      <c r="Z109" s="290"/>
      <c r="AA109" s="290"/>
      <c r="AB109" s="279">
        <f t="shared" si="269"/>
        <v>10</v>
      </c>
      <c r="AC109" s="278">
        <f t="shared" si="270"/>
        <v>0</v>
      </c>
      <c r="AD109" s="290"/>
      <c r="AE109" s="290"/>
      <c r="AF109" s="290"/>
      <c r="AG109" s="290"/>
      <c r="AH109" s="290"/>
      <c r="AI109" s="290"/>
      <c r="AJ109" s="279">
        <f t="shared" si="271"/>
        <v>15</v>
      </c>
      <c r="AK109" s="278">
        <f t="shared" si="272"/>
        <v>0</v>
      </c>
      <c r="AL109" s="290"/>
      <c r="AM109" s="290"/>
      <c r="AN109" s="290"/>
      <c r="AO109" s="290"/>
      <c r="AP109" s="290"/>
      <c r="AQ109" s="290"/>
      <c r="AR109" s="279">
        <f t="shared" si="273"/>
        <v>10</v>
      </c>
      <c r="AS109" s="278">
        <f t="shared" si="274"/>
        <v>0</v>
      </c>
      <c r="AT109" s="290"/>
      <c r="AU109" s="290"/>
      <c r="AV109" s="290"/>
      <c r="AW109" s="290"/>
      <c r="AX109" s="290"/>
      <c r="AY109" s="290"/>
    </row>
    <row r="110" spans="3:51" ht="31.9" customHeight="1" x14ac:dyDescent="0.25">
      <c r="D110" s="175"/>
      <c r="E110" s="281">
        <v>499</v>
      </c>
      <c r="F110" s="282" t="s">
        <v>1399</v>
      </c>
      <c r="G110" s="232">
        <v>1</v>
      </c>
      <c r="H110" s="283">
        <f t="shared" si="266"/>
        <v>1</v>
      </c>
      <c r="I110" s="284">
        <v>0</v>
      </c>
      <c r="J110" s="284">
        <v>0.5</v>
      </c>
      <c r="K110" s="284">
        <v>0.4</v>
      </c>
      <c r="L110" s="284">
        <v>0.1</v>
      </c>
      <c r="M110" s="278">
        <v>5</v>
      </c>
      <c r="N110" s="278">
        <f t="shared" si="248"/>
        <v>0</v>
      </c>
      <c r="O110" s="278">
        <f t="shared" si="248"/>
        <v>0</v>
      </c>
      <c r="P110" s="278">
        <f t="shared" si="248"/>
        <v>0</v>
      </c>
      <c r="Q110" s="278">
        <f t="shared" si="248"/>
        <v>0</v>
      </c>
      <c r="R110" s="278">
        <f t="shared" si="248"/>
        <v>0</v>
      </c>
      <c r="S110" s="278">
        <f t="shared" si="248"/>
        <v>0</v>
      </c>
      <c r="T110" s="279">
        <f t="shared" si="267"/>
        <v>0</v>
      </c>
      <c r="U110" s="278">
        <f t="shared" si="268"/>
        <v>0</v>
      </c>
      <c r="V110" s="290"/>
      <c r="W110" s="290"/>
      <c r="X110" s="290"/>
      <c r="Y110" s="290"/>
      <c r="Z110" s="290"/>
      <c r="AA110" s="290"/>
      <c r="AB110" s="279">
        <f t="shared" si="269"/>
        <v>0.5</v>
      </c>
      <c r="AC110" s="278">
        <f t="shared" si="270"/>
        <v>0</v>
      </c>
      <c r="AD110" s="290"/>
      <c r="AE110" s="290"/>
      <c r="AF110" s="290"/>
      <c r="AG110" s="290"/>
      <c r="AH110" s="290"/>
      <c r="AI110" s="290"/>
      <c r="AJ110" s="279">
        <f t="shared" si="271"/>
        <v>0.4</v>
      </c>
      <c r="AK110" s="278">
        <f t="shared" si="272"/>
        <v>0</v>
      </c>
      <c r="AL110" s="290"/>
      <c r="AM110" s="290"/>
      <c r="AN110" s="290"/>
      <c r="AO110" s="290"/>
      <c r="AP110" s="290"/>
      <c r="AQ110" s="290"/>
      <c r="AR110" s="279">
        <f t="shared" si="273"/>
        <v>0.1</v>
      </c>
      <c r="AS110" s="278">
        <f t="shared" si="274"/>
        <v>0</v>
      </c>
      <c r="AT110" s="290"/>
      <c r="AU110" s="290"/>
      <c r="AV110" s="290"/>
      <c r="AW110" s="290"/>
      <c r="AX110" s="290"/>
      <c r="AY110" s="290"/>
    </row>
    <row r="111" spans="3:51" ht="31.9" customHeight="1" x14ac:dyDescent="0.25">
      <c r="C111" s="203" t="s">
        <v>2526</v>
      </c>
      <c r="D111" s="165" t="s">
        <v>2525</v>
      </c>
      <c r="E111" s="168"/>
      <c r="F111" s="168"/>
      <c r="G111" s="194"/>
      <c r="H111" s="266"/>
      <c r="I111" s="267"/>
      <c r="J111" s="267"/>
      <c r="K111" s="267"/>
      <c r="L111" s="267"/>
      <c r="M111" s="293">
        <f t="shared" ref="M111:S111" si="275">SUM(M112:M122)/2</f>
        <v>265</v>
      </c>
      <c r="N111" s="293">
        <f t="shared" si="275"/>
        <v>0</v>
      </c>
      <c r="O111" s="293">
        <f t="shared" si="275"/>
        <v>0</v>
      </c>
      <c r="P111" s="293">
        <f t="shared" si="275"/>
        <v>0</v>
      </c>
      <c r="Q111" s="293">
        <f t="shared" si="275"/>
        <v>0</v>
      </c>
      <c r="R111" s="293">
        <f t="shared" si="275"/>
        <v>0</v>
      </c>
      <c r="S111" s="293">
        <f t="shared" si="275"/>
        <v>0</v>
      </c>
      <c r="T111" s="296"/>
      <c r="U111" s="295">
        <f t="shared" ref="U111:AA111" si="276">SUM(U112:U122)/2</f>
        <v>0</v>
      </c>
      <c r="V111" s="295">
        <f t="shared" si="276"/>
        <v>0</v>
      </c>
      <c r="W111" s="295">
        <f t="shared" si="276"/>
        <v>0</v>
      </c>
      <c r="X111" s="295">
        <f t="shared" si="276"/>
        <v>0</v>
      </c>
      <c r="Y111" s="295">
        <f t="shared" si="276"/>
        <v>0</v>
      </c>
      <c r="Z111" s="295">
        <f t="shared" si="276"/>
        <v>0</v>
      </c>
      <c r="AA111" s="295">
        <f t="shared" si="276"/>
        <v>0</v>
      </c>
      <c r="AB111" s="296"/>
      <c r="AC111" s="295">
        <f t="shared" ref="AC111:AI111" si="277">SUM(AC112:AC122)/2</f>
        <v>0</v>
      </c>
      <c r="AD111" s="295">
        <f t="shared" si="277"/>
        <v>0</v>
      </c>
      <c r="AE111" s="295">
        <f t="shared" si="277"/>
        <v>0</v>
      </c>
      <c r="AF111" s="295">
        <f t="shared" si="277"/>
        <v>0</v>
      </c>
      <c r="AG111" s="295">
        <f t="shared" si="277"/>
        <v>0</v>
      </c>
      <c r="AH111" s="295">
        <f t="shared" si="277"/>
        <v>0</v>
      </c>
      <c r="AI111" s="295">
        <f t="shared" si="277"/>
        <v>0</v>
      </c>
      <c r="AJ111" s="296"/>
      <c r="AK111" s="295">
        <f t="shared" ref="AK111:AQ111" si="278">SUM(AK112:AK122)/2</f>
        <v>0</v>
      </c>
      <c r="AL111" s="295">
        <f t="shared" si="278"/>
        <v>0</v>
      </c>
      <c r="AM111" s="295">
        <f t="shared" si="278"/>
        <v>0</v>
      </c>
      <c r="AN111" s="295">
        <f t="shared" si="278"/>
        <v>0</v>
      </c>
      <c r="AO111" s="295">
        <f t="shared" si="278"/>
        <v>0</v>
      </c>
      <c r="AP111" s="295">
        <f t="shared" si="278"/>
        <v>0</v>
      </c>
      <c r="AQ111" s="295">
        <f t="shared" si="278"/>
        <v>0</v>
      </c>
      <c r="AR111" s="296"/>
      <c r="AS111" s="295">
        <f t="shared" ref="AS111:AY111" si="279">SUM(AS112:AS122)/2</f>
        <v>0</v>
      </c>
      <c r="AT111" s="295">
        <f t="shared" si="279"/>
        <v>0</v>
      </c>
      <c r="AU111" s="295">
        <f t="shared" si="279"/>
        <v>0</v>
      </c>
      <c r="AV111" s="295">
        <f t="shared" si="279"/>
        <v>0</v>
      </c>
      <c r="AW111" s="295">
        <f t="shared" si="279"/>
        <v>0</v>
      </c>
      <c r="AX111" s="295">
        <f t="shared" si="279"/>
        <v>0</v>
      </c>
      <c r="AY111" s="295">
        <f t="shared" si="279"/>
        <v>0</v>
      </c>
    </row>
    <row r="112" spans="3:51" ht="31.9" customHeight="1" x14ac:dyDescent="0.25">
      <c r="D112" s="175" t="s">
        <v>2528</v>
      </c>
      <c r="E112" s="540" t="s">
        <v>2527</v>
      </c>
      <c r="F112" s="541"/>
      <c r="G112" s="189"/>
      <c r="H112" s="271"/>
      <c r="I112" s="272"/>
      <c r="J112" s="272"/>
      <c r="K112" s="272"/>
      <c r="L112" s="272"/>
      <c r="M112" s="275">
        <v>70</v>
      </c>
      <c r="N112" s="275">
        <f t="shared" ref="N112:S122" si="280">+V112+AD112+AL112+AT112</f>
        <v>0</v>
      </c>
      <c r="O112" s="275">
        <f t="shared" si="280"/>
        <v>0</v>
      </c>
      <c r="P112" s="275">
        <f t="shared" si="280"/>
        <v>0</v>
      </c>
      <c r="Q112" s="275">
        <f t="shared" si="280"/>
        <v>0</v>
      </c>
      <c r="R112" s="275">
        <f t="shared" si="280"/>
        <v>0</v>
      </c>
      <c r="S112" s="275">
        <f t="shared" si="280"/>
        <v>0</v>
      </c>
      <c r="T112" s="286"/>
      <c r="U112" s="275">
        <f t="shared" ref="U112:AA112" si="281">SUM(U113:U118)</f>
        <v>0</v>
      </c>
      <c r="V112" s="275">
        <f t="shared" si="281"/>
        <v>0</v>
      </c>
      <c r="W112" s="275">
        <f t="shared" si="281"/>
        <v>0</v>
      </c>
      <c r="X112" s="275">
        <f t="shared" si="281"/>
        <v>0</v>
      </c>
      <c r="Y112" s="275">
        <f t="shared" si="281"/>
        <v>0</v>
      </c>
      <c r="Z112" s="275">
        <f t="shared" si="281"/>
        <v>0</v>
      </c>
      <c r="AA112" s="275">
        <f t="shared" si="281"/>
        <v>0</v>
      </c>
      <c r="AB112" s="286"/>
      <c r="AC112" s="275">
        <f t="shared" ref="AC112:AI112" si="282">SUM(AC113:AC118)</f>
        <v>0</v>
      </c>
      <c r="AD112" s="275">
        <f t="shared" si="282"/>
        <v>0</v>
      </c>
      <c r="AE112" s="275">
        <f t="shared" si="282"/>
        <v>0</v>
      </c>
      <c r="AF112" s="275">
        <f t="shared" si="282"/>
        <v>0</v>
      </c>
      <c r="AG112" s="275">
        <f t="shared" si="282"/>
        <v>0</v>
      </c>
      <c r="AH112" s="275">
        <f t="shared" si="282"/>
        <v>0</v>
      </c>
      <c r="AI112" s="275">
        <f t="shared" si="282"/>
        <v>0</v>
      </c>
      <c r="AJ112" s="286"/>
      <c r="AK112" s="275">
        <f t="shared" ref="AK112:AQ112" si="283">SUM(AK113:AK118)</f>
        <v>0</v>
      </c>
      <c r="AL112" s="275">
        <f t="shared" si="283"/>
        <v>0</v>
      </c>
      <c r="AM112" s="275">
        <f t="shared" si="283"/>
        <v>0</v>
      </c>
      <c r="AN112" s="275">
        <f t="shared" si="283"/>
        <v>0</v>
      </c>
      <c r="AO112" s="275">
        <f t="shared" si="283"/>
        <v>0</v>
      </c>
      <c r="AP112" s="275">
        <f t="shared" si="283"/>
        <v>0</v>
      </c>
      <c r="AQ112" s="275">
        <f t="shared" si="283"/>
        <v>0</v>
      </c>
      <c r="AR112" s="286"/>
      <c r="AS112" s="275">
        <f t="shared" ref="AS112:AY112" si="284">SUM(AS113:AS118)</f>
        <v>0</v>
      </c>
      <c r="AT112" s="275">
        <f t="shared" si="284"/>
        <v>0</v>
      </c>
      <c r="AU112" s="275">
        <f t="shared" si="284"/>
        <v>0</v>
      </c>
      <c r="AV112" s="275">
        <f t="shared" si="284"/>
        <v>0</v>
      </c>
      <c r="AW112" s="275">
        <f t="shared" si="284"/>
        <v>0</v>
      </c>
      <c r="AX112" s="275">
        <f t="shared" si="284"/>
        <v>0</v>
      </c>
      <c r="AY112" s="275">
        <f t="shared" si="284"/>
        <v>0</v>
      </c>
    </row>
    <row r="113" spans="1:51" ht="48" customHeight="1" x14ac:dyDescent="0.25">
      <c r="D113" s="175"/>
      <c r="E113" s="182">
        <v>500</v>
      </c>
      <c r="F113" s="191" t="s">
        <v>1401</v>
      </c>
      <c r="G113" s="226">
        <v>8</v>
      </c>
      <c r="H113" s="276">
        <f t="shared" ref="H113:H118" si="285">SUM(I113:L113)</f>
        <v>8</v>
      </c>
      <c r="I113" s="285">
        <v>1</v>
      </c>
      <c r="J113" s="285">
        <v>3</v>
      </c>
      <c r="K113" s="285">
        <v>2</v>
      </c>
      <c r="L113" s="285">
        <v>2</v>
      </c>
      <c r="M113" s="278">
        <v>20</v>
      </c>
      <c r="N113" s="278">
        <f t="shared" si="280"/>
        <v>0</v>
      </c>
      <c r="O113" s="278">
        <f t="shared" si="280"/>
        <v>0</v>
      </c>
      <c r="P113" s="278">
        <f t="shared" si="280"/>
        <v>0</v>
      </c>
      <c r="Q113" s="278">
        <f t="shared" si="280"/>
        <v>0</v>
      </c>
      <c r="R113" s="278">
        <f t="shared" si="280"/>
        <v>0</v>
      </c>
      <c r="S113" s="278">
        <f t="shared" si="280"/>
        <v>0</v>
      </c>
      <c r="T113" s="279">
        <f t="shared" ref="T113:T118" si="286">+I113</f>
        <v>1</v>
      </c>
      <c r="U113" s="278">
        <f t="shared" ref="U113:U118" si="287">SUM(V113:AA113)</f>
        <v>0</v>
      </c>
      <c r="V113" s="290"/>
      <c r="W113" s="290"/>
      <c r="X113" s="290"/>
      <c r="Y113" s="290"/>
      <c r="Z113" s="290"/>
      <c r="AA113" s="290"/>
      <c r="AB113" s="279">
        <f t="shared" ref="AB113:AB118" si="288">+J113</f>
        <v>3</v>
      </c>
      <c r="AC113" s="278">
        <f t="shared" ref="AC113:AC118" si="289">SUM(AD113:AI113)</f>
        <v>0</v>
      </c>
      <c r="AD113" s="290"/>
      <c r="AE113" s="290"/>
      <c r="AF113" s="290"/>
      <c r="AG113" s="290"/>
      <c r="AH113" s="290"/>
      <c r="AI113" s="290"/>
      <c r="AJ113" s="279">
        <f t="shared" ref="AJ113:AJ118" si="290">+K113</f>
        <v>2</v>
      </c>
      <c r="AK113" s="278">
        <f t="shared" ref="AK113:AK118" si="291">SUM(AL113:AQ113)</f>
        <v>0</v>
      </c>
      <c r="AL113" s="290"/>
      <c r="AM113" s="290"/>
      <c r="AN113" s="290"/>
      <c r="AO113" s="290"/>
      <c r="AP113" s="290"/>
      <c r="AQ113" s="290"/>
      <c r="AR113" s="279">
        <f t="shared" ref="AR113:AR118" si="292">+L113</f>
        <v>2</v>
      </c>
      <c r="AS113" s="278">
        <f t="shared" ref="AS113:AS118" si="293">SUM(AT113:AY113)</f>
        <v>0</v>
      </c>
      <c r="AT113" s="290"/>
      <c r="AU113" s="290"/>
      <c r="AV113" s="290"/>
      <c r="AW113" s="290"/>
      <c r="AX113" s="290"/>
      <c r="AY113" s="290"/>
    </row>
    <row r="114" spans="1:51" ht="31.9" customHeight="1" x14ac:dyDescent="0.25">
      <c r="D114" s="175"/>
      <c r="E114" s="182">
        <v>501</v>
      </c>
      <c r="F114" s="191" t="s">
        <v>1403</v>
      </c>
      <c r="G114" s="226">
        <v>12</v>
      </c>
      <c r="H114" s="276">
        <f t="shared" si="285"/>
        <v>12</v>
      </c>
      <c r="I114" s="285">
        <v>3</v>
      </c>
      <c r="J114" s="285">
        <v>3</v>
      </c>
      <c r="K114" s="285">
        <v>3</v>
      </c>
      <c r="L114" s="285">
        <v>3</v>
      </c>
      <c r="M114" s="278">
        <v>10</v>
      </c>
      <c r="N114" s="278">
        <f t="shared" si="280"/>
        <v>0</v>
      </c>
      <c r="O114" s="278">
        <f t="shared" si="280"/>
        <v>0</v>
      </c>
      <c r="P114" s="278">
        <f t="shared" si="280"/>
        <v>0</v>
      </c>
      <c r="Q114" s="278">
        <f t="shared" si="280"/>
        <v>0</v>
      </c>
      <c r="R114" s="278">
        <f t="shared" si="280"/>
        <v>0</v>
      </c>
      <c r="S114" s="278">
        <f t="shared" si="280"/>
        <v>0</v>
      </c>
      <c r="T114" s="279">
        <f t="shared" si="286"/>
        <v>3</v>
      </c>
      <c r="U114" s="278">
        <f t="shared" si="287"/>
        <v>0</v>
      </c>
      <c r="V114" s="290"/>
      <c r="W114" s="290"/>
      <c r="X114" s="290"/>
      <c r="Y114" s="290"/>
      <c r="Z114" s="290"/>
      <c r="AA114" s="290"/>
      <c r="AB114" s="279">
        <f t="shared" si="288"/>
        <v>3</v>
      </c>
      <c r="AC114" s="278">
        <f t="shared" si="289"/>
        <v>0</v>
      </c>
      <c r="AD114" s="290"/>
      <c r="AE114" s="290"/>
      <c r="AF114" s="290"/>
      <c r="AG114" s="290"/>
      <c r="AH114" s="290"/>
      <c r="AI114" s="290"/>
      <c r="AJ114" s="279">
        <f t="shared" si="290"/>
        <v>3</v>
      </c>
      <c r="AK114" s="278">
        <f t="shared" si="291"/>
        <v>0</v>
      </c>
      <c r="AL114" s="290"/>
      <c r="AM114" s="290"/>
      <c r="AN114" s="290"/>
      <c r="AO114" s="290"/>
      <c r="AP114" s="290"/>
      <c r="AQ114" s="290"/>
      <c r="AR114" s="279">
        <f t="shared" si="292"/>
        <v>3</v>
      </c>
      <c r="AS114" s="278">
        <f t="shared" si="293"/>
        <v>0</v>
      </c>
      <c r="AT114" s="290"/>
      <c r="AU114" s="290"/>
      <c r="AV114" s="290"/>
      <c r="AW114" s="290"/>
      <c r="AX114" s="290"/>
      <c r="AY114" s="290"/>
    </row>
    <row r="115" spans="1:51" ht="31.9" customHeight="1" x14ac:dyDescent="0.25">
      <c r="D115" s="175"/>
      <c r="E115" s="182">
        <v>502</v>
      </c>
      <c r="F115" s="191" t="s">
        <v>1405</v>
      </c>
      <c r="G115" s="226">
        <v>4</v>
      </c>
      <c r="H115" s="276">
        <f t="shared" si="285"/>
        <v>4</v>
      </c>
      <c r="I115" s="285">
        <v>1</v>
      </c>
      <c r="J115" s="285">
        <v>1</v>
      </c>
      <c r="K115" s="285">
        <v>1</v>
      </c>
      <c r="L115" s="285">
        <v>1</v>
      </c>
      <c r="M115" s="278">
        <v>5</v>
      </c>
      <c r="N115" s="278">
        <f t="shared" si="280"/>
        <v>0</v>
      </c>
      <c r="O115" s="278">
        <f t="shared" si="280"/>
        <v>0</v>
      </c>
      <c r="P115" s="278">
        <f t="shared" si="280"/>
        <v>0</v>
      </c>
      <c r="Q115" s="278">
        <f t="shared" si="280"/>
        <v>0</v>
      </c>
      <c r="R115" s="278">
        <f t="shared" si="280"/>
        <v>0</v>
      </c>
      <c r="S115" s="278">
        <f t="shared" si="280"/>
        <v>0</v>
      </c>
      <c r="T115" s="279">
        <f t="shared" si="286"/>
        <v>1</v>
      </c>
      <c r="U115" s="278">
        <f t="shared" si="287"/>
        <v>0</v>
      </c>
      <c r="V115" s="290"/>
      <c r="W115" s="290"/>
      <c r="X115" s="290"/>
      <c r="Y115" s="290"/>
      <c r="Z115" s="290"/>
      <c r="AA115" s="290"/>
      <c r="AB115" s="279">
        <f t="shared" si="288"/>
        <v>1</v>
      </c>
      <c r="AC115" s="278">
        <f t="shared" si="289"/>
        <v>0</v>
      </c>
      <c r="AD115" s="290"/>
      <c r="AE115" s="290"/>
      <c r="AF115" s="290"/>
      <c r="AG115" s="290"/>
      <c r="AH115" s="290"/>
      <c r="AI115" s="290"/>
      <c r="AJ115" s="279">
        <f t="shared" si="290"/>
        <v>1</v>
      </c>
      <c r="AK115" s="278">
        <f t="shared" si="291"/>
        <v>0</v>
      </c>
      <c r="AL115" s="290"/>
      <c r="AM115" s="290"/>
      <c r="AN115" s="290"/>
      <c r="AO115" s="290"/>
      <c r="AP115" s="290"/>
      <c r="AQ115" s="290"/>
      <c r="AR115" s="279">
        <f t="shared" si="292"/>
        <v>1</v>
      </c>
      <c r="AS115" s="278">
        <f t="shared" si="293"/>
        <v>0</v>
      </c>
      <c r="AT115" s="290"/>
      <c r="AU115" s="290"/>
      <c r="AV115" s="290"/>
      <c r="AW115" s="290"/>
      <c r="AX115" s="290"/>
      <c r="AY115" s="290"/>
    </row>
    <row r="116" spans="1:51" ht="31.9" customHeight="1" x14ac:dyDescent="0.25">
      <c r="D116" s="175"/>
      <c r="E116" s="182">
        <v>503</v>
      </c>
      <c r="F116" s="191" t="s">
        <v>1407</v>
      </c>
      <c r="G116" s="226">
        <v>4</v>
      </c>
      <c r="H116" s="276">
        <f t="shared" si="285"/>
        <v>4</v>
      </c>
      <c r="I116" s="285">
        <v>1</v>
      </c>
      <c r="J116" s="285">
        <v>1</v>
      </c>
      <c r="K116" s="285">
        <v>1</v>
      </c>
      <c r="L116" s="285">
        <v>1</v>
      </c>
      <c r="M116" s="278">
        <v>5</v>
      </c>
      <c r="N116" s="278">
        <f t="shared" si="280"/>
        <v>0</v>
      </c>
      <c r="O116" s="278">
        <f t="shared" si="280"/>
        <v>0</v>
      </c>
      <c r="P116" s="278">
        <f t="shared" si="280"/>
        <v>0</v>
      </c>
      <c r="Q116" s="278">
        <f t="shared" si="280"/>
        <v>0</v>
      </c>
      <c r="R116" s="278">
        <f t="shared" si="280"/>
        <v>0</v>
      </c>
      <c r="S116" s="278">
        <f t="shared" si="280"/>
        <v>0</v>
      </c>
      <c r="T116" s="279">
        <f t="shared" si="286"/>
        <v>1</v>
      </c>
      <c r="U116" s="278">
        <f t="shared" si="287"/>
        <v>0</v>
      </c>
      <c r="V116" s="280"/>
      <c r="W116" s="280"/>
      <c r="X116" s="280"/>
      <c r="Y116" s="280"/>
      <c r="Z116" s="280"/>
      <c r="AA116" s="280"/>
      <c r="AB116" s="279">
        <f t="shared" si="288"/>
        <v>1</v>
      </c>
      <c r="AC116" s="278">
        <f t="shared" si="289"/>
        <v>0</v>
      </c>
      <c r="AD116" s="280"/>
      <c r="AE116" s="280"/>
      <c r="AF116" s="280"/>
      <c r="AG116" s="280"/>
      <c r="AH116" s="280"/>
      <c r="AI116" s="280"/>
      <c r="AJ116" s="279">
        <f t="shared" si="290"/>
        <v>1</v>
      </c>
      <c r="AK116" s="278">
        <f t="shared" si="291"/>
        <v>0</v>
      </c>
      <c r="AL116" s="280"/>
      <c r="AM116" s="280"/>
      <c r="AN116" s="280"/>
      <c r="AO116" s="280"/>
      <c r="AP116" s="280"/>
      <c r="AQ116" s="280"/>
      <c r="AR116" s="279">
        <f t="shared" si="292"/>
        <v>1</v>
      </c>
      <c r="AS116" s="278">
        <f t="shared" si="293"/>
        <v>0</v>
      </c>
      <c r="AT116" s="280"/>
      <c r="AU116" s="280"/>
      <c r="AV116" s="280"/>
      <c r="AW116" s="280"/>
      <c r="AX116" s="280"/>
      <c r="AY116" s="280"/>
    </row>
    <row r="117" spans="1:51" ht="31.9" customHeight="1" x14ac:dyDescent="0.25">
      <c r="D117" s="175"/>
      <c r="E117" s="182">
        <v>504</v>
      </c>
      <c r="F117" s="191" t="s">
        <v>1409</v>
      </c>
      <c r="G117" s="232">
        <v>1</v>
      </c>
      <c r="H117" s="283">
        <f t="shared" si="285"/>
        <v>1</v>
      </c>
      <c r="I117" s="284">
        <v>0.25</v>
      </c>
      <c r="J117" s="284">
        <v>0.25</v>
      </c>
      <c r="K117" s="284">
        <v>0.25</v>
      </c>
      <c r="L117" s="284">
        <v>0.25</v>
      </c>
      <c r="M117" s="278">
        <v>10</v>
      </c>
      <c r="N117" s="278">
        <f t="shared" si="280"/>
        <v>0</v>
      </c>
      <c r="O117" s="278">
        <f t="shared" si="280"/>
        <v>0</v>
      </c>
      <c r="P117" s="278">
        <f t="shared" si="280"/>
        <v>0</v>
      </c>
      <c r="Q117" s="278">
        <f t="shared" si="280"/>
        <v>0</v>
      </c>
      <c r="R117" s="278">
        <f t="shared" si="280"/>
        <v>0</v>
      </c>
      <c r="S117" s="278">
        <f t="shared" si="280"/>
        <v>0</v>
      </c>
      <c r="T117" s="279">
        <f t="shared" si="286"/>
        <v>0.25</v>
      </c>
      <c r="U117" s="278">
        <f t="shared" si="287"/>
        <v>0</v>
      </c>
      <c r="V117" s="280"/>
      <c r="W117" s="280"/>
      <c r="X117" s="280"/>
      <c r="Y117" s="280"/>
      <c r="Z117" s="280"/>
      <c r="AA117" s="280"/>
      <c r="AB117" s="279">
        <f t="shared" si="288"/>
        <v>0.25</v>
      </c>
      <c r="AC117" s="278">
        <f t="shared" si="289"/>
        <v>0</v>
      </c>
      <c r="AD117" s="280"/>
      <c r="AE117" s="280"/>
      <c r="AF117" s="280"/>
      <c r="AG117" s="280"/>
      <c r="AH117" s="280"/>
      <c r="AI117" s="280"/>
      <c r="AJ117" s="279">
        <f t="shared" si="290"/>
        <v>0.25</v>
      </c>
      <c r="AK117" s="278">
        <f t="shared" si="291"/>
        <v>0</v>
      </c>
      <c r="AL117" s="280"/>
      <c r="AM117" s="280"/>
      <c r="AN117" s="280"/>
      <c r="AO117" s="280"/>
      <c r="AP117" s="280"/>
      <c r="AQ117" s="280"/>
      <c r="AR117" s="279">
        <f t="shared" si="292"/>
        <v>0.25</v>
      </c>
      <c r="AS117" s="278">
        <f t="shared" si="293"/>
        <v>0</v>
      </c>
      <c r="AT117" s="280"/>
      <c r="AU117" s="280"/>
      <c r="AV117" s="280"/>
      <c r="AW117" s="280"/>
      <c r="AX117" s="280"/>
      <c r="AY117" s="280"/>
    </row>
    <row r="118" spans="1:51" ht="47.45" customHeight="1" x14ac:dyDescent="0.25">
      <c r="D118" s="175"/>
      <c r="E118" s="182">
        <v>505</v>
      </c>
      <c r="F118" s="191" t="s">
        <v>1411</v>
      </c>
      <c r="G118" s="226">
        <v>4</v>
      </c>
      <c r="H118" s="276">
        <f t="shared" si="285"/>
        <v>4</v>
      </c>
      <c r="I118" s="285">
        <v>1</v>
      </c>
      <c r="J118" s="285">
        <v>1</v>
      </c>
      <c r="K118" s="285">
        <v>1</v>
      </c>
      <c r="L118" s="285">
        <v>1</v>
      </c>
      <c r="M118" s="278">
        <v>20</v>
      </c>
      <c r="N118" s="278">
        <f t="shared" si="280"/>
        <v>0</v>
      </c>
      <c r="O118" s="278">
        <f t="shared" si="280"/>
        <v>0</v>
      </c>
      <c r="P118" s="278">
        <f t="shared" si="280"/>
        <v>0</v>
      </c>
      <c r="Q118" s="278">
        <f t="shared" si="280"/>
        <v>0</v>
      </c>
      <c r="R118" s="278">
        <f t="shared" si="280"/>
        <v>0</v>
      </c>
      <c r="S118" s="278">
        <f t="shared" si="280"/>
        <v>0</v>
      </c>
      <c r="T118" s="279">
        <f t="shared" si="286"/>
        <v>1</v>
      </c>
      <c r="U118" s="278">
        <f t="shared" si="287"/>
        <v>0</v>
      </c>
      <c r="V118" s="290"/>
      <c r="W118" s="290"/>
      <c r="X118" s="290"/>
      <c r="Y118" s="290"/>
      <c r="Z118" s="290"/>
      <c r="AA118" s="290"/>
      <c r="AB118" s="279">
        <f t="shared" si="288"/>
        <v>1</v>
      </c>
      <c r="AC118" s="278">
        <f t="shared" si="289"/>
        <v>0</v>
      </c>
      <c r="AD118" s="290"/>
      <c r="AE118" s="290"/>
      <c r="AF118" s="290"/>
      <c r="AG118" s="290"/>
      <c r="AH118" s="290"/>
      <c r="AI118" s="290"/>
      <c r="AJ118" s="279">
        <f t="shared" si="290"/>
        <v>1</v>
      </c>
      <c r="AK118" s="278">
        <f t="shared" si="291"/>
        <v>0</v>
      </c>
      <c r="AL118" s="290"/>
      <c r="AM118" s="290"/>
      <c r="AN118" s="290"/>
      <c r="AO118" s="290"/>
      <c r="AP118" s="290"/>
      <c r="AQ118" s="290"/>
      <c r="AR118" s="279">
        <f t="shared" si="292"/>
        <v>1</v>
      </c>
      <c r="AS118" s="278">
        <f t="shared" si="293"/>
        <v>0</v>
      </c>
      <c r="AT118" s="290"/>
      <c r="AU118" s="290"/>
      <c r="AV118" s="290"/>
      <c r="AW118" s="290"/>
      <c r="AX118" s="290"/>
      <c r="AY118" s="290"/>
    </row>
    <row r="119" spans="1:51" ht="31.9" customHeight="1" x14ac:dyDescent="0.25">
      <c r="D119" s="175" t="s">
        <v>2530</v>
      </c>
      <c r="E119" s="540" t="s">
        <v>2529</v>
      </c>
      <c r="F119" s="541"/>
      <c r="G119" s="177"/>
      <c r="H119" s="271"/>
      <c r="I119" s="272"/>
      <c r="J119" s="272"/>
      <c r="K119" s="272"/>
      <c r="L119" s="272"/>
      <c r="M119" s="275">
        <v>195</v>
      </c>
      <c r="N119" s="275">
        <f t="shared" si="280"/>
        <v>0</v>
      </c>
      <c r="O119" s="275">
        <f t="shared" si="280"/>
        <v>0</v>
      </c>
      <c r="P119" s="275">
        <f t="shared" si="280"/>
        <v>0</v>
      </c>
      <c r="Q119" s="275">
        <f t="shared" si="280"/>
        <v>0</v>
      </c>
      <c r="R119" s="275">
        <f t="shared" si="280"/>
        <v>0</v>
      </c>
      <c r="S119" s="275">
        <f t="shared" si="280"/>
        <v>0</v>
      </c>
      <c r="T119" s="274"/>
      <c r="U119" s="275">
        <f t="shared" ref="U119:AA119" si="294">SUM(U120:U122)</f>
        <v>0</v>
      </c>
      <c r="V119" s="275">
        <f t="shared" si="294"/>
        <v>0</v>
      </c>
      <c r="W119" s="275">
        <f t="shared" si="294"/>
        <v>0</v>
      </c>
      <c r="X119" s="275">
        <f t="shared" si="294"/>
        <v>0</v>
      </c>
      <c r="Y119" s="275">
        <f t="shared" si="294"/>
        <v>0</v>
      </c>
      <c r="Z119" s="275">
        <f t="shared" si="294"/>
        <v>0</v>
      </c>
      <c r="AA119" s="275">
        <f t="shared" si="294"/>
        <v>0</v>
      </c>
      <c r="AB119" s="274"/>
      <c r="AC119" s="275">
        <f t="shared" ref="AC119:AI119" si="295">SUM(AC120:AC122)</f>
        <v>0</v>
      </c>
      <c r="AD119" s="275">
        <f t="shared" si="295"/>
        <v>0</v>
      </c>
      <c r="AE119" s="275">
        <f t="shared" si="295"/>
        <v>0</v>
      </c>
      <c r="AF119" s="275">
        <f t="shared" si="295"/>
        <v>0</v>
      </c>
      <c r="AG119" s="275">
        <f t="shared" si="295"/>
        <v>0</v>
      </c>
      <c r="AH119" s="275">
        <f t="shared" si="295"/>
        <v>0</v>
      </c>
      <c r="AI119" s="275">
        <f t="shared" si="295"/>
        <v>0</v>
      </c>
      <c r="AJ119" s="274"/>
      <c r="AK119" s="275">
        <f t="shared" ref="AK119:AQ119" si="296">SUM(AK120:AK122)</f>
        <v>0</v>
      </c>
      <c r="AL119" s="275">
        <f t="shared" si="296"/>
        <v>0</v>
      </c>
      <c r="AM119" s="275">
        <f t="shared" si="296"/>
        <v>0</v>
      </c>
      <c r="AN119" s="275">
        <f t="shared" si="296"/>
        <v>0</v>
      </c>
      <c r="AO119" s="275">
        <f t="shared" si="296"/>
        <v>0</v>
      </c>
      <c r="AP119" s="275">
        <f t="shared" si="296"/>
        <v>0</v>
      </c>
      <c r="AQ119" s="275">
        <f t="shared" si="296"/>
        <v>0</v>
      </c>
      <c r="AR119" s="274"/>
      <c r="AS119" s="275">
        <f t="shared" ref="AS119:AY119" si="297">SUM(AS120:AS122)</f>
        <v>0</v>
      </c>
      <c r="AT119" s="275">
        <f t="shared" si="297"/>
        <v>0</v>
      </c>
      <c r="AU119" s="275">
        <f t="shared" si="297"/>
        <v>0</v>
      </c>
      <c r="AV119" s="275">
        <f t="shared" si="297"/>
        <v>0</v>
      </c>
      <c r="AW119" s="275">
        <f t="shared" si="297"/>
        <v>0</v>
      </c>
      <c r="AX119" s="275">
        <f t="shared" si="297"/>
        <v>0</v>
      </c>
      <c r="AY119" s="275">
        <f t="shared" si="297"/>
        <v>0</v>
      </c>
    </row>
    <row r="120" spans="1:51" ht="31.9" customHeight="1" x14ac:dyDescent="0.25">
      <c r="D120" s="175"/>
      <c r="E120" s="182">
        <v>506</v>
      </c>
      <c r="F120" s="191" t="s">
        <v>1414</v>
      </c>
      <c r="G120" s="226">
        <v>2</v>
      </c>
      <c r="H120" s="276">
        <f t="shared" ref="H120:H122" si="298">SUM(I120:L120)</f>
        <v>2</v>
      </c>
      <c r="I120" s="285">
        <v>0</v>
      </c>
      <c r="J120" s="285">
        <v>1</v>
      </c>
      <c r="K120" s="285">
        <v>1</v>
      </c>
      <c r="L120" s="285">
        <v>0</v>
      </c>
      <c r="M120" s="278">
        <v>100</v>
      </c>
      <c r="N120" s="278">
        <f t="shared" si="280"/>
        <v>0</v>
      </c>
      <c r="O120" s="278">
        <f t="shared" si="280"/>
        <v>0</v>
      </c>
      <c r="P120" s="278">
        <f t="shared" si="280"/>
        <v>0</v>
      </c>
      <c r="Q120" s="278">
        <f t="shared" si="280"/>
        <v>0</v>
      </c>
      <c r="R120" s="278">
        <f t="shared" si="280"/>
        <v>0</v>
      </c>
      <c r="S120" s="278">
        <f t="shared" si="280"/>
        <v>0</v>
      </c>
      <c r="T120" s="279">
        <f t="shared" ref="T120:T122" si="299">+I120</f>
        <v>0</v>
      </c>
      <c r="U120" s="278">
        <f t="shared" ref="U120:U122" si="300">SUM(V120:AA120)</f>
        <v>0</v>
      </c>
      <c r="V120" s="280"/>
      <c r="W120" s="280"/>
      <c r="X120" s="280"/>
      <c r="Y120" s="280"/>
      <c r="Z120" s="280"/>
      <c r="AA120" s="280"/>
      <c r="AB120" s="279">
        <f t="shared" ref="AB120:AB122" si="301">+J120</f>
        <v>1</v>
      </c>
      <c r="AC120" s="278">
        <f t="shared" ref="AC120:AC122" si="302">SUM(AD120:AI120)</f>
        <v>0</v>
      </c>
      <c r="AD120" s="280"/>
      <c r="AE120" s="280"/>
      <c r="AF120" s="280"/>
      <c r="AG120" s="280"/>
      <c r="AH120" s="280"/>
      <c r="AI120" s="280"/>
      <c r="AJ120" s="279">
        <f t="shared" ref="AJ120:AJ122" si="303">+K120</f>
        <v>1</v>
      </c>
      <c r="AK120" s="278">
        <f t="shared" ref="AK120:AK122" si="304">SUM(AL120:AQ120)</f>
        <v>0</v>
      </c>
      <c r="AL120" s="280"/>
      <c r="AM120" s="280"/>
      <c r="AN120" s="280"/>
      <c r="AO120" s="280"/>
      <c r="AP120" s="280"/>
      <c r="AQ120" s="280"/>
      <c r="AR120" s="279">
        <f t="shared" ref="AR120:AR122" si="305">+L120</f>
        <v>0</v>
      </c>
      <c r="AS120" s="278">
        <f t="shared" ref="AS120:AS122" si="306">SUM(AT120:AY120)</f>
        <v>0</v>
      </c>
      <c r="AT120" s="280"/>
      <c r="AU120" s="280"/>
      <c r="AV120" s="280"/>
      <c r="AW120" s="280"/>
      <c r="AX120" s="280"/>
      <c r="AY120" s="280"/>
    </row>
    <row r="121" spans="1:51" ht="31.9" customHeight="1" x14ac:dyDescent="0.25">
      <c r="D121" s="175"/>
      <c r="E121" s="182">
        <v>507</v>
      </c>
      <c r="F121" s="191" t="s">
        <v>1416</v>
      </c>
      <c r="G121" s="226">
        <v>1</v>
      </c>
      <c r="H121" s="276">
        <f t="shared" si="298"/>
        <v>1</v>
      </c>
      <c r="I121" s="285">
        <v>0</v>
      </c>
      <c r="J121" s="285">
        <v>1</v>
      </c>
      <c r="K121" s="285">
        <v>0</v>
      </c>
      <c r="L121" s="285">
        <v>0</v>
      </c>
      <c r="M121" s="278">
        <v>80</v>
      </c>
      <c r="N121" s="278">
        <f t="shared" si="280"/>
        <v>0</v>
      </c>
      <c r="O121" s="278">
        <f t="shared" si="280"/>
        <v>0</v>
      </c>
      <c r="P121" s="278">
        <f t="shared" si="280"/>
        <v>0</v>
      </c>
      <c r="Q121" s="278">
        <f t="shared" si="280"/>
        <v>0</v>
      </c>
      <c r="R121" s="278">
        <f t="shared" si="280"/>
        <v>0</v>
      </c>
      <c r="S121" s="278">
        <f t="shared" si="280"/>
        <v>0</v>
      </c>
      <c r="T121" s="279">
        <f t="shared" si="299"/>
        <v>0</v>
      </c>
      <c r="U121" s="278">
        <f t="shared" si="300"/>
        <v>0</v>
      </c>
      <c r="V121" s="290"/>
      <c r="W121" s="290"/>
      <c r="X121" s="290"/>
      <c r="Y121" s="290"/>
      <c r="Z121" s="290"/>
      <c r="AA121" s="290"/>
      <c r="AB121" s="279">
        <f t="shared" si="301"/>
        <v>1</v>
      </c>
      <c r="AC121" s="278">
        <f t="shared" si="302"/>
        <v>0</v>
      </c>
      <c r="AD121" s="290"/>
      <c r="AE121" s="290"/>
      <c r="AF121" s="290"/>
      <c r="AG121" s="290"/>
      <c r="AH121" s="290"/>
      <c r="AI121" s="290"/>
      <c r="AJ121" s="279">
        <f t="shared" si="303"/>
        <v>0</v>
      </c>
      <c r="AK121" s="278">
        <f t="shared" si="304"/>
        <v>0</v>
      </c>
      <c r="AL121" s="290"/>
      <c r="AM121" s="290"/>
      <c r="AN121" s="290"/>
      <c r="AO121" s="290"/>
      <c r="AP121" s="290"/>
      <c r="AQ121" s="290"/>
      <c r="AR121" s="279">
        <f t="shared" si="305"/>
        <v>0</v>
      </c>
      <c r="AS121" s="278">
        <f t="shared" si="306"/>
        <v>0</v>
      </c>
      <c r="AT121" s="290"/>
      <c r="AU121" s="290"/>
      <c r="AV121" s="290"/>
      <c r="AW121" s="290"/>
      <c r="AX121" s="290"/>
      <c r="AY121" s="290"/>
    </row>
    <row r="122" spans="1:51" ht="31.9" customHeight="1" x14ac:dyDescent="0.25">
      <c r="D122" s="175"/>
      <c r="E122" s="182">
        <v>508</v>
      </c>
      <c r="F122" s="191" t="s">
        <v>1418</v>
      </c>
      <c r="G122" s="226">
        <v>1</v>
      </c>
      <c r="H122" s="276">
        <f t="shared" si="298"/>
        <v>1</v>
      </c>
      <c r="I122" s="285">
        <v>0</v>
      </c>
      <c r="J122" s="285">
        <v>0</v>
      </c>
      <c r="K122" s="285">
        <v>1</v>
      </c>
      <c r="L122" s="285">
        <v>0</v>
      </c>
      <c r="M122" s="278">
        <v>15</v>
      </c>
      <c r="N122" s="278">
        <f t="shared" si="280"/>
        <v>0</v>
      </c>
      <c r="O122" s="278">
        <f t="shared" si="280"/>
        <v>0</v>
      </c>
      <c r="P122" s="278">
        <f t="shared" si="280"/>
        <v>0</v>
      </c>
      <c r="Q122" s="278">
        <f t="shared" si="280"/>
        <v>0</v>
      </c>
      <c r="R122" s="278">
        <f t="shared" si="280"/>
        <v>0</v>
      </c>
      <c r="S122" s="278">
        <f t="shared" si="280"/>
        <v>0</v>
      </c>
      <c r="T122" s="279">
        <f t="shared" si="299"/>
        <v>0</v>
      </c>
      <c r="U122" s="278">
        <f t="shared" si="300"/>
        <v>0</v>
      </c>
      <c r="V122" s="280"/>
      <c r="W122" s="280"/>
      <c r="X122" s="280"/>
      <c r="Y122" s="280"/>
      <c r="Z122" s="280"/>
      <c r="AA122" s="280"/>
      <c r="AB122" s="279">
        <f t="shared" si="301"/>
        <v>0</v>
      </c>
      <c r="AC122" s="278">
        <f t="shared" si="302"/>
        <v>0</v>
      </c>
      <c r="AD122" s="280"/>
      <c r="AE122" s="280"/>
      <c r="AF122" s="280"/>
      <c r="AG122" s="280"/>
      <c r="AH122" s="280"/>
      <c r="AI122" s="280"/>
      <c r="AJ122" s="279">
        <f t="shared" si="303"/>
        <v>1</v>
      </c>
      <c r="AK122" s="278">
        <f t="shared" si="304"/>
        <v>0</v>
      </c>
      <c r="AL122" s="280"/>
      <c r="AM122" s="280"/>
      <c r="AN122" s="280"/>
      <c r="AO122" s="280"/>
      <c r="AP122" s="280"/>
      <c r="AQ122" s="280"/>
      <c r="AR122" s="279">
        <f t="shared" si="305"/>
        <v>0</v>
      </c>
      <c r="AS122" s="278">
        <f t="shared" si="306"/>
        <v>0</v>
      </c>
      <c r="AT122" s="280"/>
      <c r="AU122" s="280"/>
      <c r="AV122" s="280"/>
      <c r="AW122" s="280"/>
      <c r="AX122" s="280"/>
      <c r="AY122" s="280"/>
    </row>
    <row r="123" spans="1:51" ht="31.9" customHeight="1" x14ac:dyDescent="0.25">
      <c r="H123" s="297"/>
      <c r="I123" s="211"/>
      <c r="J123" s="211"/>
      <c r="K123" s="211"/>
      <c r="L123" s="211"/>
      <c r="M123" s="212"/>
      <c r="N123" s="212"/>
      <c r="O123" s="212"/>
      <c r="P123" s="212"/>
      <c r="Q123" s="212"/>
      <c r="R123" s="212"/>
      <c r="S123" s="212"/>
      <c r="T123" s="298"/>
      <c r="U123" s="299"/>
      <c r="V123" s="299"/>
      <c r="W123" s="299"/>
      <c r="X123" s="299"/>
      <c r="Y123" s="300"/>
      <c r="Z123" s="300"/>
      <c r="AA123" s="300"/>
      <c r="AB123" s="298"/>
      <c r="AC123" s="299"/>
      <c r="AD123" s="299"/>
      <c r="AE123" s="299"/>
      <c r="AF123" s="299"/>
      <c r="AG123" s="300"/>
      <c r="AH123" s="300"/>
      <c r="AI123" s="300"/>
      <c r="AJ123" s="298"/>
      <c r="AK123" s="299"/>
      <c r="AL123" s="299"/>
      <c r="AM123" s="299"/>
      <c r="AN123" s="299"/>
      <c r="AO123" s="300"/>
      <c r="AP123" s="300"/>
      <c r="AQ123" s="300"/>
      <c r="AR123" s="298"/>
      <c r="AS123" s="299"/>
      <c r="AT123" s="299"/>
      <c r="AU123" s="299"/>
      <c r="AV123" s="299"/>
      <c r="AW123" s="300"/>
      <c r="AX123" s="300"/>
      <c r="AY123" s="300"/>
    </row>
    <row r="124" spans="1:51" ht="31.9" customHeight="1" x14ac:dyDescent="0.25">
      <c r="A124" s="141"/>
      <c r="B124" s="142"/>
      <c r="C124" s="142"/>
      <c r="D124" s="142"/>
      <c r="E124" s="242"/>
      <c r="F124" s="243"/>
      <c r="G124" s="244"/>
      <c r="H124" s="301"/>
      <c r="I124" s="302"/>
      <c r="J124" s="302"/>
      <c r="K124" s="302"/>
      <c r="L124" s="302"/>
      <c r="M124" s="212"/>
      <c r="N124" s="212"/>
      <c r="O124" s="212"/>
      <c r="P124" s="212"/>
      <c r="Q124" s="212"/>
      <c r="R124" s="212"/>
      <c r="S124" s="212"/>
      <c r="T124" s="298"/>
      <c r="U124" s="299"/>
      <c r="V124" s="299"/>
      <c r="W124" s="299"/>
      <c r="X124" s="299"/>
      <c r="Y124" s="300"/>
      <c r="Z124" s="300"/>
      <c r="AA124" s="300"/>
      <c r="AB124" s="298"/>
      <c r="AC124" s="299"/>
      <c r="AD124" s="299"/>
      <c r="AE124" s="299"/>
      <c r="AF124" s="299"/>
      <c r="AG124" s="300"/>
      <c r="AH124" s="300"/>
      <c r="AI124" s="300"/>
      <c r="AJ124" s="298"/>
      <c r="AK124" s="299"/>
      <c r="AL124" s="299"/>
      <c r="AM124" s="299"/>
      <c r="AN124" s="299"/>
      <c r="AO124" s="300"/>
      <c r="AP124" s="300"/>
      <c r="AQ124" s="300"/>
      <c r="AR124" s="298"/>
      <c r="AS124" s="299"/>
      <c r="AT124" s="299"/>
      <c r="AU124" s="299"/>
      <c r="AV124" s="299"/>
      <c r="AW124" s="300"/>
      <c r="AX124" s="300"/>
      <c r="AY124" s="300"/>
    </row>
    <row r="125" spans="1:51" ht="31.9" customHeight="1" thickBot="1" x14ac:dyDescent="0.3">
      <c r="A125" s="142"/>
      <c r="B125" s="142"/>
      <c r="C125" s="142"/>
      <c r="D125" s="142"/>
      <c r="E125" s="242"/>
      <c r="F125" s="243"/>
      <c r="G125" s="244"/>
      <c r="H125" s="301"/>
      <c r="I125" s="302"/>
      <c r="J125" s="302"/>
      <c r="K125" s="302"/>
      <c r="L125" s="302"/>
      <c r="M125" s="212"/>
      <c r="N125" s="212"/>
      <c r="O125" s="212"/>
      <c r="P125" s="212"/>
      <c r="Q125" s="212"/>
      <c r="R125" s="212"/>
      <c r="S125" s="212"/>
      <c r="T125" s="298"/>
      <c r="U125" s="299"/>
      <c r="V125" s="299"/>
      <c r="W125" s="299"/>
      <c r="X125" s="299"/>
      <c r="Y125" s="300"/>
      <c r="Z125" s="300"/>
      <c r="AA125" s="300"/>
      <c r="AB125" s="298"/>
      <c r="AC125" s="299"/>
      <c r="AD125" s="299"/>
      <c r="AE125" s="299"/>
      <c r="AF125" s="299"/>
      <c r="AG125" s="300"/>
      <c r="AH125" s="300"/>
      <c r="AI125" s="300"/>
      <c r="AJ125" s="298"/>
      <c r="AK125" s="299"/>
      <c r="AL125" s="299"/>
      <c r="AM125" s="299"/>
      <c r="AN125" s="299"/>
      <c r="AO125" s="300"/>
      <c r="AP125" s="300"/>
      <c r="AQ125" s="300"/>
      <c r="AR125" s="298"/>
      <c r="AS125" s="299"/>
      <c r="AT125" s="299"/>
      <c r="AU125" s="299"/>
      <c r="AV125" s="299"/>
      <c r="AW125" s="300"/>
      <c r="AX125" s="300"/>
      <c r="AY125" s="300"/>
    </row>
    <row r="126" spans="1:51" ht="31.9" customHeight="1" thickBot="1" x14ac:dyDescent="0.3">
      <c r="A126" s="141"/>
      <c r="B126" s="142"/>
      <c r="C126" s="142"/>
      <c r="D126" s="142"/>
      <c r="E126" s="143"/>
      <c r="F126" s="144"/>
      <c r="G126" s="145"/>
      <c r="H126" s="253"/>
      <c r="I126" s="254"/>
      <c r="J126" s="254"/>
      <c r="K126" s="254"/>
      <c r="L126" s="254"/>
      <c r="M126" s="618" t="s">
        <v>271</v>
      </c>
      <c r="N126" s="603"/>
      <c r="O126" s="603"/>
      <c r="P126" s="603"/>
      <c r="Q126" s="603"/>
      <c r="R126" s="603"/>
      <c r="S126" s="619"/>
      <c r="T126" s="620" t="s">
        <v>264</v>
      </c>
      <c r="U126" s="603"/>
      <c r="V126" s="603"/>
      <c r="W126" s="603"/>
      <c r="X126" s="603"/>
      <c r="Y126" s="603"/>
      <c r="Z126" s="603"/>
      <c r="AA126" s="603"/>
      <c r="AB126" s="620" t="s">
        <v>265</v>
      </c>
      <c r="AC126" s="603"/>
      <c r="AD126" s="603"/>
      <c r="AE126" s="603"/>
      <c r="AF126" s="603"/>
      <c r="AG126" s="603"/>
      <c r="AH126" s="603"/>
      <c r="AI126" s="603"/>
      <c r="AJ126" s="620" t="s">
        <v>266</v>
      </c>
      <c r="AK126" s="603"/>
      <c r="AL126" s="603"/>
      <c r="AM126" s="603"/>
      <c r="AN126" s="603"/>
      <c r="AO126" s="603"/>
      <c r="AP126" s="603"/>
      <c r="AQ126" s="603"/>
      <c r="AR126" s="620" t="s">
        <v>267</v>
      </c>
      <c r="AS126" s="603"/>
      <c r="AT126" s="603"/>
      <c r="AU126" s="603"/>
      <c r="AV126" s="603"/>
      <c r="AW126" s="603"/>
      <c r="AX126" s="603"/>
      <c r="AY126" s="603"/>
    </row>
    <row r="127" spans="1:51" ht="31.9" customHeight="1" x14ac:dyDescent="0.25">
      <c r="A127" s="542" t="s">
        <v>140</v>
      </c>
      <c r="B127" s="543"/>
      <c r="C127" s="543"/>
      <c r="D127" s="543"/>
      <c r="E127" s="543"/>
      <c r="F127" s="544"/>
      <c r="G127" s="567" t="s">
        <v>270</v>
      </c>
      <c r="H127" s="605" t="s">
        <v>269</v>
      </c>
      <c r="I127" s="607" t="s">
        <v>141</v>
      </c>
      <c r="J127" s="608" t="s">
        <v>142</v>
      </c>
      <c r="K127" s="609" t="s">
        <v>143</v>
      </c>
      <c r="L127" s="617" t="s">
        <v>144</v>
      </c>
      <c r="M127" s="610" t="s">
        <v>1</v>
      </c>
      <c r="N127" s="611" t="s">
        <v>0</v>
      </c>
      <c r="O127" s="612"/>
      <c r="P127" s="612"/>
      <c r="Q127" s="613"/>
      <c r="R127" s="614" t="s">
        <v>268</v>
      </c>
      <c r="S127" s="615" t="s">
        <v>5</v>
      </c>
      <c r="T127" s="616" t="s">
        <v>141</v>
      </c>
      <c r="U127" s="610" t="s">
        <v>8</v>
      </c>
      <c r="V127" s="611" t="s">
        <v>0</v>
      </c>
      <c r="W127" s="612"/>
      <c r="X127" s="612"/>
      <c r="Y127" s="613"/>
      <c r="Z127" s="614" t="s">
        <v>268</v>
      </c>
      <c r="AA127" s="615" t="s">
        <v>5</v>
      </c>
      <c r="AB127" s="616" t="s">
        <v>142</v>
      </c>
      <c r="AC127" s="610" t="s">
        <v>8</v>
      </c>
      <c r="AD127" s="611" t="s">
        <v>0</v>
      </c>
      <c r="AE127" s="612"/>
      <c r="AF127" s="612"/>
      <c r="AG127" s="613"/>
      <c r="AH127" s="614" t="s">
        <v>268</v>
      </c>
      <c r="AI127" s="615" t="s">
        <v>5</v>
      </c>
      <c r="AJ127" s="616" t="s">
        <v>143</v>
      </c>
      <c r="AK127" s="610" t="s">
        <v>8</v>
      </c>
      <c r="AL127" s="611" t="s">
        <v>0</v>
      </c>
      <c r="AM127" s="612"/>
      <c r="AN127" s="612"/>
      <c r="AO127" s="613"/>
      <c r="AP127" s="614" t="s">
        <v>268</v>
      </c>
      <c r="AQ127" s="615" t="s">
        <v>5</v>
      </c>
      <c r="AR127" s="616" t="s">
        <v>144</v>
      </c>
      <c r="AS127" s="610" t="s">
        <v>8</v>
      </c>
      <c r="AT127" s="611" t="s">
        <v>0</v>
      </c>
      <c r="AU127" s="612"/>
      <c r="AV127" s="612"/>
      <c r="AW127" s="613"/>
      <c r="AX127" s="614" t="s">
        <v>268</v>
      </c>
      <c r="AY127" s="615" t="s">
        <v>5</v>
      </c>
    </row>
    <row r="128" spans="1:51" ht="31.9" customHeight="1" x14ac:dyDescent="0.25">
      <c r="A128" s="545"/>
      <c r="B128" s="546"/>
      <c r="C128" s="546"/>
      <c r="D128" s="546"/>
      <c r="E128" s="546"/>
      <c r="F128" s="547"/>
      <c r="G128" s="568"/>
      <c r="H128" s="606"/>
      <c r="I128" s="606"/>
      <c r="J128" s="606"/>
      <c r="K128" s="606"/>
      <c r="L128" s="606"/>
      <c r="M128" s="606"/>
      <c r="N128" s="255" t="s">
        <v>2</v>
      </c>
      <c r="O128" s="255" t="s">
        <v>4</v>
      </c>
      <c r="P128" s="255" t="s">
        <v>3</v>
      </c>
      <c r="Q128" s="255" t="s">
        <v>6</v>
      </c>
      <c r="R128" s="606"/>
      <c r="S128" s="606"/>
      <c r="T128" s="606"/>
      <c r="U128" s="606"/>
      <c r="V128" s="255" t="s">
        <v>2</v>
      </c>
      <c r="W128" s="255" t="s">
        <v>4</v>
      </c>
      <c r="X128" s="255" t="s">
        <v>3</v>
      </c>
      <c r="Y128" s="255" t="s">
        <v>6</v>
      </c>
      <c r="Z128" s="606"/>
      <c r="AA128" s="606"/>
      <c r="AB128" s="606"/>
      <c r="AC128" s="606"/>
      <c r="AD128" s="255" t="s">
        <v>2</v>
      </c>
      <c r="AE128" s="255" t="s">
        <v>4</v>
      </c>
      <c r="AF128" s="255" t="s">
        <v>3</v>
      </c>
      <c r="AG128" s="255" t="s">
        <v>6</v>
      </c>
      <c r="AH128" s="606"/>
      <c r="AI128" s="606"/>
      <c r="AJ128" s="606"/>
      <c r="AK128" s="606"/>
      <c r="AL128" s="255" t="s">
        <v>2</v>
      </c>
      <c r="AM128" s="255" t="s">
        <v>4</v>
      </c>
      <c r="AN128" s="255" t="s">
        <v>3</v>
      </c>
      <c r="AO128" s="255" t="s">
        <v>6</v>
      </c>
      <c r="AP128" s="606"/>
      <c r="AQ128" s="606"/>
      <c r="AR128" s="606"/>
      <c r="AS128" s="606"/>
      <c r="AT128" s="255" t="s">
        <v>2</v>
      </c>
      <c r="AU128" s="255" t="s">
        <v>4</v>
      </c>
      <c r="AV128" s="255" t="s">
        <v>3</v>
      </c>
      <c r="AW128" s="255" t="s">
        <v>6</v>
      </c>
      <c r="AX128" s="606"/>
      <c r="AY128" s="606"/>
    </row>
    <row r="129" spans="1:51" ht="22.15" customHeight="1" x14ac:dyDescent="0.25">
      <c r="A129" s="548" t="s">
        <v>7</v>
      </c>
      <c r="B129" s="549"/>
      <c r="C129" s="549"/>
      <c r="D129" s="549"/>
      <c r="E129" s="549"/>
      <c r="F129" s="550"/>
      <c r="G129" s="149"/>
      <c r="H129" s="256"/>
      <c r="I129" s="257"/>
      <c r="J129" s="257"/>
      <c r="K129" s="257"/>
      <c r="L129" s="257"/>
      <c r="M129" s="258">
        <v>126</v>
      </c>
      <c r="N129" s="258">
        <v>126</v>
      </c>
      <c r="O129" s="258">
        <v>0</v>
      </c>
      <c r="P129" s="258">
        <v>0</v>
      </c>
      <c r="Q129" s="258">
        <v>0</v>
      </c>
      <c r="R129" s="258">
        <v>0</v>
      </c>
      <c r="S129" s="258">
        <v>0</v>
      </c>
      <c r="T129" s="259"/>
      <c r="U129" s="260"/>
      <c r="V129" s="260"/>
      <c r="W129" s="260"/>
      <c r="X129" s="260"/>
      <c r="Y129" s="260"/>
      <c r="Z129" s="260"/>
      <c r="AA129" s="260"/>
      <c r="AB129" s="259"/>
      <c r="AC129" s="260"/>
      <c r="AD129" s="260"/>
      <c r="AE129" s="260"/>
      <c r="AF129" s="260"/>
      <c r="AG129" s="260"/>
      <c r="AH129" s="260"/>
      <c r="AI129" s="260"/>
      <c r="AJ129" s="259"/>
      <c r="AK129" s="260"/>
      <c r="AL129" s="260"/>
      <c r="AM129" s="260"/>
      <c r="AN129" s="260"/>
      <c r="AO129" s="260"/>
      <c r="AP129" s="260"/>
      <c r="AQ129" s="260"/>
      <c r="AR129" s="259"/>
      <c r="AS129" s="260"/>
      <c r="AT129" s="260"/>
      <c r="AU129" s="260"/>
      <c r="AV129" s="260"/>
      <c r="AW129" s="260"/>
      <c r="AX129" s="260"/>
      <c r="AY129" s="260"/>
    </row>
    <row r="130" spans="1:51" ht="31.9" customHeight="1" x14ac:dyDescent="0.25">
      <c r="B130" s="216" t="s">
        <v>2532</v>
      </c>
      <c r="C130" s="217" t="s">
        <v>2531</v>
      </c>
      <c r="D130" s="218"/>
      <c r="E130" s="219"/>
      <c r="F130" s="219"/>
      <c r="G130" s="220"/>
      <c r="H130" s="261"/>
      <c r="I130" s="262"/>
      <c r="J130" s="262"/>
      <c r="K130" s="262"/>
      <c r="L130" s="262"/>
      <c r="M130" s="263">
        <f t="shared" ref="M130:S130" si="307">+M131+M148+M157+M166</f>
        <v>125.5</v>
      </c>
      <c r="N130" s="263">
        <f t="shared" si="307"/>
        <v>0</v>
      </c>
      <c r="O130" s="263">
        <f t="shared" si="307"/>
        <v>0</v>
      </c>
      <c r="P130" s="263">
        <f t="shared" si="307"/>
        <v>0</v>
      </c>
      <c r="Q130" s="263">
        <f t="shared" si="307"/>
        <v>0</v>
      </c>
      <c r="R130" s="263">
        <f t="shared" si="307"/>
        <v>0</v>
      </c>
      <c r="S130" s="263">
        <f t="shared" si="307"/>
        <v>0</v>
      </c>
      <c r="T130" s="264"/>
      <c r="U130" s="265">
        <f t="shared" ref="U130:AA130" si="308">+U131+U148+U157+U166</f>
        <v>0</v>
      </c>
      <c r="V130" s="265">
        <f t="shared" si="308"/>
        <v>0</v>
      </c>
      <c r="W130" s="265">
        <f t="shared" si="308"/>
        <v>0</v>
      </c>
      <c r="X130" s="265">
        <f t="shared" si="308"/>
        <v>0</v>
      </c>
      <c r="Y130" s="265">
        <f t="shared" si="308"/>
        <v>0</v>
      </c>
      <c r="Z130" s="265">
        <f t="shared" si="308"/>
        <v>0</v>
      </c>
      <c r="AA130" s="265">
        <f t="shared" si="308"/>
        <v>0</v>
      </c>
      <c r="AB130" s="264"/>
      <c r="AC130" s="265">
        <f t="shared" ref="AC130:AI130" si="309">+AC131+AC148+AC157+AC166</f>
        <v>0</v>
      </c>
      <c r="AD130" s="265">
        <f t="shared" si="309"/>
        <v>0</v>
      </c>
      <c r="AE130" s="265">
        <f t="shared" si="309"/>
        <v>0</v>
      </c>
      <c r="AF130" s="265">
        <f t="shared" si="309"/>
        <v>0</v>
      </c>
      <c r="AG130" s="265">
        <f t="shared" si="309"/>
        <v>0</v>
      </c>
      <c r="AH130" s="265">
        <f t="shared" si="309"/>
        <v>0</v>
      </c>
      <c r="AI130" s="265">
        <f t="shared" si="309"/>
        <v>0</v>
      </c>
      <c r="AJ130" s="264"/>
      <c r="AK130" s="265">
        <f t="shared" ref="AK130:AQ130" si="310">+AK131+AK148+AK157+AK166</f>
        <v>0</v>
      </c>
      <c r="AL130" s="265">
        <f t="shared" si="310"/>
        <v>0</v>
      </c>
      <c r="AM130" s="265">
        <f t="shared" si="310"/>
        <v>0</v>
      </c>
      <c r="AN130" s="265">
        <f t="shared" si="310"/>
        <v>0</v>
      </c>
      <c r="AO130" s="265">
        <f t="shared" si="310"/>
        <v>0</v>
      </c>
      <c r="AP130" s="265">
        <f t="shared" si="310"/>
        <v>0</v>
      </c>
      <c r="AQ130" s="265">
        <f t="shared" si="310"/>
        <v>0</v>
      </c>
      <c r="AR130" s="264"/>
      <c r="AS130" s="265">
        <f t="shared" ref="AS130:AY130" si="311">+AS131+AS148+AS157+AS166</f>
        <v>0</v>
      </c>
      <c r="AT130" s="265">
        <f t="shared" si="311"/>
        <v>0</v>
      </c>
      <c r="AU130" s="265">
        <f t="shared" si="311"/>
        <v>0</v>
      </c>
      <c r="AV130" s="265">
        <f t="shared" si="311"/>
        <v>0</v>
      </c>
      <c r="AW130" s="265">
        <f t="shared" si="311"/>
        <v>0</v>
      </c>
      <c r="AX130" s="265">
        <f t="shared" si="311"/>
        <v>0</v>
      </c>
      <c r="AY130" s="265">
        <f t="shared" si="311"/>
        <v>0</v>
      </c>
    </row>
    <row r="131" spans="1:51" ht="31.9" customHeight="1" x14ac:dyDescent="0.25">
      <c r="C131" s="165" t="s">
        <v>2533</v>
      </c>
      <c r="D131" s="166" t="s">
        <v>443</v>
      </c>
      <c r="E131" s="167"/>
      <c r="F131" s="168"/>
      <c r="G131" s="169"/>
      <c r="H131" s="266"/>
      <c r="I131" s="267"/>
      <c r="J131" s="267"/>
      <c r="K131" s="267"/>
      <c r="L131" s="267"/>
      <c r="M131" s="268">
        <f t="shared" ref="M131:S131" si="312">SUM(M132:M147)/2</f>
        <v>84</v>
      </c>
      <c r="N131" s="268">
        <f t="shared" si="312"/>
        <v>0</v>
      </c>
      <c r="O131" s="268">
        <f t="shared" si="312"/>
        <v>0</v>
      </c>
      <c r="P131" s="268">
        <f t="shared" si="312"/>
        <v>0</v>
      </c>
      <c r="Q131" s="268">
        <f t="shared" si="312"/>
        <v>0</v>
      </c>
      <c r="R131" s="268">
        <f t="shared" si="312"/>
        <v>0</v>
      </c>
      <c r="S131" s="268">
        <f t="shared" si="312"/>
        <v>0</v>
      </c>
      <c r="T131" s="269"/>
      <c r="U131" s="270">
        <f t="shared" ref="U131:AA131" si="313">SUM(U132:U147)/2</f>
        <v>0</v>
      </c>
      <c r="V131" s="270">
        <f t="shared" si="313"/>
        <v>0</v>
      </c>
      <c r="W131" s="270">
        <f t="shared" si="313"/>
        <v>0</v>
      </c>
      <c r="X131" s="270">
        <f t="shared" si="313"/>
        <v>0</v>
      </c>
      <c r="Y131" s="270">
        <f t="shared" si="313"/>
        <v>0</v>
      </c>
      <c r="Z131" s="270">
        <f t="shared" si="313"/>
        <v>0</v>
      </c>
      <c r="AA131" s="270">
        <f t="shared" si="313"/>
        <v>0</v>
      </c>
      <c r="AB131" s="269"/>
      <c r="AC131" s="270">
        <f t="shared" ref="AC131:AI131" si="314">SUM(AC132:AC147)/2</f>
        <v>0</v>
      </c>
      <c r="AD131" s="270">
        <f t="shared" si="314"/>
        <v>0</v>
      </c>
      <c r="AE131" s="270">
        <f t="shared" si="314"/>
        <v>0</v>
      </c>
      <c r="AF131" s="270">
        <f t="shared" si="314"/>
        <v>0</v>
      </c>
      <c r="AG131" s="270">
        <f t="shared" si="314"/>
        <v>0</v>
      </c>
      <c r="AH131" s="270">
        <f t="shared" si="314"/>
        <v>0</v>
      </c>
      <c r="AI131" s="270">
        <f t="shared" si="314"/>
        <v>0</v>
      </c>
      <c r="AJ131" s="269"/>
      <c r="AK131" s="270">
        <f t="shared" ref="AK131:AQ131" si="315">SUM(AK132:AK147)/2</f>
        <v>0</v>
      </c>
      <c r="AL131" s="270">
        <f t="shared" si="315"/>
        <v>0</v>
      </c>
      <c r="AM131" s="270">
        <f t="shared" si="315"/>
        <v>0</v>
      </c>
      <c r="AN131" s="270">
        <f t="shared" si="315"/>
        <v>0</v>
      </c>
      <c r="AO131" s="270">
        <f t="shared" si="315"/>
        <v>0</v>
      </c>
      <c r="AP131" s="270">
        <f t="shared" si="315"/>
        <v>0</v>
      </c>
      <c r="AQ131" s="270">
        <f t="shared" si="315"/>
        <v>0</v>
      </c>
      <c r="AR131" s="269"/>
      <c r="AS131" s="270">
        <f t="shared" ref="AS131:AY131" si="316">SUM(AS132:AS147)/2</f>
        <v>0</v>
      </c>
      <c r="AT131" s="270">
        <f t="shared" si="316"/>
        <v>0</v>
      </c>
      <c r="AU131" s="270">
        <f t="shared" si="316"/>
        <v>0</v>
      </c>
      <c r="AV131" s="270">
        <f t="shared" si="316"/>
        <v>0</v>
      </c>
      <c r="AW131" s="270">
        <f t="shared" si="316"/>
        <v>0</v>
      </c>
      <c r="AX131" s="270">
        <f t="shared" si="316"/>
        <v>0</v>
      </c>
      <c r="AY131" s="270">
        <f t="shared" si="316"/>
        <v>0</v>
      </c>
    </row>
    <row r="132" spans="1:51" ht="31.9" customHeight="1" x14ac:dyDescent="0.25">
      <c r="D132" s="175" t="s">
        <v>2535</v>
      </c>
      <c r="E132" s="551" t="s">
        <v>2534</v>
      </c>
      <c r="F132" s="552"/>
      <c r="G132" s="176"/>
      <c r="H132" s="271"/>
      <c r="I132" s="272"/>
      <c r="J132" s="272"/>
      <c r="K132" s="272"/>
      <c r="L132" s="272"/>
      <c r="M132" s="273">
        <v>38</v>
      </c>
      <c r="N132" s="273">
        <f t="shared" ref="N132:S147" si="317">+V132+AD132+AL132+AT132</f>
        <v>0</v>
      </c>
      <c r="O132" s="273">
        <f t="shared" si="317"/>
        <v>0</v>
      </c>
      <c r="P132" s="273">
        <f t="shared" si="317"/>
        <v>0</v>
      </c>
      <c r="Q132" s="273">
        <f t="shared" si="317"/>
        <v>0</v>
      </c>
      <c r="R132" s="273">
        <f t="shared" si="317"/>
        <v>0</v>
      </c>
      <c r="S132" s="273">
        <f t="shared" si="317"/>
        <v>0</v>
      </c>
      <c r="T132" s="274"/>
      <c r="U132" s="275">
        <f t="shared" ref="U132:AA132" si="318">SUM(U133:U138)</f>
        <v>0</v>
      </c>
      <c r="V132" s="275">
        <f t="shared" si="318"/>
        <v>0</v>
      </c>
      <c r="W132" s="275">
        <f t="shared" si="318"/>
        <v>0</v>
      </c>
      <c r="X132" s="275">
        <f t="shared" si="318"/>
        <v>0</v>
      </c>
      <c r="Y132" s="275">
        <f t="shared" si="318"/>
        <v>0</v>
      </c>
      <c r="Z132" s="275">
        <f t="shared" si="318"/>
        <v>0</v>
      </c>
      <c r="AA132" s="275">
        <f t="shared" si="318"/>
        <v>0</v>
      </c>
      <c r="AB132" s="274"/>
      <c r="AC132" s="275">
        <f t="shared" ref="AC132:AI132" si="319">SUM(AC133:AC138)</f>
        <v>0</v>
      </c>
      <c r="AD132" s="275">
        <f t="shared" si="319"/>
        <v>0</v>
      </c>
      <c r="AE132" s="275">
        <f t="shared" si="319"/>
        <v>0</v>
      </c>
      <c r="AF132" s="275">
        <f t="shared" si="319"/>
        <v>0</v>
      </c>
      <c r="AG132" s="275">
        <f t="shared" si="319"/>
        <v>0</v>
      </c>
      <c r="AH132" s="275">
        <f t="shared" si="319"/>
        <v>0</v>
      </c>
      <c r="AI132" s="275">
        <f t="shared" si="319"/>
        <v>0</v>
      </c>
      <c r="AJ132" s="274"/>
      <c r="AK132" s="275">
        <f t="shared" ref="AK132:AQ132" si="320">SUM(AK133:AK138)</f>
        <v>0</v>
      </c>
      <c r="AL132" s="275">
        <f t="shared" si="320"/>
        <v>0</v>
      </c>
      <c r="AM132" s="275">
        <f t="shared" si="320"/>
        <v>0</v>
      </c>
      <c r="AN132" s="275">
        <f t="shared" si="320"/>
        <v>0</v>
      </c>
      <c r="AO132" s="275">
        <f t="shared" si="320"/>
        <v>0</v>
      </c>
      <c r="AP132" s="275">
        <f t="shared" si="320"/>
        <v>0</v>
      </c>
      <c r="AQ132" s="275">
        <f t="shared" si="320"/>
        <v>0</v>
      </c>
      <c r="AR132" s="274"/>
      <c r="AS132" s="275">
        <f t="shared" ref="AS132:AY132" si="321">SUM(AS133:AS138)</f>
        <v>0</v>
      </c>
      <c r="AT132" s="275">
        <f t="shared" si="321"/>
        <v>0</v>
      </c>
      <c r="AU132" s="275">
        <f t="shared" si="321"/>
        <v>0</v>
      </c>
      <c r="AV132" s="275">
        <f t="shared" si="321"/>
        <v>0</v>
      </c>
      <c r="AW132" s="275">
        <f t="shared" si="321"/>
        <v>0</v>
      </c>
      <c r="AX132" s="275">
        <f t="shared" si="321"/>
        <v>0</v>
      </c>
      <c r="AY132" s="275">
        <f t="shared" si="321"/>
        <v>0</v>
      </c>
    </row>
    <row r="133" spans="1:51" ht="31.9" customHeight="1" x14ac:dyDescent="0.25">
      <c r="D133" s="175"/>
      <c r="E133" s="182">
        <v>509</v>
      </c>
      <c r="F133" s="183" t="s">
        <v>1422</v>
      </c>
      <c r="G133" s="226">
        <v>1</v>
      </c>
      <c r="H133" s="276">
        <f t="shared" ref="H133:H138" si="322">SUM(I133:L133)</f>
        <v>1</v>
      </c>
      <c r="I133" s="277">
        <v>1</v>
      </c>
      <c r="J133" s="277">
        <v>0</v>
      </c>
      <c r="K133" s="277">
        <v>0</v>
      </c>
      <c r="L133" s="277">
        <v>0</v>
      </c>
      <c r="M133" s="278">
        <v>3</v>
      </c>
      <c r="N133" s="278">
        <f t="shared" si="317"/>
        <v>0</v>
      </c>
      <c r="O133" s="278">
        <f t="shared" si="317"/>
        <v>0</v>
      </c>
      <c r="P133" s="278">
        <f t="shared" si="317"/>
        <v>0</v>
      </c>
      <c r="Q133" s="278">
        <f t="shared" si="317"/>
        <v>0</v>
      </c>
      <c r="R133" s="278">
        <f t="shared" si="317"/>
        <v>0</v>
      </c>
      <c r="S133" s="278">
        <f t="shared" si="317"/>
        <v>0</v>
      </c>
      <c r="T133" s="279">
        <f t="shared" ref="T133:T138" si="323">+I133</f>
        <v>1</v>
      </c>
      <c r="U133" s="278">
        <f t="shared" ref="U133:U138" si="324">SUM(V133:AA133)</f>
        <v>0</v>
      </c>
      <c r="V133" s="280"/>
      <c r="W133" s="280"/>
      <c r="X133" s="280"/>
      <c r="Y133" s="280"/>
      <c r="Z133" s="280"/>
      <c r="AA133" s="280"/>
      <c r="AB133" s="279">
        <f t="shared" ref="AB133:AB138" si="325">+J133</f>
        <v>0</v>
      </c>
      <c r="AC133" s="278">
        <f t="shared" ref="AC133:AC138" si="326">SUM(AD133:AI133)</f>
        <v>0</v>
      </c>
      <c r="AD133" s="280"/>
      <c r="AE133" s="280"/>
      <c r="AF133" s="280"/>
      <c r="AG133" s="280"/>
      <c r="AH133" s="280"/>
      <c r="AI133" s="280"/>
      <c r="AJ133" s="279">
        <f t="shared" ref="AJ133:AJ138" si="327">+K133</f>
        <v>0</v>
      </c>
      <c r="AK133" s="278">
        <f t="shared" ref="AK133:AK138" si="328">SUM(AL133:AQ133)</f>
        <v>0</v>
      </c>
      <c r="AL133" s="280"/>
      <c r="AM133" s="280"/>
      <c r="AN133" s="280"/>
      <c r="AO133" s="280"/>
      <c r="AP133" s="280"/>
      <c r="AQ133" s="280"/>
      <c r="AR133" s="279">
        <f t="shared" ref="AR133:AR138" si="329">+L133</f>
        <v>0</v>
      </c>
      <c r="AS133" s="278">
        <f t="shared" ref="AS133:AS138" si="330">SUM(AT133:AY133)</f>
        <v>0</v>
      </c>
      <c r="AT133" s="280"/>
      <c r="AU133" s="280"/>
      <c r="AV133" s="280"/>
      <c r="AW133" s="280"/>
      <c r="AX133" s="280"/>
      <c r="AY133" s="280"/>
    </row>
    <row r="134" spans="1:51" ht="41.45" customHeight="1" x14ac:dyDescent="0.25">
      <c r="D134" s="175"/>
      <c r="E134" s="281">
        <v>510</v>
      </c>
      <c r="F134" s="282" t="s">
        <v>1424</v>
      </c>
      <c r="G134" s="226">
        <v>1</v>
      </c>
      <c r="H134" s="276">
        <f t="shared" si="322"/>
        <v>1</v>
      </c>
      <c r="I134" s="277">
        <v>1</v>
      </c>
      <c r="J134" s="277">
        <v>0</v>
      </c>
      <c r="K134" s="277">
        <v>0</v>
      </c>
      <c r="L134" s="277">
        <v>0</v>
      </c>
      <c r="M134" s="278">
        <v>3</v>
      </c>
      <c r="N134" s="278">
        <f t="shared" si="317"/>
        <v>0</v>
      </c>
      <c r="O134" s="278">
        <f t="shared" si="317"/>
        <v>0</v>
      </c>
      <c r="P134" s="278">
        <f t="shared" si="317"/>
        <v>0</v>
      </c>
      <c r="Q134" s="278">
        <f t="shared" si="317"/>
        <v>0</v>
      </c>
      <c r="R134" s="278">
        <f t="shared" si="317"/>
        <v>0</v>
      </c>
      <c r="S134" s="278">
        <f t="shared" si="317"/>
        <v>0</v>
      </c>
      <c r="T134" s="279">
        <f t="shared" si="323"/>
        <v>1</v>
      </c>
      <c r="U134" s="278">
        <f t="shared" si="324"/>
        <v>0</v>
      </c>
      <c r="V134" s="280"/>
      <c r="W134" s="280"/>
      <c r="X134" s="280"/>
      <c r="Y134" s="280"/>
      <c r="Z134" s="280"/>
      <c r="AA134" s="280"/>
      <c r="AB134" s="279">
        <f t="shared" si="325"/>
        <v>0</v>
      </c>
      <c r="AC134" s="278">
        <f t="shared" si="326"/>
        <v>0</v>
      </c>
      <c r="AD134" s="280"/>
      <c r="AE134" s="280"/>
      <c r="AF134" s="280"/>
      <c r="AG134" s="280"/>
      <c r="AH134" s="280"/>
      <c r="AI134" s="280"/>
      <c r="AJ134" s="279">
        <f t="shared" si="327"/>
        <v>0</v>
      </c>
      <c r="AK134" s="278">
        <f t="shared" si="328"/>
        <v>0</v>
      </c>
      <c r="AL134" s="280"/>
      <c r="AM134" s="280"/>
      <c r="AN134" s="280"/>
      <c r="AO134" s="280"/>
      <c r="AP134" s="280"/>
      <c r="AQ134" s="280"/>
      <c r="AR134" s="279">
        <f t="shared" si="329"/>
        <v>0</v>
      </c>
      <c r="AS134" s="278">
        <f t="shared" si="330"/>
        <v>0</v>
      </c>
      <c r="AT134" s="280"/>
      <c r="AU134" s="280"/>
      <c r="AV134" s="280"/>
      <c r="AW134" s="280"/>
      <c r="AX134" s="280"/>
      <c r="AY134" s="280"/>
    </row>
    <row r="135" spans="1:51" ht="31.9" customHeight="1" x14ac:dyDescent="0.25">
      <c r="D135" s="175"/>
      <c r="E135" s="281">
        <v>511</v>
      </c>
      <c r="F135" s="282" t="s">
        <v>1426</v>
      </c>
      <c r="G135" s="232">
        <v>1</v>
      </c>
      <c r="H135" s="283">
        <f t="shared" si="322"/>
        <v>1</v>
      </c>
      <c r="I135" s="287">
        <v>0.1</v>
      </c>
      <c r="J135" s="287">
        <v>0.3</v>
      </c>
      <c r="K135" s="287">
        <v>0.3</v>
      </c>
      <c r="L135" s="287">
        <v>0.3</v>
      </c>
      <c r="M135" s="278">
        <v>4</v>
      </c>
      <c r="N135" s="278">
        <f t="shared" si="317"/>
        <v>0</v>
      </c>
      <c r="O135" s="278">
        <f t="shared" si="317"/>
        <v>0</v>
      </c>
      <c r="P135" s="278">
        <f t="shared" si="317"/>
        <v>0</v>
      </c>
      <c r="Q135" s="278">
        <f t="shared" si="317"/>
        <v>0</v>
      </c>
      <c r="R135" s="278">
        <f t="shared" si="317"/>
        <v>0</v>
      </c>
      <c r="S135" s="278">
        <f t="shared" si="317"/>
        <v>0</v>
      </c>
      <c r="T135" s="279">
        <f t="shared" si="323"/>
        <v>0.1</v>
      </c>
      <c r="U135" s="278">
        <f t="shared" si="324"/>
        <v>0</v>
      </c>
      <c r="V135" s="280"/>
      <c r="W135" s="280"/>
      <c r="X135" s="280"/>
      <c r="Y135" s="280"/>
      <c r="Z135" s="280"/>
      <c r="AA135" s="280"/>
      <c r="AB135" s="279">
        <f t="shared" si="325"/>
        <v>0.3</v>
      </c>
      <c r="AC135" s="278">
        <f t="shared" si="326"/>
        <v>0</v>
      </c>
      <c r="AD135" s="280"/>
      <c r="AE135" s="280"/>
      <c r="AF135" s="280"/>
      <c r="AG135" s="280"/>
      <c r="AH135" s="280"/>
      <c r="AI135" s="280"/>
      <c r="AJ135" s="279">
        <f t="shared" si="327"/>
        <v>0.3</v>
      </c>
      <c r="AK135" s="278">
        <f t="shared" si="328"/>
        <v>0</v>
      </c>
      <c r="AL135" s="280"/>
      <c r="AM135" s="280"/>
      <c r="AN135" s="280"/>
      <c r="AO135" s="280"/>
      <c r="AP135" s="280"/>
      <c r="AQ135" s="280"/>
      <c r="AR135" s="279">
        <f t="shared" si="329"/>
        <v>0.3</v>
      </c>
      <c r="AS135" s="278">
        <f t="shared" si="330"/>
        <v>0</v>
      </c>
      <c r="AT135" s="280"/>
      <c r="AU135" s="280"/>
      <c r="AV135" s="280"/>
      <c r="AW135" s="280"/>
      <c r="AX135" s="280"/>
      <c r="AY135" s="280"/>
    </row>
    <row r="136" spans="1:51" ht="31.9" customHeight="1" x14ac:dyDescent="0.25">
      <c r="D136" s="175"/>
      <c r="E136" s="281">
        <v>512</v>
      </c>
      <c r="F136" s="282" t="s">
        <v>1428</v>
      </c>
      <c r="G136" s="226">
        <v>4</v>
      </c>
      <c r="H136" s="276">
        <f t="shared" si="322"/>
        <v>4</v>
      </c>
      <c r="I136" s="285">
        <v>1</v>
      </c>
      <c r="J136" s="285">
        <v>1</v>
      </c>
      <c r="K136" s="285">
        <v>1</v>
      </c>
      <c r="L136" s="285">
        <v>1</v>
      </c>
      <c r="M136" s="278">
        <v>3</v>
      </c>
      <c r="N136" s="278">
        <f t="shared" si="317"/>
        <v>0</v>
      </c>
      <c r="O136" s="278">
        <f t="shared" si="317"/>
        <v>0</v>
      </c>
      <c r="P136" s="278">
        <f t="shared" si="317"/>
        <v>0</v>
      </c>
      <c r="Q136" s="278">
        <f t="shared" si="317"/>
        <v>0</v>
      </c>
      <c r="R136" s="278">
        <f t="shared" si="317"/>
        <v>0</v>
      </c>
      <c r="S136" s="278">
        <f t="shared" si="317"/>
        <v>0</v>
      </c>
      <c r="T136" s="279">
        <f t="shared" si="323"/>
        <v>1</v>
      </c>
      <c r="U136" s="278">
        <f t="shared" si="324"/>
        <v>0</v>
      </c>
      <c r="V136" s="280"/>
      <c r="W136" s="280"/>
      <c r="X136" s="280"/>
      <c r="Y136" s="280"/>
      <c r="Z136" s="280"/>
      <c r="AA136" s="280"/>
      <c r="AB136" s="279">
        <f t="shared" si="325"/>
        <v>1</v>
      </c>
      <c r="AC136" s="278">
        <f t="shared" si="326"/>
        <v>0</v>
      </c>
      <c r="AD136" s="280"/>
      <c r="AE136" s="280"/>
      <c r="AF136" s="280"/>
      <c r="AG136" s="280"/>
      <c r="AH136" s="280"/>
      <c r="AI136" s="280"/>
      <c r="AJ136" s="279">
        <f t="shared" si="327"/>
        <v>1</v>
      </c>
      <c r="AK136" s="278">
        <f t="shared" si="328"/>
        <v>0</v>
      </c>
      <c r="AL136" s="280"/>
      <c r="AM136" s="280"/>
      <c r="AN136" s="280"/>
      <c r="AO136" s="280"/>
      <c r="AP136" s="280"/>
      <c r="AQ136" s="280"/>
      <c r="AR136" s="279">
        <f t="shared" si="329"/>
        <v>1</v>
      </c>
      <c r="AS136" s="278">
        <f t="shared" si="330"/>
        <v>0</v>
      </c>
      <c r="AT136" s="280"/>
      <c r="AU136" s="280"/>
      <c r="AV136" s="280"/>
      <c r="AW136" s="280"/>
      <c r="AX136" s="280"/>
      <c r="AY136" s="280"/>
    </row>
    <row r="137" spans="1:51" ht="31.9" customHeight="1" x14ac:dyDescent="0.25">
      <c r="D137" s="175"/>
      <c r="E137" s="281">
        <v>513</v>
      </c>
      <c r="F137" s="282" t="s">
        <v>1430</v>
      </c>
      <c r="G137" s="226">
        <v>100</v>
      </c>
      <c r="H137" s="276">
        <f t="shared" si="322"/>
        <v>100</v>
      </c>
      <c r="I137" s="285">
        <v>10</v>
      </c>
      <c r="J137" s="285">
        <v>30</v>
      </c>
      <c r="K137" s="285">
        <v>30</v>
      </c>
      <c r="L137" s="285">
        <v>30</v>
      </c>
      <c r="M137" s="278">
        <v>5</v>
      </c>
      <c r="N137" s="278">
        <f t="shared" si="317"/>
        <v>0</v>
      </c>
      <c r="O137" s="278">
        <f t="shared" si="317"/>
        <v>0</v>
      </c>
      <c r="P137" s="278">
        <f t="shared" si="317"/>
        <v>0</v>
      </c>
      <c r="Q137" s="278">
        <f t="shared" si="317"/>
        <v>0</v>
      </c>
      <c r="R137" s="278">
        <f t="shared" si="317"/>
        <v>0</v>
      </c>
      <c r="S137" s="278">
        <f t="shared" si="317"/>
        <v>0</v>
      </c>
      <c r="T137" s="279">
        <f t="shared" si="323"/>
        <v>10</v>
      </c>
      <c r="U137" s="278">
        <f t="shared" si="324"/>
        <v>0</v>
      </c>
      <c r="V137" s="280"/>
      <c r="W137" s="280"/>
      <c r="X137" s="280"/>
      <c r="Y137" s="280"/>
      <c r="Z137" s="280"/>
      <c r="AA137" s="280"/>
      <c r="AB137" s="279">
        <f t="shared" si="325"/>
        <v>30</v>
      </c>
      <c r="AC137" s="278">
        <f t="shared" si="326"/>
        <v>0</v>
      </c>
      <c r="AD137" s="280"/>
      <c r="AE137" s="280"/>
      <c r="AF137" s="280"/>
      <c r="AG137" s="280"/>
      <c r="AH137" s="280"/>
      <c r="AI137" s="280"/>
      <c r="AJ137" s="279">
        <f t="shared" si="327"/>
        <v>30</v>
      </c>
      <c r="AK137" s="278">
        <f t="shared" si="328"/>
        <v>0</v>
      </c>
      <c r="AL137" s="280"/>
      <c r="AM137" s="280"/>
      <c r="AN137" s="280"/>
      <c r="AO137" s="280"/>
      <c r="AP137" s="280"/>
      <c r="AQ137" s="280"/>
      <c r="AR137" s="279">
        <f t="shared" si="329"/>
        <v>30</v>
      </c>
      <c r="AS137" s="278">
        <f t="shared" si="330"/>
        <v>0</v>
      </c>
      <c r="AT137" s="280"/>
      <c r="AU137" s="280"/>
      <c r="AV137" s="280"/>
      <c r="AW137" s="280"/>
      <c r="AX137" s="280"/>
      <c r="AY137" s="280"/>
    </row>
    <row r="138" spans="1:51" ht="31.9" customHeight="1" x14ac:dyDescent="0.25">
      <c r="D138" s="175"/>
      <c r="E138" s="182">
        <v>514</v>
      </c>
      <c r="F138" s="282" t="s">
        <v>1432</v>
      </c>
      <c r="G138" s="226">
        <v>1</v>
      </c>
      <c r="H138" s="276">
        <f t="shared" si="322"/>
        <v>1</v>
      </c>
      <c r="I138" s="277">
        <v>1</v>
      </c>
      <c r="J138" s="277">
        <v>0</v>
      </c>
      <c r="K138" s="277">
        <v>0</v>
      </c>
      <c r="L138" s="277">
        <v>0</v>
      </c>
      <c r="M138" s="278">
        <v>20</v>
      </c>
      <c r="N138" s="278">
        <f t="shared" si="317"/>
        <v>0</v>
      </c>
      <c r="O138" s="278">
        <f t="shared" si="317"/>
        <v>0</v>
      </c>
      <c r="P138" s="278">
        <f t="shared" si="317"/>
        <v>0</v>
      </c>
      <c r="Q138" s="278">
        <f t="shared" si="317"/>
        <v>0</v>
      </c>
      <c r="R138" s="278">
        <f t="shared" si="317"/>
        <v>0</v>
      </c>
      <c r="S138" s="278">
        <f t="shared" si="317"/>
        <v>0</v>
      </c>
      <c r="T138" s="279">
        <f t="shared" si="323"/>
        <v>1</v>
      </c>
      <c r="U138" s="278">
        <f t="shared" si="324"/>
        <v>0</v>
      </c>
      <c r="V138" s="280"/>
      <c r="W138" s="280"/>
      <c r="X138" s="280"/>
      <c r="Y138" s="280"/>
      <c r="Z138" s="280"/>
      <c r="AA138" s="280"/>
      <c r="AB138" s="279">
        <f t="shared" si="325"/>
        <v>0</v>
      </c>
      <c r="AC138" s="278">
        <f t="shared" si="326"/>
        <v>0</v>
      </c>
      <c r="AD138" s="280"/>
      <c r="AE138" s="280"/>
      <c r="AF138" s="280"/>
      <c r="AG138" s="280"/>
      <c r="AH138" s="280"/>
      <c r="AI138" s="280"/>
      <c r="AJ138" s="279">
        <f t="shared" si="327"/>
        <v>0</v>
      </c>
      <c r="AK138" s="278">
        <f t="shared" si="328"/>
        <v>0</v>
      </c>
      <c r="AL138" s="280"/>
      <c r="AM138" s="280"/>
      <c r="AN138" s="280"/>
      <c r="AO138" s="280"/>
      <c r="AP138" s="280"/>
      <c r="AQ138" s="280"/>
      <c r="AR138" s="279">
        <f t="shared" si="329"/>
        <v>0</v>
      </c>
      <c r="AS138" s="278">
        <f t="shared" si="330"/>
        <v>0</v>
      </c>
      <c r="AT138" s="280"/>
      <c r="AU138" s="280"/>
      <c r="AV138" s="280"/>
      <c r="AW138" s="280"/>
      <c r="AX138" s="280"/>
      <c r="AY138" s="280"/>
    </row>
    <row r="139" spans="1:51" ht="31.9" customHeight="1" x14ac:dyDescent="0.25">
      <c r="D139" s="175" t="s">
        <v>2536</v>
      </c>
      <c r="E139" s="551" t="s">
        <v>1434</v>
      </c>
      <c r="F139" s="552"/>
      <c r="G139" s="189"/>
      <c r="H139" s="271"/>
      <c r="I139" s="272"/>
      <c r="J139" s="272"/>
      <c r="K139" s="272"/>
      <c r="L139" s="272"/>
      <c r="M139" s="275">
        <v>46</v>
      </c>
      <c r="N139" s="275">
        <f t="shared" si="317"/>
        <v>0</v>
      </c>
      <c r="O139" s="275">
        <f t="shared" si="317"/>
        <v>0</v>
      </c>
      <c r="P139" s="275">
        <f t="shared" si="317"/>
        <v>0</v>
      </c>
      <c r="Q139" s="275">
        <f t="shared" si="317"/>
        <v>0</v>
      </c>
      <c r="R139" s="275">
        <f t="shared" si="317"/>
        <v>0</v>
      </c>
      <c r="S139" s="275">
        <f t="shared" si="317"/>
        <v>0</v>
      </c>
      <c r="T139" s="274"/>
      <c r="U139" s="275">
        <f t="shared" ref="U139:AA139" si="331">SUM(U140:U147)</f>
        <v>0</v>
      </c>
      <c r="V139" s="275">
        <f t="shared" si="331"/>
        <v>0</v>
      </c>
      <c r="W139" s="275">
        <f t="shared" si="331"/>
        <v>0</v>
      </c>
      <c r="X139" s="275">
        <f t="shared" si="331"/>
        <v>0</v>
      </c>
      <c r="Y139" s="275">
        <f t="shared" si="331"/>
        <v>0</v>
      </c>
      <c r="Z139" s="275">
        <f t="shared" si="331"/>
        <v>0</v>
      </c>
      <c r="AA139" s="275">
        <f t="shared" si="331"/>
        <v>0</v>
      </c>
      <c r="AB139" s="274"/>
      <c r="AC139" s="275">
        <f t="shared" ref="AC139:AI139" si="332">SUM(AC140:AC147)</f>
        <v>0</v>
      </c>
      <c r="AD139" s="275">
        <f t="shared" si="332"/>
        <v>0</v>
      </c>
      <c r="AE139" s="275">
        <f t="shared" si="332"/>
        <v>0</v>
      </c>
      <c r="AF139" s="275">
        <f t="shared" si="332"/>
        <v>0</v>
      </c>
      <c r="AG139" s="275">
        <f t="shared" si="332"/>
        <v>0</v>
      </c>
      <c r="AH139" s="275">
        <f t="shared" si="332"/>
        <v>0</v>
      </c>
      <c r="AI139" s="275">
        <f t="shared" si="332"/>
        <v>0</v>
      </c>
      <c r="AJ139" s="274"/>
      <c r="AK139" s="275">
        <f t="shared" ref="AK139:AQ139" si="333">SUM(AK140:AK147)</f>
        <v>0</v>
      </c>
      <c r="AL139" s="275">
        <f t="shared" si="333"/>
        <v>0</v>
      </c>
      <c r="AM139" s="275">
        <f t="shared" si="333"/>
        <v>0</v>
      </c>
      <c r="AN139" s="275">
        <f t="shared" si="333"/>
        <v>0</v>
      </c>
      <c r="AO139" s="275">
        <f t="shared" si="333"/>
        <v>0</v>
      </c>
      <c r="AP139" s="275">
        <f t="shared" si="333"/>
        <v>0</v>
      </c>
      <c r="AQ139" s="275">
        <f t="shared" si="333"/>
        <v>0</v>
      </c>
      <c r="AR139" s="274"/>
      <c r="AS139" s="275">
        <f t="shared" ref="AS139:AY139" si="334">SUM(AS140:AS147)</f>
        <v>0</v>
      </c>
      <c r="AT139" s="275">
        <f t="shared" si="334"/>
        <v>0</v>
      </c>
      <c r="AU139" s="275">
        <f t="shared" si="334"/>
        <v>0</v>
      </c>
      <c r="AV139" s="275">
        <f t="shared" si="334"/>
        <v>0</v>
      </c>
      <c r="AW139" s="275">
        <f t="shared" si="334"/>
        <v>0</v>
      </c>
      <c r="AX139" s="275">
        <f t="shared" si="334"/>
        <v>0</v>
      </c>
      <c r="AY139" s="275">
        <f t="shared" si="334"/>
        <v>0</v>
      </c>
    </row>
    <row r="140" spans="1:51" ht="31.9" customHeight="1" x14ac:dyDescent="0.25">
      <c r="D140" s="175"/>
      <c r="E140" s="182">
        <v>515</v>
      </c>
      <c r="F140" s="191" t="s">
        <v>1436</v>
      </c>
      <c r="G140" s="226">
        <v>10000</v>
      </c>
      <c r="H140" s="276">
        <v>10000</v>
      </c>
      <c r="I140" s="277">
        <v>1000</v>
      </c>
      <c r="J140" s="277">
        <v>3000</v>
      </c>
      <c r="K140" s="277">
        <v>3000</v>
      </c>
      <c r="L140" s="277">
        <v>3000</v>
      </c>
      <c r="M140" s="278">
        <v>25</v>
      </c>
      <c r="N140" s="278">
        <f t="shared" si="317"/>
        <v>0</v>
      </c>
      <c r="O140" s="278">
        <f t="shared" si="317"/>
        <v>0</v>
      </c>
      <c r="P140" s="278">
        <f t="shared" si="317"/>
        <v>0</v>
      </c>
      <c r="Q140" s="278">
        <f t="shared" si="317"/>
        <v>0</v>
      </c>
      <c r="R140" s="278">
        <f t="shared" si="317"/>
        <v>0</v>
      </c>
      <c r="S140" s="278">
        <f t="shared" si="317"/>
        <v>0</v>
      </c>
      <c r="T140" s="279">
        <f t="shared" ref="T140:T147" si="335">+I140</f>
        <v>1000</v>
      </c>
      <c r="U140" s="278">
        <f t="shared" ref="U140:U147" si="336">SUM(V140:AA140)</f>
        <v>0</v>
      </c>
      <c r="V140" s="280"/>
      <c r="W140" s="280"/>
      <c r="X140" s="280"/>
      <c r="Y140" s="280"/>
      <c r="Z140" s="280"/>
      <c r="AA140" s="280"/>
      <c r="AB140" s="279">
        <f t="shared" ref="AB140:AB147" si="337">+J140</f>
        <v>3000</v>
      </c>
      <c r="AC140" s="278">
        <f t="shared" ref="AC140:AC147" si="338">SUM(AD140:AI140)</f>
        <v>0</v>
      </c>
      <c r="AD140" s="280"/>
      <c r="AE140" s="280"/>
      <c r="AF140" s="280"/>
      <c r="AG140" s="280"/>
      <c r="AH140" s="280"/>
      <c r="AI140" s="280"/>
      <c r="AJ140" s="279">
        <f t="shared" ref="AJ140:AJ147" si="339">+K140</f>
        <v>3000</v>
      </c>
      <c r="AK140" s="278">
        <f t="shared" ref="AK140:AK147" si="340">SUM(AL140:AQ140)</f>
        <v>0</v>
      </c>
      <c r="AL140" s="280"/>
      <c r="AM140" s="280"/>
      <c r="AN140" s="280"/>
      <c r="AO140" s="280"/>
      <c r="AP140" s="280"/>
      <c r="AQ140" s="280"/>
      <c r="AR140" s="279">
        <f t="shared" ref="AR140:AR147" si="341">+L140</f>
        <v>3000</v>
      </c>
      <c r="AS140" s="278">
        <f t="shared" ref="AS140:AS147" si="342">SUM(AT140:AY140)</f>
        <v>0</v>
      </c>
      <c r="AT140" s="280"/>
      <c r="AU140" s="280"/>
      <c r="AV140" s="280"/>
      <c r="AW140" s="280"/>
      <c r="AX140" s="280"/>
      <c r="AY140" s="280"/>
    </row>
    <row r="141" spans="1:51" ht="31.9" customHeight="1" x14ac:dyDescent="0.25">
      <c r="D141" s="175"/>
      <c r="E141" s="182">
        <v>516</v>
      </c>
      <c r="F141" s="191" t="s">
        <v>1438</v>
      </c>
      <c r="G141" s="226">
        <v>350</v>
      </c>
      <c r="H141" s="276">
        <f t="shared" ref="H141:H147" si="343">SUM(I141:L141)</f>
        <v>350</v>
      </c>
      <c r="I141" s="277">
        <v>50</v>
      </c>
      <c r="J141" s="277">
        <v>100</v>
      </c>
      <c r="K141" s="277">
        <v>100</v>
      </c>
      <c r="L141" s="277">
        <v>100</v>
      </c>
      <c r="M141" s="278">
        <v>3</v>
      </c>
      <c r="N141" s="278">
        <f t="shared" si="317"/>
        <v>0</v>
      </c>
      <c r="O141" s="278">
        <f t="shared" si="317"/>
        <v>0</v>
      </c>
      <c r="P141" s="278">
        <f t="shared" si="317"/>
        <v>0</v>
      </c>
      <c r="Q141" s="278">
        <f t="shared" si="317"/>
        <v>0</v>
      </c>
      <c r="R141" s="278">
        <f t="shared" si="317"/>
        <v>0</v>
      </c>
      <c r="S141" s="278">
        <f t="shared" si="317"/>
        <v>0</v>
      </c>
      <c r="T141" s="279">
        <f t="shared" si="335"/>
        <v>50</v>
      </c>
      <c r="U141" s="278">
        <f t="shared" si="336"/>
        <v>0</v>
      </c>
      <c r="V141" s="280"/>
      <c r="W141" s="280"/>
      <c r="X141" s="280"/>
      <c r="Y141" s="280"/>
      <c r="Z141" s="280"/>
      <c r="AA141" s="280"/>
      <c r="AB141" s="279">
        <f t="shared" si="337"/>
        <v>100</v>
      </c>
      <c r="AC141" s="278">
        <f t="shared" si="338"/>
        <v>0</v>
      </c>
      <c r="AD141" s="280"/>
      <c r="AE141" s="280"/>
      <c r="AF141" s="280"/>
      <c r="AG141" s="280"/>
      <c r="AH141" s="280"/>
      <c r="AI141" s="280"/>
      <c r="AJ141" s="279">
        <f t="shared" si="339"/>
        <v>100</v>
      </c>
      <c r="AK141" s="278">
        <f t="shared" si="340"/>
        <v>0</v>
      </c>
      <c r="AL141" s="280"/>
      <c r="AM141" s="280"/>
      <c r="AN141" s="280"/>
      <c r="AO141" s="280"/>
      <c r="AP141" s="280"/>
      <c r="AQ141" s="280"/>
      <c r="AR141" s="279">
        <f t="shared" si="341"/>
        <v>100</v>
      </c>
      <c r="AS141" s="278">
        <f t="shared" si="342"/>
        <v>0</v>
      </c>
      <c r="AT141" s="280"/>
      <c r="AU141" s="280"/>
      <c r="AV141" s="280"/>
      <c r="AW141" s="280"/>
      <c r="AX141" s="280"/>
      <c r="AY141" s="280"/>
    </row>
    <row r="142" spans="1:51" ht="31.9" customHeight="1" x14ac:dyDescent="0.25">
      <c r="D142" s="175"/>
      <c r="E142" s="182">
        <v>517</v>
      </c>
      <c r="F142" s="191" t="s">
        <v>1440</v>
      </c>
      <c r="G142" s="226">
        <v>350</v>
      </c>
      <c r="H142" s="276">
        <f t="shared" si="343"/>
        <v>350</v>
      </c>
      <c r="I142" s="277">
        <v>50</v>
      </c>
      <c r="J142" s="277">
        <v>100</v>
      </c>
      <c r="K142" s="277">
        <v>100</v>
      </c>
      <c r="L142" s="277">
        <v>100</v>
      </c>
      <c r="M142" s="278">
        <v>3</v>
      </c>
      <c r="N142" s="278">
        <f t="shared" si="317"/>
        <v>0</v>
      </c>
      <c r="O142" s="278">
        <f t="shared" si="317"/>
        <v>0</v>
      </c>
      <c r="P142" s="278">
        <f t="shared" si="317"/>
        <v>0</v>
      </c>
      <c r="Q142" s="278">
        <f t="shared" si="317"/>
        <v>0</v>
      </c>
      <c r="R142" s="278">
        <f t="shared" si="317"/>
        <v>0</v>
      </c>
      <c r="S142" s="278">
        <f t="shared" si="317"/>
        <v>0</v>
      </c>
      <c r="T142" s="279">
        <f t="shared" si="335"/>
        <v>50</v>
      </c>
      <c r="U142" s="278">
        <f t="shared" si="336"/>
        <v>0</v>
      </c>
      <c r="V142" s="280"/>
      <c r="W142" s="280"/>
      <c r="X142" s="280"/>
      <c r="Y142" s="280"/>
      <c r="Z142" s="280"/>
      <c r="AA142" s="280"/>
      <c r="AB142" s="279">
        <f t="shared" si="337"/>
        <v>100</v>
      </c>
      <c r="AC142" s="278">
        <f t="shared" si="338"/>
        <v>0</v>
      </c>
      <c r="AD142" s="280"/>
      <c r="AE142" s="280"/>
      <c r="AF142" s="280"/>
      <c r="AG142" s="280"/>
      <c r="AH142" s="280"/>
      <c r="AI142" s="280"/>
      <c r="AJ142" s="279">
        <f t="shared" si="339"/>
        <v>100</v>
      </c>
      <c r="AK142" s="278">
        <f t="shared" si="340"/>
        <v>0</v>
      </c>
      <c r="AL142" s="280"/>
      <c r="AM142" s="280"/>
      <c r="AN142" s="280"/>
      <c r="AO142" s="280"/>
      <c r="AP142" s="280"/>
      <c r="AQ142" s="280"/>
      <c r="AR142" s="279">
        <f t="shared" si="341"/>
        <v>100</v>
      </c>
      <c r="AS142" s="278">
        <f t="shared" si="342"/>
        <v>0</v>
      </c>
      <c r="AT142" s="280"/>
      <c r="AU142" s="280"/>
      <c r="AV142" s="280"/>
      <c r="AW142" s="280"/>
      <c r="AX142" s="280"/>
      <c r="AY142" s="280"/>
    </row>
    <row r="143" spans="1:51" ht="31.9" customHeight="1" x14ac:dyDescent="0.25">
      <c r="D143" s="175"/>
      <c r="E143" s="182">
        <v>518</v>
      </c>
      <c r="F143" s="191" t="s">
        <v>1442</v>
      </c>
      <c r="G143" s="226">
        <v>350</v>
      </c>
      <c r="H143" s="276">
        <f t="shared" si="343"/>
        <v>350</v>
      </c>
      <c r="I143" s="277">
        <v>50</v>
      </c>
      <c r="J143" s="277">
        <v>100</v>
      </c>
      <c r="K143" s="277">
        <v>100</v>
      </c>
      <c r="L143" s="277">
        <v>100</v>
      </c>
      <c r="M143" s="278">
        <v>3</v>
      </c>
      <c r="N143" s="278">
        <f t="shared" si="317"/>
        <v>0</v>
      </c>
      <c r="O143" s="278">
        <f t="shared" si="317"/>
        <v>0</v>
      </c>
      <c r="P143" s="278">
        <f t="shared" si="317"/>
        <v>0</v>
      </c>
      <c r="Q143" s="278">
        <f t="shared" si="317"/>
        <v>0</v>
      </c>
      <c r="R143" s="278">
        <f t="shared" si="317"/>
        <v>0</v>
      </c>
      <c r="S143" s="278">
        <f t="shared" si="317"/>
        <v>0</v>
      </c>
      <c r="T143" s="279">
        <f t="shared" si="335"/>
        <v>50</v>
      </c>
      <c r="U143" s="278">
        <f t="shared" si="336"/>
        <v>0</v>
      </c>
      <c r="V143" s="280"/>
      <c r="W143" s="280"/>
      <c r="X143" s="280"/>
      <c r="Y143" s="280"/>
      <c r="Z143" s="280"/>
      <c r="AA143" s="280"/>
      <c r="AB143" s="279">
        <f t="shared" si="337"/>
        <v>100</v>
      </c>
      <c r="AC143" s="278">
        <f t="shared" si="338"/>
        <v>0</v>
      </c>
      <c r="AD143" s="280"/>
      <c r="AE143" s="280"/>
      <c r="AF143" s="280"/>
      <c r="AG143" s="280"/>
      <c r="AH143" s="280"/>
      <c r="AI143" s="280"/>
      <c r="AJ143" s="279">
        <f t="shared" si="339"/>
        <v>100</v>
      </c>
      <c r="AK143" s="278">
        <f t="shared" si="340"/>
        <v>0</v>
      </c>
      <c r="AL143" s="280"/>
      <c r="AM143" s="280"/>
      <c r="AN143" s="280"/>
      <c r="AO143" s="280"/>
      <c r="AP143" s="280"/>
      <c r="AQ143" s="280"/>
      <c r="AR143" s="279">
        <f t="shared" si="341"/>
        <v>100</v>
      </c>
      <c r="AS143" s="278">
        <f t="shared" si="342"/>
        <v>0</v>
      </c>
      <c r="AT143" s="280"/>
      <c r="AU143" s="280"/>
      <c r="AV143" s="280"/>
      <c r="AW143" s="280"/>
      <c r="AX143" s="280"/>
      <c r="AY143" s="280"/>
    </row>
    <row r="144" spans="1:51" ht="31.9" customHeight="1" x14ac:dyDescent="0.25">
      <c r="D144" s="175"/>
      <c r="E144" s="182">
        <v>519</v>
      </c>
      <c r="F144" s="191" t="s">
        <v>1444</v>
      </c>
      <c r="G144" s="226">
        <v>350</v>
      </c>
      <c r="H144" s="276">
        <f t="shared" si="343"/>
        <v>350</v>
      </c>
      <c r="I144" s="277">
        <v>50</v>
      </c>
      <c r="J144" s="277">
        <v>100</v>
      </c>
      <c r="K144" s="277">
        <v>100</v>
      </c>
      <c r="L144" s="277">
        <v>100</v>
      </c>
      <c r="M144" s="278">
        <v>3</v>
      </c>
      <c r="N144" s="278">
        <f t="shared" si="317"/>
        <v>0</v>
      </c>
      <c r="O144" s="278">
        <f t="shared" si="317"/>
        <v>0</v>
      </c>
      <c r="P144" s="278">
        <f t="shared" si="317"/>
        <v>0</v>
      </c>
      <c r="Q144" s="278">
        <f t="shared" si="317"/>
        <v>0</v>
      </c>
      <c r="R144" s="278">
        <f t="shared" si="317"/>
        <v>0</v>
      </c>
      <c r="S144" s="278">
        <f t="shared" si="317"/>
        <v>0</v>
      </c>
      <c r="T144" s="279">
        <f t="shared" si="335"/>
        <v>50</v>
      </c>
      <c r="U144" s="278">
        <f t="shared" si="336"/>
        <v>0</v>
      </c>
      <c r="V144" s="280"/>
      <c r="W144" s="280"/>
      <c r="X144" s="280"/>
      <c r="Y144" s="280"/>
      <c r="Z144" s="280"/>
      <c r="AA144" s="280"/>
      <c r="AB144" s="279">
        <f t="shared" si="337"/>
        <v>100</v>
      </c>
      <c r="AC144" s="278">
        <f t="shared" si="338"/>
        <v>0</v>
      </c>
      <c r="AD144" s="280"/>
      <c r="AE144" s="280"/>
      <c r="AF144" s="280"/>
      <c r="AG144" s="280"/>
      <c r="AH144" s="280"/>
      <c r="AI144" s="280"/>
      <c r="AJ144" s="279">
        <f t="shared" si="339"/>
        <v>100</v>
      </c>
      <c r="AK144" s="278">
        <f t="shared" si="340"/>
        <v>0</v>
      </c>
      <c r="AL144" s="280"/>
      <c r="AM144" s="280"/>
      <c r="AN144" s="280"/>
      <c r="AO144" s="280"/>
      <c r="AP144" s="280"/>
      <c r="AQ144" s="280"/>
      <c r="AR144" s="279">
        <f t="shared" si="341"/>
        <v>100</v>
      </c>
      <c r="AS144" s="278">
        <f t="shared" si="342"/>
        <v>0</v>
      </c>
      <c r="AT144" s="280"/>
      <c r="AU144" s="280"/>
      <c r="AV144" s="280"/>
      <c r="AW144" s="280"/>
      <c r="AX144" s="280"/>
      <c r="AY144" s="280"/>
    </row>
    <row r="145" spans="3:51" ht="31.9" customHeight="1" x14ac:dyDescent="0.25">
      <c r="D145" s="175"/>
      <c r="E145" s="182">
        <v>520</v>
      </c>
      <c r="F145" s="191" t="s">
        <v>1446</v>
      </c>
      <c r="G145" s="226">
        <v>350</v>
      </c>
      <c r="H145" s="276">
        <f t="shared" si="343"/>
        <v>350</v>
      </c>
      <c r="I145" s="277">
        <v>50</v>
      </c>
      <c r="J145" s="277">
        <v>100</v>
      </c>
      <c r="K145" s="277">
        <v>100</v>
      </c>
      <c r="L145" s="277">
        <v>100</v>
      </c>
      <c r="M145" s="278">
        <v>3</v>
      </c>
      <c r="N145" s="278">
        <f t="shared" si="317"/>
        <v>0</v>
      </c>
      <c r="O145" s="278">
        <f t="shared" si="317"/>
        <v>0</v>
      </c>
      <c r="P145" s="278">
        <f t="shared" si="317"/>
        <v>0</v>
      </c>
      <c r="Q145" s="278">
        <f t="shared" si="317"/>
        <v>0</v>
      </c>
      <c r="R145" s="278">
        <f t="shared" si="317"/>
        <v>0</v>
      </c>
      <c r="S145" s="278">
        <f t="shared" si="317"/>
        <v>0</v>
      </c>
      <c r="T145" s="279">
        <f t="shared" si="335"/>
        <v>50</v>
      </c>
      <c r="U145" s="278">
        <f t="shared" si="336"/>
        <v>0</v>
      </c>
      <c r="V145" s="280"/>
      <c r="W145" s="280"/>
      <c r="X145" s="280"/>
      <c r="Y145" s="280"/>
      <c r="Z145" s="280"/>
      <c r="AA145" s="280"/>
      <c r="AB145" s="279">
        <f t="shared" si="337"/>
        <v>100</v>
      </c>
      <c r="AC145" s="278">
        <f t="shared" si="338"/>
        <v>0</v>
      </c>
      <c r="AD145" s="280"/>
      <c r="AE145" s="280"/>
      <c r="AF145" s="280"/>
      <c r="AG145" s="280"/>
      <c r="AH145" s="280"/>
      <c r="AI145" s="280"/>
      <c r="AJ145" s="279">
        <f t="shared" si="339"/>
        <v>100</v>
      </c>
      <c r="AK145" s="278">
        <f t="shared" si="340"/>
        <v>0</v>
      </c>
      <c r="AL145" s="280"/>
      <c r="AM145" s="280"/>
      <c r="AN145" s="280"/>
      <c r="AO145" s="280"/>
      <c r="AP145" s="280"/>
      <c r="AQ145" s="280"/>
      <c r="AR145" s="279">
        <f t="shared" si="341"/>
        <v>100</v>
      </c>
      <c r="AS145" s="278">
        <f t="shared" si="342"/>
        <v>0</v>
      </c>
      <c r="AT145" s="280"/>
      <c r="AU145" s="280"/>
      <c r="AV145" s="280"/>
      <c r="AW145" s="280"/>
      <c r="AX145" s="280"/>
      <c r="AY145" s="280"/>
    </row>
    <row r="146" spans="3:51" ht="31.9" customHeight="1" x14ac:dyDescent="0.25">
      <c r="D146" s="175"/>
      <c r="E146" s="182">
        <v>521</v>
      </c>
      <c r="F146" s="191" t="s">
        <v>1448</v>
      </c>
      <c r="G146" s="226">
        <v>350</v>
      </c>
      <c r="H146" s="276">
        <f t="shared" si="343"/>
        <v>350</v>
      </c>
      <c r="I146" s="277">
        <v>50</v>
      </c>
      <c r="J146" s="277">
        <v>100</v>
      </c>
      <c r="K146" s="277">
        <v>100</v>
      </c>
      <c r="L146" s="277">
        <v>100</v>
      </c>
      <c r="M146" s="278">
        <v>3</v>
      </c>
      <c r="N146" s="278">
        <f t="shared" si="317"/>
        <v>0</v>
      </c>
      <c r="O146" s="278">
        <f t="shared" si="317"/>
        <v>0</v>
      </c>
      <c r="P146" s="278">
        <f t="shared" si="317"/>
        <v>0</v>
      </c>
      <c r="Q146" s="278">
        <f t="shared" si="317"/>
        <v>0</v>
      </c>
      <c r="R146" s="278">
        <f t="shared" si="317"/>
        <v>0</v>
      </c>
      <c r="S146" s="278">
        <f t="shared" si="317"/>
        <v>0</v>
      </c>
      <c r="T146" s="279">
        <f t="shared" si="335"/>
        <v>50</v>
      </c>
      <c r="U146" s="278">
        <f t="shared" si="336"/>
        <v>0</v>
      </c>
      <c r="V146" s="280"/>
      <c r="W146" s="280"/>
      <c r="X146" s="280"/>
      <c r="Y146" s="280"/>
      <c r="Z146" s="280"/>
      <c r="AA146" s="280"/>
      <c r="AB146" s="279">
        <f t="shared" si="337"/>
        <v>100</v>
      </c>
      <c r="AC146" s="278">
        <f t="shared" si="338"/>
        <v>0</v>
      </c>
      <c r="AD146" s="280"/>
      <c r="AE146" s="280"/>
      <c r="AF146" s="280"/>
      <c r="AG146" s="280"/>
      <c r="AH146" s="280"/>
      <c r="AI146" s="280"/>
      <c r="AJ146" s="279">
        <f t="shared" si="339"/>
        <v>100</v>
      </c>
      <c r="AK146" s="278">
        <f t="shared" si="340"/>
        <v>0</v>
      </c>
      <c r="AL146" s="280"/>
      <c r="AM146" s="280"/>
      <c r="AN146" s="280"/>
      <c r="AO146" s="280"/>
      <c r="AP146" s="280"/>
      <c r="AQ146" s="280"/>
      <c r="AR146" s="279">
        <f t="shared" si="341"/>
        <v>100</v>
      </c>
      <c r="AS146" s="278">
        <f t="shared" si="342"/>
        <v>0</v>
      </c>
      <c r="AT146" s="280"/>
      <c r="AU146" s="280"/>
      <c r="AV146" s="280"/>
      <c r="AW146" s="280"/>
      <c r="AX146" s="280"/>
      <c r="AY146" s="280"/>
    </row>
    <row r="147" spans="3:51" ht="31.9" customHeight="1" x14ac:dyDescent="0.25">
      <c r="D147" s="175"/>
      <c r="E147" s="182">
        <v>522</v>
      </c>
      <c r="F147" s="191" t="s">
        <v>1450</v>
      </c>
      <c r="G147" s="226">
        <v>350</v>
      </c>
      <c r="H147" s="276">
        <f t="shared" si="343"/>
        <v>350</v>
      </c>
      <c r="I147" s="277">
        <v>50</v>
      </c>
      <c r="J147" s="277">
        <v>100</v>
      </c>
      <c r="K147" s="277">
        <v>100</v>
      </c>
      <c r="L147" s="277">
        <v>100</v>
      </c>
      <c r="M147" s="278">
        <v>3</v>
      </c>
      <c r="N147" s="278">
        <f t="shared" si="317"/>
        <v>0</v>
      </c>
      <c r="O147" s="278">
        <f t="shared" si="317"/>
        <v>0</v>
      </c>
      <c r="P147" s="278">
        <f t="shared" si="317"/>
        <v>0</v>
      </c>
      <c r="Q147" s="278">
        <f t="shared" si="317"/>
        <v>0</v>
      </c>
      <c r="R147" s="278">
        <f t="shared" si="317"/>
        <v>0</v>
      </c>
      <c r="S147" s="278">
        <f t="shared" si="317"/>
        <v>0</v>
      </c>
      <c r="T147" s="279">
        <f t="shared" si="335"/>
        <v>50</v>
      </c>
      <c r="U147" s="278">
        <f t="shared" si="336"/>
        <v>0</v>
      </c>
      <c r="V147" s="280"/>
      <c r="W147" s="280"/>
      <c r="X147" s="280"/>
      <c r="Y147" s="280"/>
      <c r="Z147" s="280"/>
      <c r="AA147" s="280"/>
      <c r="AB147" s="279">
        <f t="shared" si="337"/>
        <v>100</v>
      </c>
      <c r="AC147" s="278">
        <f t="shared" si="338"/>
        <v>0</v>
      </c>
      <c r="AD147" s="280"/>
      <c r="AE147" s="280"/>
      <c r="AF147" s="280"/>
      <c r="AG147" s="280"/>
      <c r="AH147" s="280"/>
      <c r="AI147" s="280"/>
      <c r="AJ147" s="279">
        <f t="shared" si="339"/>
        <v>100</v>
      </c>
      <c r="AK147" s="278">
        <f t="shared" si="340"/>
        <v>0</v>
      </c>
      <c r="AL147" s="280"/>
      <c r="AM147" s="280"/>
      <c r="AN147" s="280"/>
      <c r="AO147" s="280"/>
      <c r="AP147" s="280"/>
      <c r="AQ147" s="280"/>
      <c r="AR147" s="279">
        <f t="shared" si="341"/>
        <v>100</v>
      </c>
      <c r="AS147" s="278">
        <f t="shared" si="342"/>
        <v>0</v>
      </c>
      <c r="AT147" s="280"/>
      <c r="AU147" s="280"/>
      <c r="AV147" s="280"/>
      <c r="AW147" s="280"/>
      <c r="AX147" s="280"/>
      <c r="AY147" s="280"/>
    </row>
    <row r="148" spans="3:51" ht="31.9" customHeight="1" x14ac:dyDescent="0.25">
      <c r="C148" s="165" t="s">
        <v>2538</v>
      </c>
      <c r="D148" s="166" t="s">
        <v>2537</v>
      </c>
      <c r="E148" s="228"/>
      <c r="F148" s="168"/>
      <c r="G148" s="194"/>
      <c r="H148" s="266"/>
      <c r="I148" s="267"/>
      <c r="J148" s="267"/>
      <c r="K148" s="267"/>
      <c r="L148" s="267"/>
      <c r="M148" s="293">
        <f t="shared" ref="M148:S148" si="344">SUM(M149:M156)/2</f>
        <v>15</v>
      </c>
      <c r="N148" s="293">
        <f t="shared" si="344"/>
        <v>0</v>
      </c>
      <c r="O148" s="293">
        <f t="shared" si="344"/>
        <v>0</v>
      </c>
      <c r="P148" s="293">
        <f t="shared" si="344"/>
        <v>0</v>
      </c>
      <c r="Q148" s="293">
        <f t="shared" si="344"/>
        <v>0</v>
      </c>
      <c r="R148" s="293">
        <f t="shared" si="344"/>
        <v>0</v>
      </c>
      <c r="S148" s="293">
        <f t="shared" si="344"/>
        <v>0</v>
      </c>
      <c r="T148" s="294"/>
      <c r="U148" s="289">
        <f t="shared" ref="U148:AA148" si="345">SUM(U149:U156)/2</f>
        <v>0</v>
      </c>
      <c r="V148" s="289">
        <f t="shared" si="345"/>
        <v>0</v>
      </c>
      <c r="W148" s="289">
        <f t="shared" si="345"/>
        <v>0</v>
      </c>
      <c r="X148" s="289">
        <f t="shared" si="345"/>
        <v>0</v>
      </c>
      <c r="Y148" s="289">
        <f t="shared" si="345"/>
        <v>0</v>
      </c>
      <c r="Z148" s="289">
        <f t="shared" si="345"/>
        <v>0</v>
      </c>
      <c r="AA148" s="289">
        <f t="shared" si="345"/>
        <v>0</v>
      </c>
      <c r="AB148" s="294"/>
      <c r="AC148" s="289">
        <f t="shared" ref="AC148:AI148" si="346">SUM(AC149:AC156)/2</f>
        <v>0</v>
      </c>
      <c r="AD148" s="289">
        <f t="shared" si="346"/>
        <v>0</v>
      </c>
      <c r="AE148" s="289">
        <f t="shared" si="346"/>
        <v>0</v>
      </c>
      <c r="AF148" s="289">
        <f t="shared" si="346"/>
        <v>0</v>
      </c>
      <c r="AG148" s="289">
        <f t="shared" si="346"/>
        <v>0</v>
      </c>
      <c r="AH148" s="289">
        <f t="shared" si="346"/>
        <v>0</v>
      </c>
      <c r="AI148" s="289">
        <f t="shared" si="346"/>
        <v>0</v>
      </c>
      <c r="AJ148" s="294"/>
      <c r="AK148" s="289">
        <f t="shared" ref="AK148:AQ148" si="347">SUM(AK149:AK156)/2</f>
        <v>0</v>
      </c>
      <c r="AL148" s="289">
        <f t="shared" si="347"/>
        <v>0</v>
      </c>
      <c r="AM148" s="289">
        <f t="shared" si="347"/>
        <v>0</v>
      </c>
      <c r="AN148" s="289">
        <f t="shared" si="347"/>
        <v>0</v>
      </c>
      <c r="AO148" s="289">
        <f t="shared" si="347"/>
        <v>0</v>
      </c>
      <c r="AP148" s="289">
        <f t="shared" si="347"/>
        <v>0</v>
      </c>
      <c r="AQ148" s="289">
        <f t="shared" si="347"/>
        <v>0</v>
      </c>
      <c r="AR148" s="294"/>
      <c r="AS148" s="289">
        <f t="shared" ref="AS148:AY148" si="348">SUM(AS149:AS156)/2</f>
        <v>0</v>
      </c>
      <c r="AT148" s="289">
        <f t="shared" si="348"/>
        <v>0</v>
      </c>
      <c r="AU148" s="289">
        <f t="shared" si="348"/>
        <v>0</v>
      </c>
      <c r="AV148" s="289">
        <f t="shared" si="348"/>
        <v>0</v>
      </c>
      <c r="AW148" s="289">
        <f t="shared" si="348"/>
        <v>0</v>
      </c>
      <c r="AX148" s="289">
        <f t="shared" si="348"/>
        <v>0</v>
      </c>
      <c r="AY148" s="289">
        <f t="shared" si="348"/>
        <v>0</v>
      </c>
    </row>
    <row r="149" spans="3:51" ht="31.9" customHeight="1" x14ac:dyDescent="0.25">
      <c r="D149" s="175" t="s">
        <v>2540</v>
      </c>
      <c r="E149" s="540" t="s">
        <v>2539</v>
      </c>
      <c r="F149" s="541"/>
      <c r="G149" s="189"/>
      <c r="H149" s="271"/>
      <c r="I149" s="272"/>
      <c r="J149" s="272"/>
      <c r="K149" s="272"/>
      <c r="L149" s="272"/>
      <c r="M149" s="275">
        <v>8</v>
      </c>
      <c r="N149" s="275">
        <f t="shared" ref="N149:S156" si="349">+V149+AD149+AL149+AT149</f>
        <v>0</v>
      </c>
      <c r="O149" s="275">
        <f t="shared" si="349"/>
        <v>0</v>
      </c>
      <c r="P149" s="275">
        <f t="shared" si="349"/>
        <v>0</v>
      </c>
      <c r="Q149" s="275">
        <f t="shared" si="349"/>
        <v>0</v>
      </c>
      <c r="R149" s="275">
        <f t="shared" si="349"/>
        <v>0</v>
      </c>
      <c r="S149" s="275">
        <f t="shared" si="349"/>
        <v>0</v>
      </c>
      <c r="T149" s="286"/>
      <c r="U149" s="275">
        <f t="shared" ref="U149:AA149" si="350">SUM(U150:U152)</f>
        <v>0</v>
      </c>
      <c r="V149" s="275">
        <f t="shared" si="350"/>
        <v>0</v>
      </c>
      <c r="W149" s="275">
        <f t="shared" si="350"/>
        <v>0</v>
      </c>
      <c r="X149" s="275">
        <f t="shared" si="350"/>
        <v>0</v>
      </c>
      <c r="Y149" s="275">
        <f t="shared" si="350"/>
        <v>0</v>
      </c>
      <c r="Z149" s="275">
        <f t="shared" si="350"/>
        <v>0</v>
      </c>
      <c r="AA149" s="275">
        <f t="shared" si="350"/>
        <v>0</v>
      </c>
      <c r="AB149" s="286"/>
      <c r="AC149" s="275">
        <f t="shared" ref="AC149:AI149" si="351">SUM(AC150:AC152)</f>
        <v>0</v>
      </c>
      <c r="AD149" s="275">
        <f t="shared" si="351"/>
        <v>0</v>
      </c>
      <c r="AE149" s="275">
        <f t="shared" si="351"/>
        <v>0</v>
      </c>
      <c r="AF149" s="275">
        <f t="shared" si="351"/>
        <v>0</v>
      </c>
      <c r="AG149" s="275">
        <f t="shared" si="351"/>
        <v>0</v>
      </c>
      <c r="AH149" s="275">
        <f t="shared" si="351"/>
        <v>0</v>
      </c>
      <c r="AI149" s="275">
        <f t="shared" si="351"/>
        <v>0</v>
      </c>
      <c r="AJ149" s="286"/>
      <c r="AK149" s="275">
        <f t="shared" ref="AK149:AQ149" si="352">SUM(AK150:AK152)</f>
        <v>0</v>
      </c>
      <c r="AL149" s="275">
        <f t="shared" si="352"/>
        <v>0</v>
      </c>
      <c r="AM149" s="275">
        <f t="shared" si="352"/>
        <v>0</v>
      </c>
      <c r="AN149" s="275">
        <f t="shared" si="352"/>
        <v>0</v>
      </c>
      <c r="AO149" s="275">
        <f t="shared" si="352"/>
        <v>0</v>
      </c>
      <c r="AP149" s="275">
        <f t="shared" si="352"/>
        <v>0</v>
      </c>
      <c r="AQ149" s="275">
        <f t="shared" si="352"/>
        <v>0</v>
      </c>
      <c r="AR149" s="286"/>
      <c r="AS149" s="275">
        <f t="shared" ref="AS149:AY149" si="353">SUM(AS150:AS152)</f>
        <v>0</v>
      </c>
      <c r="AT149" s="275">
        <f t="shared" si="353"/>
        <v>0</v>
      </c>
      <c r="AU149" s="275">
        <f t="shared" si="353"/>
        <v>0</v>
      </c>
      <c r="AV149" s="275">
        <f t="shared" si="353"/>
        <v>0</v>
      </c>
      <c r="AW149" s="275">
        <f t="shared" si="353"/>
        <v>0</v>
      </c>
      <c r="AX149" s="275">
        <f t="shared" si="353"/>
        <v>0</v>
      </c>
      <c r="AY149" s="275">
        <f t="shared" si="353"/>
        <v>0</v>
      </c>
    </row>
    <row r="150" spans="3:51" ht="31.9" customHeight="1" x14ac:dyDescent="0.25">
      <c r="D150" s="175"/>
      <c r="E150" s="182">
        <v>523</v>
      </c>
      <c r="F150" s="191" t="s">
        <v>1454</v>
      </c>
      <c r="G150" s="226">
        <v>40</v>
      </c>
      <c r="H150" s="276">
        <f t="shared" ref="H150:H152" si="354">SUM(I150:L150)</f>
        <v>40</v>
      </c>
      <c r="I150" s="285">
        <v>20</v>
      </c>
      <c r="J150" s="285">
        <v>20</v>
      </c>
      <c r="K150" s="285">
        <v>0</v>
      </c>
      <c r="L150" s="285">
        <v>0</v>
      </c>
      <c r="M150" s="278">
        <v>2</v>
      </c>
      <c r="N150" s="278">
        <f t="shared" si="349"/>
        <v>0</v>
      </c>
      <c r="O150" s="278">
        <f t="shared" si="349"/>
        <v>0</v>
      </c>
      <c r="P150" s="278">
        <f t="shared" si="349"/>
        <v>0</v>
      </c>
      <c r="Q150" s="278">
        <f t="shared" si="349"/>
        <v>0</v>
      </c>
      <c r="R150" s="278">
        <f t="shared" si="349"/>
        <v>0</v>
      </c>
      <c r="S150" s="278">
        <f t="shared" si="349"/>
        <v>0</v>
      </c>
      <c r="T150" s="279">
        <f t="shared" ref="T150:T152" si="355">+I150</f>
        <v>20</v>
      </c>
      <c r="U150" s="278">
        <f t="shared" ref="U150:U152" si="356">SUM(V150:AA150)</f>
        <v>0</v>
      </c>
      <c r="V150" s="290"/>
      <c r="W150" s="290"/>
      <c r="X150" s="290"/>
      <c r="Y150" s="290"/>
      <c r="Z150" s="290"/>
      <c r="AA150" s="290"/>
      <c r="AB150" s="279">
        <f t="shared" ref="AB150:AB152" si="357">+J150</f>
        <v>20</v>
      </c>
      <c r="AC150" s="278">
        <f t="shared" ref="AC150:AC152" si="358">SUM(AD150:AI150)</f>
        <v>0</v>
      </c>
      <c r="AD150" s="290"/>
      <c r="AE150" s="290"/>
      <c r="AF150" s="290"/>
      <c r="AG150" s="290"/>
      <c r="AH150" s="290"/>
      <c r="AI150" s="290"/>
      <c r="AJ150" s="279">
        <f t="shared" ref="AJ150:AJ152" si="359">+K150</f>
        <v>0</v>
      </c>
      <c r="AK150" s="278">
        <f t="shared" ref="AK150:AK152" si="360">SUM(AL150:AQ150)</f>
        <v>0</v>
      </c>
      <c r="AL150" s="290"/>
      <c r="AM150" s="290"/>
      <c r="AN150" s="290"/>
      <c r="AO150" s="290"/>
      <c r="AP150" s="290"/>
      <c r="AQ150" s="290"/>
      <c r="AR150" s="279">
        <f t="shared" ref="AR150:AR152" si="361">+L150</f>
        <v>0</v>
      </c>
      <c r="AS150" s="278">
        <f t="shared" ref="AS150:AS152" si="362">SUM(AT150:AY150)</f>
        <v>0</v>
      </c>
      <c r="AT150" s="290"/>
      <c r="AU150" s="290"/>
      <c r="AV150" s="290"/>
      <c r="AW150" s="290"/>
      <c r="AX150" s="290"/>
      <c r="AY150" s="290"/>
    </row>
    <row r="151" spans="3:51" ht="31.9" customHeight="1" x14ac:dyDescent="0.25">
      <c r="D151" s="175"/>
      <c r="E151" s="281">
        <v>524</v>
      </c>
      <c r="F151" s="282" t="s">
        <v>1456</v>
      </c>
      <c r="G151" s="226">
        <v>350</v>
      </c>
      <c r="H151" s="276">
        <f t="shared" si="354"/>
        <v>350</v>
      </c>
      <c r="I151" s="285">
        <v>50</v>
      </c>
      <c r="J151" s="285">
        <v>100</v>
      </c>
      <c r="K151" s="285">
        <v>100</v>
      </c>
      <c r="L151" s="285">
        <v>100</v>
      </c>
      <c r="M151" s="278">
        <v>3</v>
      </c>
      <c r="N151" s="278">
        <f t="shared" si="349"/>
        <v>0</v>
      </c>
      <c r="O151" s="278">
        <f t="shared" si="349"/>
        <v>0</v>
      </c>
      <c r="P151" s="278">
        <f t="shared" si="349"/>
        <v>0</v>
      </c>
      <c r="Q151" s="278">
        <f t="shared" si="349"/>
        <v>0</v>
      </c>
      <c r="R151" s="278">
        <f t="shared" si="349"/>
        <v>0</v>
      </c>
      <c r="S151" s="278">
        <f t="shared" si="349"/>
        <v>0</v>
      </c>
      <c r="T151" s="279">
        <f t="shared" si="355"/>
        <v>50</v>
      </c>
      <c r="U151" s="278">
        <f t="shared" si="356"/>
        <v>0</v>
      </c>
      <c r="V151" s="280"/>
      <c r="W151" s="290"/>
      <c r="X151" s="290"/>
      <c r="Y151" s="290"/>
      <c r="Z151" s="290"/>
      <c r="AA151" s="290"/>
      <c r="AB151" s="279">
        <f t="shared" si="357"/>
        <v>100</v>
      </c>
      <c r="AC151" s="278">
        <f t="shared" si="358"/>
        <v>0</v>
      </c>
      <c r="AD151" s="280"/>
      <c r="AE151" s="290"/>
      <c r="AF151" s="290"/>
      <c r="AG151" s="290"/>
      <c r="AH151" s="290"/>
      <c r="AI151" s="290"/>
      <c r="AJ151" s="279">
        <f t="shared" si="359"/>
        <v>100</v>
      </c>
      <c r="AK151" s="278">
        <f t="shared" si="360"/>
        <v>0</v>
      </c>
      <c r="AL151" s="280"/>
      <c r="AM151" s="290"/>
      <c r="AN151" s="290"/>
      <c r="AO151" s="290"/>
      <c r="AP151" s="290"/>
      <c r="AQ151" s="290"/>
      <c r="AR151" s="279">
        <f t="shared" si="361"/>
        <v>100</v>
      </c>
      <c r="AS151" s="278">
        <f t="shared" si="362"/>
        <v>0</v>
      </c>
      <c r="AT151" s="280"/>
      <c r="AU151" s="290"/>
      <c r="AV151" s="290"/>
      <c r="AW151" s="290"/>
      <c r="AX151" s="290"/>
      <c r="AY151" s="290"/>
    </row>
    <row r="152" spans="3:51" ht="43.9" customHeight="1" x14ac:dyDescent="0.25">
      <c r="D152" s="175"/>
      <c r="E152" s="182">
        <v>525</v>
      </c>
      <c r="F152" s="282" t="s">
        <v>1458</v>
      </c>
      <c r="G152" s="232">
        <v>1</v>
      </c>
      <c r="H152" s="283">
        <f t="shared" si="354"/>
        <v>1</v>
      </c>
      <c r="I152" s="284">
        <v>0.25</v>
      </c>
      <c r="J152" s="284">
        <v>0.25</v>
      </c>
      <c r="K152" s="284">
        <v>0.25</v>
      </c>
      <c r="L152" s="284">
        <v>0.25</v>
      </c>
      <c r="M152" s="278">
        <v>3</v>
      </c>
      <c r="N152" s="278">
        <f t="shared" si="349"/>
        <v>0</v>
      </c>
      <c r="O152" s="278">
        <f t="shared" si="349"/>
        <v>0</v>
      </c>
      <c r="P152" s="278">
        <f t="shared" si="349"/>
        <v>0</v>
      </c>
      <c r="Q152" s="278">
        <f t="shared" si="349"/>
        <v>0</v>
      </c>
      <c r="R152" s="278">
        <f t="shared" si="349"/>
        <v>0</v>
      </c>
      <c r="S152" s="278">
        <f t="shared" si="349"/>
        <v>0</v>
      </c>
      <c r="T152" s="279">
        <f t="shared" si="355"/>
        <v>0.25</v>
      </c>
      <c r="U152" s="278">
        <f t="shared" si="356"/>
        <v>0</v>
      </c>
      <c r="V152" s="280"/>
      <c r="W152" s="280"/>
      <c r="X152" s="280"/>
      <c r="Y152" s="280"/>
      <c r="Z152" s="280"/>
      <c r="AA152" s="280"/>
      <c r="AB152" s="279">
        <f t="shared" si="357"/>
        <v>0.25</v>
      </c>
      <c r="AC152" s="278">
        <f t="shared" si="358"/>
        <v>0</v>
      </c>
      <c r="AD152" s="280"/>
      <c r="AE152" s="280"/>
      <c r="AF152" s="280"/>
      <c r="AG152" s="280"/>
      <c r="AH152" s="280"/>
      <c r="AI152" s="280"/>
      <c r="AJ152" s="279">
        <f t="shared" si="359"/>
        <v>0.25</v>
      </c>
      <c r="AK152" s="278">
        <f t="shared" si="360"/>
        <v>0</v>
      </c>
      <c r="AL152" s="280"/>
      <c r="AM152" s="280"/>
      <c r="AN152" s="280"/>
      <c r="AO152" s="280"/>
      <c r="AP152" s="280"/>
      <c r="AQ152" s="280"/>
      <c r="AR152" s="279">
        <f t="shared" si="361"/>
        <v>0.25</v>
      </c>
      <c r="AS152" s="278">
        <f t="shared" si="362"/>
        <v>0</v>
      </c>
      <c r="AT152" s="280"/>
      <c r="AU152" s="280"/>
      <c r="AV152" s="280"/>
      <c r="AW152" s="280"/>
      <c r="AX152" s="280"/>
      <c r="AY152" s="280"/>
    </row>
    <row r="153" spans="3:51" ht="31.9" customHeight="1" x14ac:dyDescent="0.25">
      <c r="D153" s="175" t="s">
        <v>2542</v>
      </c>
      <c r="E153" s="540" t="s">
        <v>2541</v>
      </c>
      <c r="F153" s="541"/>
      <c r="G153" s="189"/>
      <c r="H153" s="271"/>
      <c r="I153" s="272"/>
      <c r="J153" s="272"/>
      <c r="K153" s="272"/>
      <c r="L153" s="272"/>
      <c r="M153" s="275">
        <v>7</v>
      </c>
      <c r="N153" s="275">
        <f t="shared" si="349"/>
        <v>0</v>
      </c>
      <c r="O153" s="275">
        <f t="shared" si="349"/>
        <v>0</v>
      </c>
      <c r="P153" s="275">
        <f t="shared" si="349"/>
        <v>0</v>
      </c>
      <c r="Q153" s="275">
        <f t="shared" si="349"/>
        <v>0</v>
      </c>
      <c r="R153" s="275">
        <f t="shared" si="349"/>
        <v>0</v>
      </c>
      <c r="S153" s="275">
        <f t="shared" si="349"/>
        <v>0</v>
      </c>
      <c r="T153" s="286"/>
      <c r="U153" s="275">
        <f t="shared" ref="U153:AA153" si="363">SUM(U154:U156)</f>
        <v>0</v>
      </c>
      <c r="V153" s="275">
        <f t="shared" si="363"/>
        <v>0</v>
      </c>
      <c r="W153" s="275">
        <f t="shared" si="363"/>
        <v>0</v>
      </c>
      <c r="X153" s="275">
        <f t="shared" si="363"/>
        <v>0</v>
      </c>
      <c r="Y153" s="275">
        <f t="shared" si="363"/>
        <v>0</v>
      </c>
      <c r="Z153" s="275">
        <f t="shared" si="363"/>
        <v>0</v>
      </c>
      <c r="AA153" s="275">
        <f t="shared" si="363"/>
        <v>0</v>
      </c>
      <c r="AB153" s="286"/>
      <c r="AC153" s="275">
        <f t="shared" ref="AC153:AI153" si="364">SUM(AC154:AC156)</f>
        <v>0</v>
      </c>
      <c r="AD153" s="275">
        <f t="shared" si="364"/>
        <v>0</v>
      </c>
      <c r="AE153" s="275">
        <f t="shared" si="364"/>
        <v>0</v>
      </c>
      <c r="AF153" s="275">
        <f t="shared" si="364"/>
        <v>0</v>
      </c>
      <c r="AG153" s="275">
        <f t="shared" si="364"/>
        <v>0</v>
      </c>
      <c r="AH153" s="275">
        <f t="shared" si="364"/>
        <v>0</v>
      </c>
      <c r="AI153" s="275">
        <f t="shared" si="364"/>
        <v>0</v>
      </c>
      <c r="AJ153" s="286"/>
      <c r="AK153" s="275">
        <f t="shared" ref="AK153:AQ153" si="365">SUM(AK154:AK156)</f>
        <v>0</v>
      </c>
      <c r="AL153" s="275">
        <f t="shared" si="365"/>
        <v>0</v>
      </c>
      <c r="AM153" s="275">
        <f t="shared" si="365"/>
        <v>0</v>
      </c>
      <c r="AN153" s="275">
        <f t="shared" si="365"/>
        <v>0</v>
      </c>
      <c r="AO153" s="275">
        <f t="shared" si="365"/>
        <v>0</v>
      </c>
      <c r="AP153" s="275">
        <f t="shared" si="365"/>
        <v>0</v>
      </c>
      <c r="AQ153" s="275">
        <f t="shared" si="365"/>
        <v>0</v>
      </c>
      <c r="AR153" s="286"/>
      <c r="AS153" s="275">
        <f t="shared" ref="AS153:AY153" si="366">SUM(AS154:AS156)</f>
        <v>0</v>
      </c>
      <c r="AT153" s="275">
        <f t="shared" si="366"/>
        <v>0</v>
      </c>
      <c r="AU153" s="275">
        <f t="shared" si="366"/>
        <v>0</v>
      </c>
      <c r="AV153" s="275">
        <f t="shared" si="366"/>
        <v>0</v>
      </c>
      <c r="AW153" s="275">
        <f t="shared" si="366"/>
        <v>0</v>
      </c>
      <c r="AX153" s="275">
        <f t="shared" si="366"/>
        <v>0</v>
      </c>
      <c r="AY153" s="275">
        <f t="shared" si="366"/>
        <v>0</v>
      </c>
    </row>
    <row r="154" spans="3:51" ht="31.9" customHeight="1" x14ac:dyDescent="0.25">
      <c r="D154" s="175"/>
      <c r="E154" s="182">
        <v>526</v>
      </c>
      <c r="F154" s="191" t="s">
        <v>1461</v>
      </c>
      <c r="G154" s="226">
        <v>40</v>
      </c>
      <c r="H154" s="276">
        <f t="shared" ref="H154:H156" si="367">SUM(I154:L154)</f>
        <v>40</v>
      </c>
      <c r="I154" s="277">
        <v>20</v>
      </c>
      <c r="J154" s="277">
        <v>20</v>
      </c>
      <c r="K154" s="277">
        <v>0</v>
      </c>
      <c r="L154" s="277">
        <v>0</v>
      </c>
      <c r="M154" s="278">
        <v>2</v>
      </c>
      <c r="N154" s="278">
        <f t="shared" si="349"/>
        <v>0</v>
      </c>
      <c r="O154" s="278">
        <f t="shared" si="349"/>
        <v>0</v>
      </c>
      <c r="P154" s="278">
        <f t="shared" si="349"/>
        <v>0</v>
      </c>
      <c r="Q154" s="278">
        <f t="shared" si="349"/>
        <v>0</v>
      </c>
      <c r="R154" s="278">
        <f t="shared" si="349"/>
        <v>0</v>
      </c>
      <c r="S154" s="278">
        <f t="shared" si="349"/>
        <v>0</v>
      </c>
      <c r="T154" s="279">
        <f t="shared" ref="T154:T156" si="368">+I154</f>
        <v>20</v>
      </c>
      <c r="U154" s="278">
        <f t="shared" ref="U154:U156" si="369">SUM(V154:AA154)</f>
        <v>0</v>
      </c>
      <c r="V154" s="280"/>
      <c r="W154" s="290"/>
      <c r="X154" s="290"/>
      <c r="Y154" s="290"/>
      <c r="Z154" s="290"/>
      <c r="AA154" s="290"/>
      <c r="AB154" s="279">
        <f t="shared" ref="AB154:AB156" si="370">+J154</f>
        <v>20</v>
      </c>
      <c r="AC154" s="278">
        <f t="shared" ref="AC154:AC156" si="371">SUM(AD154:AI154)</f>
        <v>0</v>
      </c>
      <c r="AD154" s="280"/>
      <c r="AE154" s="290"/>
      <c r="AF154" s="290"/>
      <c r="AG154" s="290"/>
      <c r="AH154" s="290"/>
      <c r="AI154" s="290"/>
      <c r="AJ154" s="279">
        <f t="shared" ref="AJ154:AJ156" si="372">+K154</f>
        <v>0</v>
      </c>
      <c r="AK154" s="278">
        <f t="shared" ref="AK154:AK156" si="373">SUM(AL154:AQ154)</f>
        <v>0</v>
      </c>
      <c r="AL154" s="280"/>
      <c r="AM154" s="290"/>
      <c r="AN154" s="290"/>
      <c r="AO154" s="290"/>
      <c r="AP154" s="290"/>
      <c r="AQ154" s="290"/>
      <c r="AR154" s="279">
        <f t="shared" ref="AR154:AR156" si="374">+L154</f>
        <v>0</v>
      </c>
      <c r="AS154" s="278">
        <f t="shared" ref="AS154:AS156" si="375">SUM(AT154:AY154)</f>
        <v>0</v>
      </c>
      <c r="AT154" s="280"/>
      <c r="AU154" s="290"/>
      <c r="AV154" s="290"/>
      <c r="AW154" s="290"/>
      <c r="AX154" s="290"/>
      <c r="AY154" s="290"/>
    </row>
    <row r="155" spans="3:51" ht="49.9" customHeight="1" x14ac:dyDescent="0.25">
      <c r="D155" s="175"/>
      <c r="E155" s="182">
        <v>527</v>
      </c>
      <c r="F155" s="191" t="s">
        <v>1463</v>
      </c>
      <c r="G155" s="226">
        <v>40</v>
      </c>
      <c r="H155" s="276">
        <f t="shared" si="367"/>
        <v>40</v>
      </c>
      <c r="I155" s="277">
        <v>20</v>
      </c>
      <c r="J155" s="277">
        <v>20</v>
      </c>
      <c r="K155" s="277">
        <v>0</v>
      </c>
      <c r="L155" s="277">
        <v>0</v>
      </c>
      <c r="M155" s="278">
        <v>2</v>
      </c>
      <c r="N155" s="278">
        <f t="shared" si="349"/>
        <v>0</v>
      </c>
      <c r="O155" s="278">
        <f t="shared" si="349"/>
        <v>0</v>
      </c>
      <c r="P155" s="278">
        <f t="shared" si="349"/>
        <v>0</v>
      </c>
      <c r="Q155" s="278">
        <f t="shared" si="349"/>
        <v>0</v>
      </c>
      <c r="R155" s="278">
        <f t="shared" si="349"/>
        <v>0</v>
      </c>
      <c r="S155" s="278">
        <f t="shared" si="349"/>
        <v>0</v>
      </c>
      <c r="T155" s="279">
        <f t="shared" si="368"/>
        <v>20</v>
      </c>
      <c r="U155" s="278">
        <f t="shared" si="369"/>
        <v>0</v>
      </c>
      <c r="V155" s="280"/>
      <c r="W155" s="280"/>
      <c r="X155" s="280"/>
      <c r="Y155" s="280"/>
      <c r="Z155" s="280"/>
      <c r="AA155" s="280"/>
      <c r="AB155" s="279">
        <f t="shared" si="370"/>
        <v>20</v>
      </c>
      <c r="AC155" s="278">
        <f t="shared" si="371"/>
        <v>0</v>
      </c>
      <c r="AD155" s="280"/>
      <c r="AE155" s="280"/>
      <c r="AF155" s="280"/>
      <c r="AG155" s="280"/>
      <c r="AH155" s="280"/>
      <c r="AI155" s="280"/>
      <c r="AJ155" s="279">
        <f t="shared" si="372"/>
        <v>0</v>
      </c>
      <c r="AK155" s="278">
        <f t="shared" si="373"/>
        <v>0</v>
      </c>
      <c r="AL155" s="280"/>
      <c r="AM155" s="280"/>
      <c r="AN155" s="280"/>
      <c r="AO155" s="280"/>
      <c r="AP155" s="280"/>
      <c r="AQ155" s="280"/>
      <c r="AR155" s="279">
        <f t="shared" si="374"/>
        <v>0</v>
      </c>
      <c r="AS155" s="278">
        <f t="shared" si="375"/>
        <v>0</v>
      </c>
      <c r="AT155" s="280"/>
      <c r="AU155" s="280"/>
      <c r="AV155" s="280"/>
      <c r="AW155" s="280"/>
      <c r="AX155" s="280"/>
      <c r="AY155" s="280"/>
    </row>
    <row r="156" spans="3:51" ht="45" customHeight="1" x14ac:dyDescent="0.25">
      <c r="D156" s="175"/>
      <c r="E156" s="182">
        <v>528</v>
      </c>
      <c r="F156" s="191" t="s">
        <v>1465</v>
      </c>
      <c r="G156" s="226">
        <v>1</v>
      </c>
      <c r="H156" s="276">
        <f t="shared" si="367"/>
        <v>1</v>
      </c>
      <c r="I156" s="285">
        <v>0</v>
      </c>
      <c r="J156" s="285">
        <v>1</v>
      </c>
      <c r="K156" s="285">
        <v>0</v>
      </c>
      <c r="L156" s="285">
        <v>0</v>
      </c>
      <c r="M156" s="278">
        <v>3</v>
      </c>
      <c r="N156" s="278">
        <f t="shared" si="349"/>
        <v>0</v>
      </c>
      <c r="O156" s="278">
        <f t="shared" si="349"/>
        <v>0</v>
      </c>
      <c r="P156" s="278">
        <f t="shared" si="349"/>
        <v>0</v>
      </c>
      <c r="Q156" s="278">
        <f t="shared" si="349"/>
        <v>0</v>
      </c>
      <c r="R156" s="278">
        <f t="shared" si="349"/>
        <v>0</v>
      </c>
      <c r="S156" s="278">
        <f t="shared" si="349"/>
        <v>0</v>
      </c>
      <c r="T156" s="279">
        <f t="shared" si="368"/>
        <v>0</v>
      </c>
      <c r="U156" s="278">
        <f t="shared" si="369"/>
        <v>0</v>
      </c>
      <c r="V156" s="280"/>
      <c r="W156" s="280"/>
      <c r="X156" s="280"/>
      <c r="Y156" s="280"/>
      <c r="Z156" s="280"/>
      <c r="AA156" s="280"/>
      <c r="AB156" s="279">
        <f t="shared" si="370"/>
        <v>1</v>
      </c>
      <c r="AC156" s="278">
        <f t="shared" si="371"/>
        <v>0</v>
      </c>
      <c r="AD156" s="280"/>
      <c r="AE156" s="280"/>
      <c r="AF156" s="280"/>
      <c r="AG156" s="280"/>
      <c r="AH156" s="280"/>
      <c r="AI156" s="280"/>
      <c r="AJ156" s="279">
        <f t="shared" si="372"/>
        <v>0</v>
      </c>
      <c r="AK156" s="278">
        <f t="shared" si="373"/>
        <v>0</v>
      </c>
      <c r="AL156" s="280"/>
      <c r="AM156" s="280"/>
      <c r="AN156" s="280"/>
      <c r="AO156" s="280"/>
      <c r="AP156" s="280"/>
      <c r="AQ156" s="280"/>
      <c r="AR156" s="279">
        <f t="shared" si="374"/>
        <v>0</v>
      </c>
      <c r="AS156" s="278">
        <f t="shared" si="375"/>
        <v>0</v>
      </c>
      <c r="AT156" s="280"/>
      <c r="AU156" s="280"/>
      <c r="AV156" s="280"/>
      <c r="AW156" s="280"/>
      <c r="AX156" s="280"/>
      <c r="AY156" s="280"/>
    </row>
    <row r="157" spans="3:51" ht="31.9" customHeight="1" x14ac:dyDescent="0.25">
      <c r="C157" s="165" t="s">
        <v>2544</v>
      </c>
      <c r="D157" s="166" t="s">
        <v>2543</v>
      </c>
      <c r="E157" s="228"/>
      <c r="F157" s="168"/>
      <c r="G157" s="194"/>
      <c r="H157" s="266"/>
      <c r="I157" s="267"/>
      <c r="J157" s="267"/>
      <c r="K157" s="267"/>
      <c r="L157" s="267"/>
      <c r="M157" s="293">
        <f t="shared" ref="M157:S157" si="376">SUM(M158:M165)/2</f>
        <v>16.5</v>
      </c>
      <c r="N157" s="293">
        <f t="shared" si="376"/>
        <v>0</v>
      </c>
      <c r="O157" s="293">
        <f t="shared" si="376"/>
        <v>0</v>
      </c>
      <c r="P157" s="293">
        <f t="shared" si="376"/>
        <v>0</v>
      </c>
      <c r="Q157" s="293">
        <f t="shared" si="376"/>
        <v>0</v>
      </c>
      <c r="R157" s="293">
        <f t="shared" si="376"/>
        <v>0</v>
      </c>
      <c r="S157" s="293">
        <f t="shared" si="376"/>
        <v>0</v>
      </c>
      <c r="T157" s="294"/>
      <c r="U157" s="289">
        <f t="shared" ref="U157:AA157" si="377">SUM(U158:U165)/2</f>
        <v>0</v>
      </c>
      <c r="V157" s="289">
        <f t="shared" si="377"/>
        <v>0</v>
      </c>
      <c r="W157" s="289">
        <f t="shared" si="377"/>
        <v>0</v>
      </c>
      <c r="X157" s="289">
        <f t="shared" si="377"/>
        <v>0</v>
      </c>
      <c r="Y157" s="289">
        <f t="shared" si="377"/>
        <v>0</v>
      </c>
      <c r="Z157" s="289">
        <f t="shared" si="377"/>
        <v>0</v>
      </c>
      <c r="AA157" s="289">
        <f t="shared" si="377"/>
        <v>0</v>
      </c>
      <c r="AB157" s="294"/>
      <c r="AC157" s="289">
        <f t="shared" ref="AC157:AI157" si="378">SUM(AC158:AC165)/2</f>
        <v>0</v>
      </c>
      <c r="AD157" s="289">
        <f t="shared" si="378"/>
        <v>0</v>
      </c>
      <c r="AE157" s="289">
        <f t="shared" si="378"/>
        <v>0</v>
      </c>
      <c r="AF157" s="289">
        <f t="shared" si="378"/>
        <v>0</v>
      </c>
      <c r="AG157" s="289">
        <f t="shared" si="378"/>
        <v>0</v>
      </c>
      <c r="AH157" s="289">
        <f t="shared" si="378"/>
        <v>0</v>
      </c>
      <c r="AI157" s="289">
        <f t="shared" si="378"/>
        <v>0</v>
      </c>
      <c r="AJ157" s="294"/>
      <c r="AK157" s="289">
        <f t="shared" ref="AK157:AQ157" si="379">SUM(AK158:AK165)/2</f>
        <v>0</v>
      </c>
      <c r="AL157" s="289">
        <f t="shared" si="379"/>
        <v>0</v>
      </c>
      <c r="AM157" s="289">
        <f t="shared" si="379"/>
        <v>0</v>
      </c>
      <c r="AN157" s="289">
        <f t="shared" si="379"/>
        <v>0</v>
      </c>
      <c r="AO157" s="289">
        <f t="shared" si="379"/>
        <v>0</v>
      </c>
      <c r="AP157" s="289">
        <f t="shared" si="379"/>
        <v>0</v>
      </c>
      <c r="AQ157" s="289">
        <f t="shared" si="379"/>
        <v>0</v>
      </c>
      <c r="AR157" s="294"/>
      <c r="AS157" s="289">
        <f t="shared" ref="AS157:AY157" si="380">SUM(AS158:AS165)/2</f>
        <v>0</v>
      </c>
      <c r="AT157" s="289">
        <f t="shared" si="380"/>
        <v>0</v>
      </c>
      <c r="AU157" s="289">
        <f t="shared" si="380"/>
        <v>0</v>
      </c>
      <c r="AV157" s="289">
        <f t="shared" si="380"/>
        <v>0</v>
      </c>
      <c r="AW157" s="289">
        <f t="shared" si="380"/>
        <v>0</v>
      </c>
      <c r="AX157" s="289">
        <f t="shared" si="380"/>
        <v>0</v>
      </c>
      <c r="AY157" s="289">
        <f t="shared" si="380"/>
        <v>0</v>
      </c>
    </row>
    <row r="158" spans="3:51" ht="31.9" customHeight="1" x14ac:dyDescent="0.25">
      <c r="D158" s="175" t="s">
        <v>2546</v>
      </c>
      <c r="E158" s="538" t="s">
        <v>2545</v>
      </c>
      <c r="F158" s="539"/>
      <c r="G158" s="189"/>
      <c r="H158" s="271"/>
      <c r="I158" s="272"/>
      <c r="J158" s="272"/>
      <c r="K158" s="272"/>
      <c r="L158" s="272"/>
      <c r="M158" s="275">
        <v>11</v>
      </c>
      <c r="N158" s="275">
        <f t="shared" ref="N158:S165" si="381">+V158+AD158+AL158+AT158</f>
        <v>0</v>
      </c>
      <c r="O158" s="275">
        <f t="shared" si="381"/>
        <v>0</v>
      </c>
      <c r="P158" s="275">
        <f t="shared" si="381"/>
        <v>0</v>
      </c>
      <c r="Q158" s="275">
        <f t="shared" si="381"/>
        <v>0</v>
      </c>
      <c r="R158" s="275">
        <f t="shared" si="381"/>
        <v>0</v>
      </c>
      <c r="S158" s="275">
        <f t="shared" si="381"/>
        <v>0</v>
      </c>
      <c r="T158" s="286"/>
      <c r="U158" s="275">
        <f t="shared" ref="U158:AA158" si="382">SUM(U159:U161)</f>
        <v>0</v>
      </c>
      <c r="V158" s="275">
        <f t="shared" si="382"/>
        <v>0</v>
      </c>
      <c r="W158" s="275">
        <f t="shared" si="382"/>
        <v>0</v>
      </c>
      <c r="X158" s="275">
        <f t="shared" si="382"/>
        <v>0</v>
      </c>
      <c r="Y158" s="275">
        <f t="shared" si="382"/>
        <v>0</v>
      </c>
      <c r="Z158" s="275">
        <f t="shared" si="382"/>
        <v>0</v>
      </c>
      <c r="AA158" s="275">
        <f t="shared" si="382"/>
        <v>0</v>
      </c>
      <c r="AB158" s="286"/>
      <c r="AC158" s="275">
        <f t="shared" ref="AC158:AI158" si="383">SUM(AC159:AC161)</f>
        <v>0</v>
      </c>
      <c r="AD158" s="275">
        <f t="shared" si="383"/>
        <v>0</v>
      </c>
      <c r="AE158" s="275">
        <f t="shared" si="383"/>
        <v>0</v>
      </c>
      <c r="AF158" s="275">
        <f t="shared" si="383"/>
        <v>0</v>
      </c>
      <c r="AG158" s="275">
        <f t="shared" si="383"/>
        <v>0</v>
      </c>
      <c r="AH158" s="275">
        <f t="shared" si="383"/>
        <v>0</v>
      </c>
      <c r="AI158" s="275">
        <f t="shared" si="383"/>
        <v>0</v>
      </c>
      <c r="AJ158" s="286"/>
      <c r="AK158" s="275">
        <f t="shared" ref="AK158:AQ158" si="384">SUM(AK159:AK161)</f>
        <v>0</v>
      </c>
      <c r="AL158" s="275">
        <f t="shared" si="384"/>
        <v>0</v>
      </c>
      <c r="AM158" s="275">
        <f t="shared" si="384"/>
        <v>0</v>
      </c>
      <c r="AN158" s="275">
        <f t="shared" si="384"/>
        <v>0</v>
      </c>
      <c r="AO158" s="275">
        <f t="shared" si="384"/>
        <v>0</v>
      </c>
      <c r="AP158" s="275">
        <f t="shared" si="384"/>
        <v>0</v>
      </c>
      <c r="AQ158" s="275">
        <f t="shared" si="384"/>
        <v>0</v>
      </c>
      <c r="AR158" s="286"/>
      <c r="AS158" s="275">
        <f t="shared" ref="AS158:AY158" si="385">SUM(AS159:AS161)</f>
        <v>0</v>
      </c>
      <c r="AT158" s="275">
        <f t="shared" si="385"/>
        <v>0</v>
      </c>
      <c r="AU158" s="275">
        <f t="shared" si="385"/>
        <v>0</v>
      </c>
      <c r="AV158" s="275">
        <f t="shared" si="385"/>
        <v>0</v>
      </c>
      <c r="AW158" s="275">
        <f t="shared" si="385"/>
        <v>0</v>
      </c>
      <c r="AX158" s="275">
        <f t="shared" si="385"/>
        <v>0</v>
      </c>
      <c r="AY158" s="275">
        <f t="shared" si="385"/>
        <v>0</v>
      </c>
    </row>
    <row r="159" spans="3:51" ht="31.9" customHeight="1" x14ac:dyDescent="0.25">
      <c r="D159" s="201"/>
      <c r="E159" s="182">
        <v>529</v>
      </c>
      <c r="F159" s="191" t="s">
        <v>1469</v>
      </c>
      <c r="G159" s="232">
        <v>1</v>
      </c>
      <c r="H159" s="283">
        <f t="shared" ref="H159:H161" si="386">SUM(I159:L159)</f>
        <v>1</v>
      </c>
      <c r="I159" s="287">
        <v>0.25</v>
      </c>
      <c r="J159" s="287">
        <v>0.25</v>
      </c>
      <c r="K159" s="287">
        <v>0.25</v>
      </c>
      <c r="L159" s="287">
        <v>0.25</v>
      </c>
      <c r="M159" s="278">
        <v>3</v>
      </c>
      <c r="N159" s="278">
        <f t="shared" si="381"/>
        <v>0</v>
      </c>
      <c r="O159" s="278">
        <f t="shared" si="381"/>
        <v>0</v>
      </c>
      <c r="P159" s="278">
        <f t="shared" si="381"/>
        <v>0</v>
      </c>
      <c r="Q159" s="278">
        <f t="shared" si="381"/>
        <v>0</v>
      </c>
      <c r="R159" s="278">
        <f t="shared" si="381"/>
        <v>0</v>
      </c>
      <c r="S159" s="278">
        <f t="shared" si="381"/>
        <v>0</v>
      </c>
      <c r="T159" s="279">
        <f t="shared" ref="T159:T161" si="387">+I159</f>
        <v>0.25</v>
      </c>
      <c r="U159" s="278">
        <f t="shared" ref="U159:U161" si="388">SUM(V159:AA159)</f>
        <v>0</v>
      </c>
      <c r="V159" s="280"/>
      <c r="W159" s="280"/>
      <c r="X159" s="280"/>
      <c r="Y159" s="280"/>
      <c r="Z159" s="280"/>
      <c r="AA159" s="280"/>
      <c r="AB159" s="279">
        <f t="shared" ref="AB159:AB161" si="389">+J159</f>
        <v>0.25</v>
      </c>
      <c r="AC159" s="278">
        <f t="shared" ref="AC159:AC161" si="390">SUM(AD159:AI159)</f>
        <v>0</v>
      </c>
      <c r="AD159" s="280"/>
      <c r="AE159" s="280"/>
      <c r="AF159" s="280"/>
      <c r="AG159" s="280"/>
      <c r="AH159" s="280"/>
      <c r="AI159" s="280"/>
      <c r="AJ159" s="279">
        <f t="shared" ref="AJ159:AJ161" si="391">+K159</f>
        <v>0.25</v>
      </c>
      <c r="AK159" s="278">
        <f t="shared" ref="AK159:AK161" si="392">SUM(AL159:AQ159)</f>
        <v>0</v>
      </c>
      <c r="AL159" s="280"/>
      <c r="AM159" s="280"/>
      <c r="AN159" s="280"/>
      <c r="AO159" s="280"/>
      <c r="AP159" s="280"/>
      <c r="AQ159" s="280"/>
      <c r="AR159" s="279">
        <f t="shared" ref="AR159:AR161" si="393">+L159</f>
        <v>0.25</v>
      </c>
      <c r="AS159" s="278">
        <f t="shared" ref="AS159:AS161" si="394">SUM(AT159:AY159)</f>
        <v>0</v>
      </c>
      <c r="AT159" s="280"/>
      <c r="AU159" s="280"/>
      <c r="AV159" s="280"/>
      <c r="AW159" s="280"/>
      <c r="AX159" s="280"/>
      <c r="AY159" s="280"/>
    </row>
    <row r="160" spans="3:51" ht="31.9" customHeight="1" x14ac:dyDescent="0.25">
      <c r="D160" s="201"/>
      <c r="E160" s="182">
        <v>530</v>
      </c>
      <c r="F160" s="191" t="s">
        <v>1471</v>
      </c>
      <c r="G160" s="232">
        <v>1</v>
      </c>
      <c r="H160" s="283">
        <f t="shared" si="386"/>
        <v>1</v>
      </c>
      <c r="I160" s="287">
        <v>0.25</v>
      </c>
      <c r="J160" s="287">
        <v>0.25</v>
      </c>
      <c r="K160" s="287">
        <v>0.25</v>
      </c>
      <c r="L160" s="287">
        <v>0.25</v>
      </c>
      <c r="M160" s="278">
        <v>3</v>
      </c>
      <c r="N160" s="278">
        <f t="shared" si="381"/>
        <v>0</v>
      </c>
      <c r="O160" s="278">
        <f t="shared" si="381"/>
        <v>0</v>
      </c>
      <c r="P160" s="278">
        <f t="shared" si="381"/>
        <v>0</v>
      </c>
      <c r="Q160" s="278">
        <f t="shared" si="381"/>
        <v>0</v>
      </c>
      <c r="R160" s="278">
        <f t="shared" si="381"/>
        <v>0</v>
      </c>
      <c r="S160" s="278">
        <f t="shared" si="381"/>
        <v>0</v>
      </c>
      <c r="T160" s="279">
        <f t="shared" si="387"/>
        <v>0.25</v>
      </c>
      <c r="U160" s="278">
        <f t="shared" si="388"/>
        <v>0</v>
      </c>
      <c r="V160" s="280"/>
      <c r="W160" s="280"/>
      <c r="X160" s="280"/>
      <c r="Y160" s="280"/>
      <c r="Z160" s="280"/>
      <c r="AA160" s="280"/>
      <c r="AB160" s="279">
        <f t="shared" si="389"/>
        <v>0.25</v>
      </c>
      <c r="AC160" s="278">
        <f t="shared" si="390"/>
        <v>0</v>
      </c>
      <c r="AD160" s="280"/>
      <c r="AE160" s="280"/>
      <c r="AF160" s="280"/>
      <c r="AG160" s="280"/>
      <c r="AH160" s="280"/>
      <c r="AI160" s="280"/>
      <c r="AJ160" s="279">
        <f t="shared" si="391"/>
        <v>0.25</v>
      </c>
      <c r="AK160" s="278">
        <f t="shared" si="392"/>
        <v>0</v>
      </c>
      <c r="AL160" s="280"/>
      <c r="AM160" s="280"/>
      <c r="AN160" s="280"/>
      <c r="AO160" s="280"/>
      <c r="AP160" s="280"/>
      <c r="AQ160" s="280"/>
      <c r="AR160" s="279">
        <f t="shared" si="393"/>
        <v>0.25</v>
      </c>
      <c r="AS160" s="278">
        <f t="shared" si="394"/>
        <v>0</v>
      </c>
      <c r="AT160" s="280"/>
      <c r="AU160" s="280"/>
      <c r="AV160" s="280"/>
      <c r="AW160" s="280"/>
      <c r="AX160" s="280"/>
      <c r="AY160" s="280"/>
    </row>
    <row r="161" spans="3:51" ht="31.9" customHeight="1" x14ac:dyDescent="0.25">
      <c r="D161" s="201"/>
      <c r="E161" s="182">
        <v>531</v>
      </c>
      <c r="F161" s="191" t="s">
        <v>1473</v>
      </c>
      <c r="G161" s="226">
        <v>1</v>
      </c>
      <c r="H161" s="276">
        <f t="shared" si="386"/>
        <v>1</v>
      </c>
      <c r="I161" s="277">
        <v>0</v>
      </c>
      <c r="J161" s="277">
        <v>1</v>
      </c>
      <c r="K161" s="277">
        <v>0</v>
      </c>
      <c r="L161" s="277">
        <v>0</v>
      </c>
      <c r="M161" s="278">
        <v>5</v>
      </c>
      <c r="N161" s="278">
        <f t="shared" si="381"/>
        <v>0</v>
      </c>
      <c r="O161" s="278">
        <f t="shared" si="381"/>
        <v>0</v>
      </c>
      <c r="P161" s="278">
        <f t="shared" si="381"/>
        <v>0</v>
      </c>
      <c r="Q161" s="278">
        <f t="shared" si="381"/>
        <v>0</v>
      </c>
      <c r="R161" s="278">
        <f t="shared" si="381"/>
        <v>0</v>
      </c>
      <c r="S161" s="278">
        <f t="shared" si="381"/>
        <v>0</v>
      </c>
      <c r="T161" s="279">
        <f t="shared" si="387"/>
        <v>0</v>
      </c>
      <c r="U161" s="278">
        <f t="shared" si="388"/>
        <v>0</v>
      </c>
      <c r="V161" s="280"/>
      <c r="W161" s="280"/>
      <c r="X161" s="280"/>
      <c r="Y161" s="280"/>
      <c r="Z161" s="280"/>
      <c r="AA161" s="280"/>
      <c r="AB161" s="279">
        <f t="shared" si="389"/>
        <v>1</v>
      </c>
      <c r="AC161" s="278">
        <f t="shared" si="390"/>
        <v>0</v>
      </c>
      <c r="AD161" s="280"/>
      <c r="AE161" s="280"/>
      <c r="AF161" s="280"/>
      <c r="AG161" s="280"/>
      <c r="AH161" s="280"/>
      <c r="AI161" s="280"/>
      <c r="AJ161" s="279">
        <f t="shared" si="391"/>
        <v>0</v>
      </c>
      <c r="AK161" s="278">
        <f t="shared" si="392"/>
        <v>0</v>
      </c>
      <c r="AL161" s="280"/>
      <c r="AM161" s="280"/>
      <c r="AN161" s="280"/>
      <c r="AO161" s="280"/>
      <c r="AP161" s="280"/>
      <c r="AQ161" s="280"/>
      <c r="AR161" s="279">
        <f t="shared" si="393"/>
        <v>0</v>
      </c>
      <c r="AS161" s="278">
        <f t="shared" si="394"/>
        <v>0</v>
      </c>
      <c r="AT161" s="280"/>
      <c r="AU161" s="280"/>
      <c r="AV161" s="280"/>
      <c r="AW161" s="280"/>
      <c r="AX161" s="280"/>
      <c r="AY161" s="280"/>
    </row>
    <row r="162" spans="3:51" ht="31.9" customHeight="1" x14ac:dyDescent="0.25">
      <c r="D162" s="175" t="s">
        <v>2546</v>
      </c>
      <c r="E162" s="551" t="s">
        <v>71</v>
      </c>
      <c r="F162" s="552"/>
      <c r="G162" s="189"/>
      <c r="H162" s="271"/>
      <c r="I162" s="272"/>
      <c r="J162" s="272"/>
      <c r="K162" s="272"/>
      <c r="L162" s="272"/>
      <c r="M162" s="275">
        <v>5</v>
      </c>
      <c r="N162" s="275">
        <f t="shared" si="381"/>
        <v>0</v>
      </c>
      <c r="O162" s="275">
        <f t="shared" si="381"/>
        <v>0</v>
      </c>
      <c r="P162" s="275">
        <f t="shared" si="381"/>
        <v>0</v>
      </c>
      <c r="Q162" s="275">
        <f t="shared" si="381"/>
        <v>0</v>
      </c>
      <c r="R162" s="275">
        <f t="shared" si="381"/>
        <v>0</v>
      </c>
      <c r="S162" s="275">
        <f t="shared" si="381"/>
        <v>0</v>
      </c>
      <c r="T162" s="274"/>
      <c r="U162" s="275">
        <f t="shared" ref="U162:AA162" si="395">SUM(U163:U165)</f>
        <v>0</v>
      </c>
      <c r="V162" s="275">
        <f t="shared" si="395"/>
        <v>0</v>
      </c>
      <c r="W162" s="275">
        <f t="shared" si="395"/>
        <v>0</v>
      </c>
      <c r="X162" s="275">
        <f t="shared" si="395"/>
        <v>0</v>
      </c>
      <c r="Y162" s="275">
        <f t="shared" si="395"/>
        <v>0</v>
      </c>
      <c r="Z162" s="275">
        <f t="shared" si="395"/>
        <v>0</v>
      </c>
      <c r="AA162" s="275">
        <f t="shared" si="395"/>
        <v>0</v>
      </c>
      <c r="AB162" s="274"/>
      <c r="AC162" s="275">
        <f t="shared" ref="AC162:AI162" si="396">SUM(AC163:AC165)</f>
        <v>0</v>
      </c>
      <c r="AD162" s="275">
        <f t="shared" si="396"/>
        <v>0</v>
      </c>
      <c r="AE162" s="275">
        <f t="shared" si="396"/>
        <v>0</v>
      </c>
      <c r="AF162" s="275">
        <f t="shared" si="396"/>
        <v>0</v>
      </c>
      <c r="AG162" s="275">
        <f t="shared" si="396"/>
        <v>0</v>
      </c>
      <c r="AH162" s="275">
        <f t="shared" si="396"/>
        <v>0</v>
      </c>
      <c r="AI162" s="275">
        <f t="shared" si="396"/>
        <v>0</v>
      </c>
      <c r="AJ162" s="274"/>
      <c r="AK162" s="275">
        <f t="shared" ref="AK162:AQ162" si="397">SUM(AK163:AK165)</f>
        <v>0</v>
      </c>
      <c r="AL162" s="275">
        <f t="shared" si="397"/>
        <v>0</v>
      </c>
      <c r="AM162" s="275">
        <f t="shared" si="397"/>
        <v>0</v>
      </c>
      <c r="AN162" s="275">
        <f t="shared" si="397"/>
        <v>0</v>
      </c>
      <c r="AO162" s="275">
        <f t="shared" si="397"/>
        <v>0</v>
      </c>
      <c r="AP162" s="275">
        <f t="shared" si="397"/>
        <v>0</v>
      </c>
      <c r="AQ162" s="275">
        <f t="shared" si="397"/>
        <v>0</v>
      </c>
      <c r="AR162" s="274"/>
      <c r="AS162" s="275">
        <f t="shared" ref="AS162:AY162" si="398">SUM(AS163:AS165)</f>
        <v>0</v>
      </c>
      <c r="AT162" s="275">
        <f t="shared" si="398"/>
        <v>0</v>
      </c>
      <c r="AU162" s="275">
        <f t="shared" si="398"/>
        <v>0</v>
      </c>
      <c r="AV162" s="275">
        <f t="shared" si="398"/>
        <v>0</v>
      </c>
      <c r="AW162" s="275">
        <f t="shared" si="398"/>
        <v>0</v>
      </c>
      <c r="AX162" s="275">
        <f t="shared" si="398"/>
        <v>0</v>
      </c>
      <c r="AY162" s="275">
        <f t="shared" si="398"/>
        <v>0</v>
      </c>
    </row>
    <row r="163" spans="3:51" ht="31.9" customHeight="1" x14ac:dyDescent="0.25">
      <c r="D163" s="175"/>
      <c r="E163" s="182">
        <v>532</v>
      </c>
      <c r="F163" s="183" t="s">
        <v>1476</v>
      </c>
      <c r="G163" s="226">
        <v>1</v>
      </c>
      <c r="H163" s="276">
        <f t="shared" ref="H163:H165" si="399">SUM(I163:L163)</f>
        <v>1</v>
      </c>
      <c r="I163" s="277">
        <v>1</v>
      </c>
      <c r="J163" s="277">
        <v>0</v>
      </c>
      <c r="K163" s="277">
        <v>0</v>
      </c>
      <c r="L163" s="277">
        <v>0</v>
      </c>
      <c r="M163" s="278">
        <v>1</v>
      </c>
      <c r="N163" s="278">
        <f t="shared" si="381"/>
        <v>0</v>
      </c>
      <c r="O163" s="278">
        <f t="shared" si="381"/>
        <v>0</v>
      </c>
      <c r="P163" s="278">
        <f t="shared" si="381"/>
        <v>0</v>
      </c>
      <c r="Q163" s="278">
        <f t="shared" si="381"/>
        <v>0</v>
      </c>
      <c r="R163" s="278">
        <f t="shared" si="381"/>
        <v>0</v>
      </c>
      <c r="S163" s="278">
        <f t="shared" si="381"/>
        <v>0</v>
      </c>
      <c r="T163" s="279">
        <f t="shared" ref="T163:T165" si="400">+I163</f>
        <v>1</v>
      </c>
      <c r="U163" s="278">
        <f t="shared" ref="U163:U165" si="401">SUM(V163:AA163)</f>
        <v>0</v>
      </c>
      <c r="V163" s="290"/>
      <c r="W163" s="290"/>
      <c r="X163" s="290"/>
      <c r="Y163" s="290"/>
      <c r="Z163" s="290"/>
      <c r="AA163" s="290"/>
      <c r="AB163" s="279">
        <f t="shared" ref="AB163:AB165" si="402">+J163</f>
        <v>0</v>
      </c>
      <c r="AC163" s="278">
        <f t="shared" ref="AC163:AC165" si="403">SUM(AD163:AI163)</f>
        <v>0</v>
      </c>
      <c r="AD163" s="290"/>
      <c r="AE163" s="290"/>
      <c r="AF163" s="290"/>
      <c r="AG163" s="290"/>
      <c r="AH163" s="290"/>
      <c r="AI163" s="290"/>
      <c r="AJ163" s="279">
        <f t="shared" ref="AJ163:AJ165" si="404">+K163</f>
        <v>0</v>
      </c>
      <c r="AK163" s="278">
        <f t="shared" ref="AK163:AK165" si="405">SUM(AL163:AQ163)</f>
        <v>0</v>
      </c>
      <c r="AL163" s="290"/>
      <c r="AM163" s="290"/>
      <c r="AN163" s="290"/>
      <c r="AO163" s="290"/>
      <c r="AP163" s="290"/>
      <c r="AQ163" s="290"/>
      <c r="AR163" s="279">
        <f t="shared" ref="AR163:AR165" si="406">+L163</f>
        <v>0</v>
      </c>
      <c r="AS163" s="278">
        <f t="shared" ref="AS163:AS165" si="407">SUM(AT163:AY163)</f>
        <v>0</v>
      </c>
      <c r="AT163" s="290"/>
      <c r="AU163" s="290"/>
      <c r="AV163" s="290"/>
      <c r="AW163" s="290"/>
      <c r="AX163" s="290"/>
      <c r="AY163" s="290"/>
    </row>
    <row r="164" spans="3:51" ht="31.9" customHeight="1" x14ac:dyDescent="0.25">
      <c r="D164" s="175"/>
      <c r="E164" s="182">
        <v>533</v>
      </c>
      <c r="F164" s="183" t="s">
        <v>1478</v>
      </c>
      <c r="G164" s="226">
        <v>40</v>
      </c>
      <c r="H164" s="276">
        <f t="shared" si="399"/>
        <v>40</v>
      </c>
      <c r="I164" s="277">
        <v>5</v>
      </c>
      <c r="J164" s="277">
        <v>10</v>
      </c>
      <c r="K164" s="277">
        <v>15</v>
      </c>
      <c r="L164" s="277">
        <v>10</v>
      </c>
      <c r="M164" s="278">
        <v>2</v>
      </c>
      <c r="N164" s="278">
        <f t="shared" si="381"/>
        <v>0</v>
      </c>
      <c r="O164" s="278">
        <f t="shared" si="381"/>
        <v>0</v>
      </c>
      <c r="P164" s="278">
        <f t="shared" si="381"/>
        <v>0</v>
      </c>
      <c r="Q164" s="278">
        <f t="shared" si="381"/>
        <v>0</v>
      </c>
      <c r="R164" s="278">
        <f t="shared" si="381"/>
        <v>0</v>
      </c>
      <c r="S164" s="278">
        <f t="shared" si="381"/>
        <v>0</v>
      </c>
      <c r="T164" s="279">
        <f t="shared" si="400"/>
        <v>5</v>
      </c>
      <c r="U164" s="278">
        <f t="shared" si="401"/>
        <v>0</v>
      </c>
      <c r="V164" s="280"/>
      <c r="W164" s="280"/>
      <c r="X164" s="280"/>
      <c r="Y164" s="280"/>
      <c r="Z164" s="280"/>
      <c r="AA164" s="280"/>
      <c r="AB164" s="279">
        <f t="shared" si="402"/>
        <v>10</v>
      </c>
      <c r="AC164" s="278">
        <f t="shared" si="403"/>
        <v>0</v>
      </c>
      <c r="AD164" s="280"/>
      <c r="AE164" s="280"/>
      <c r="AF164" s="280"/>
      <c r="AG164" s="280"/>
      <c r="AH164" s="280"/>
      <c r="AI164" s="280"/>
      <c r="AJ164" s="279">
        <f t="shared" si="404"/>
        <v>15</v>
      </c>
      <c r="AK164" s="278">
        <f t="shared" si="405"/>
        <v>0</v>
      </c>
      <c r="AL164" s="280"/>
      <c r="AM164" s="280"/>
      <c r="AN164" s="280"/>
      <c r="AO164" s="280"/>
      <c r="AP164" s="280"/>
      <c r="AQ164" s="280"/>
      <c r="AR164" s="279">
        <f t="shared" si="406"/>
        <v>10</v>
      </c>
      <c r="AS164" s="278">
        <f t="shared" si="407"/>
        <v>0</v>
      </c>
      <c r="AT164" s="280"/>
      <c r="AU164" s="280"/>
      <c r="AV164" s="280"/>
      <c r="AW164" s="280"/>
      <c r="AX164" s="280"/>
      <c r="AY164" s="280"/>
    </row>
    <row r="165" spans="3:51" ht="31.9" customHeight="1" x14ac:dyDescent="0.25">
      <c r="D165" s="175"/>
      <c r="E165" s="182">
        <v>534</v>
      </c>
      <c r="F165" s="282" t="s">
        <v>1480</v>
      </c>
      <c r="G165" s="226">
        <v>350</v>
      </c>
      <c r="H165" s="276">
        <f t="shared" si="399"/>
        <v>350</v>
      </c>
      <c r="I165" s="277">
        <v>50</v>
      </c>
      <c r="J165" s="277">
        <v>100</v>
      </c>
      <c r="K165" s="277">
        <v>100</v>
      </c>
      <c r="L165" s="277">
        <v>100</v>
      </c>
      <c r="M165" s="278">
        <v>3</v>
      </c>
      <c r="N165" s="278">
        <f t="shared" si="381"/>
        <v>0</v>
      </c>
      <c r="O165" s="278">
        <f t="shared" si="381"/>
        <v>0</v>
      </c>
      <c r="P165" s="278">
        <f t="shared" si="381"/>
        <v>0</v>
      </c>
      <c r="Q165" s="278">
        <f t="shared" si="381"/>
        <v>0</v>
      </c>
      <c r="R165" s="278">
        <f t="shared" si="381"/>
        <v>0</v>
      </c>
      <c r="S165" s="278">
        <f t="shared" si="381"/>
        <v>0</v>
      </c>
      <c r="T165" s="279">
        <f t="shared" si="400"/>
        <v>50</v>
      </c>
      <c r="U165" s="278">
        <f t="shared" si="401"/>
        <v>0</v>
      </c>
      <c r="V165" s="280"/>
      <c r="W165" s="280"/>
      <c r="X165" s="280"/>
      <c r="Y165" s="280"/>
      <c r="Z165" s="280"/>
      <c r="AA165" s="280"/>
      <c r="AB165" s="279">
        <f t="shared" si="402"/>
        <v>100</v>
      </c>
      <c r="AC165" s="278">
        <f t="shared" si="403"/>
        <v>0</v>
      </c>
      <c r="AD165" s="280"/>
      <c r="AE165" s="280"/>
      <c r="AF165" s="280"/>
      <c r="AG165" s="280"/>
      <c r="AH165" s="280"/>
      <c r="AI165" s="280"/>
      <c r="AJ165" s="279">
        <f t="shared" si="404"/>
        <v>100</v>
      </c>
      <c r="AK165" s="278">
        <f t="shared" si="405"/>
        <v>0</v>
      </c>
      <c r="AL165" s="280"/>
      <c r="AM165" s="280"/>
      <c r="AN165" s="280"/>
      <c r="AO165" s="280"/>
      <c r="AP165" s="280"/>
      <c r="AQ165" s="280"/>
      <c r="AR165" s="279">
        <f t="shared" si="406"/>
        <v>100</v>
      </c>
      <c r="AS165" s="278">
        <f t="shared" si="407"/>
        <v>0</v>
      </c>
      <c r="AT165" s="280"/>
      <c r="AU165" s="280"/>
      <c r="AV165" s="280"/>
      <c r="AW165" s="280"/>
      <c r="AX165" s="280"/>
      <c r="AY165" s="280"/>
    </row>
    <row r="166" spans="3:51" ht="31.9" customHeight="1" x14ac:dyDescent="0.25">
      <c r="C166" s="193" t="s">
        <v>2548</v>
      </c>
      <c r="D166" s="165" t="s">
        <v>2547</v>
      </c>
      <c r="E166" s="168"/>
      <c r="F166" s="168"/>
      <c r="G166" s="194"/>
      <c r="H166" s="266"/>
      <c r="I166" s="267"/>
      <c r="J166" s="267"/>
      <c r="K166" s="267"/>
      <c r="L166" s="267"/>
      <c r="M166" s="293">
        <f t="shared" ref="M166:S166" si="408">SUM(M167:M173)/2</f>
        <v>10</v>
      </c>
      <c r="N166" s="293">
        <f t="shared" si="408"/>
        <v>0</v>
      </c>
      <c r="O166" s="293">
        <f t="shared" si="408"/>
        <v>0</v>
      </c>
      <c r="P166" s="293">
        <f t="shared" si="408"/>
        <v>0</v>
      </c>
      <c r="Q166" s="293">
        <f t="shared" si="408"/>
        <v>0</v>
      </c>
      <c r="R166" s="293">
        <f t="shared" si="408"/>
        <v>0</v>
      </c>
      <c r="S166" s="293">
        <f t="shared" si="408"/>
        <v>0</v>
      </c>
      <c r="T166" s="296"/>
      <c r="U166" s="295">
        <f t="shared" ref="U166:AA166" si="409">SUM(U167:U174)/2</f>
        <v>0</v>
      </c>
      <c r="V166" s="295">
        <f t="shared" si="409"/>
        <v>0</v>
      </c>
      <c r="W166" s="295">
        <f t="shared" si="409"/>
        <v>0</v>
      </c>
      <c r="X166" s="295">
        <f t="shared" si="409"/>
        <v>0</v>
      </c>
      <c r="Y166" s="295">
        <f t="shared" si="409"/>
        <v>0</v>
      </c>
      <c r="Z166" s="295">
        <f t="shared" si="409"/>
        <v>0</v>
      </c>
      <c r="AA166" s="295">
        <f t="shared" si="409"/>
        <v>0</v>
      </c>
      <c r="AB166" s="296"/>
      <c r="AC166" s="295">
        <f t="shared" ref="AC166:AI166" si="410">SUM(AC167:AC174)/2</f>
        <v>0</v>
      </c>
      <c r="AD166" s="295">
        <f t="shared" si="410"/>
        <v>0</v>
      </c>
      <c r="AE166" s="295">
        <f t="shared" si="410"/>
        <v>0</v>
      </c>
      <c r="AF166" s="295">
        <f t="shared" si="410"/>
        <v>0</v>
      </c>
      <c r="AG166" s="295">
        <f t="shared" si="410"/>
        <v>0</v>
      </c>
      <c r="AH166" s="295">
        <f t="shared" si="410"/>
        <v>0</v>
      </c>
      <c r="AI166" s="295">
        <f t="shared" si="410"/>
        <v>0</v>
      </c>
      <c r="AJ166" s="296"/>
      <c r="AK166" s="295">
        <f t="shared" ref="AK166:AQ166" si="411">SUM(AK167:AK174)/2</f>
        <v>0</v>
      </c>
      <c r="AL166" s="295">
        <f t="shared" si="411"/>
        <v>0</v>
      </c>
      <c r="AM166" s="295">
        <f t="shared" si="411"/>
        <v>0</v>
      </c>
      <c r="AN166" s="295">
        <f t="shared" si="411"/>
        <v>0</v>
      </c>
      <c r="AO166" s="295">
        <f t="shared" si="411"/>
        <v>0</v>
      </c>
      <c r="AP166" s="295">
        <f t="shared" si="411"/>
        <v>0</v>
      </c>
      <c r="AQ166" s="295">
        <f t="shared" si="411"/>
        <v>0</v>
      </c>
      <c r="AR166" s="296"/>
      <c r="AS166" s="295">
        <f t="shared" ref="AS166:AY166" si="412">SUM(AS167:AS174)/2</f>
        <v>0</v>
      </c>
      <c r="AT166" s="295">
        <f t="shared" si="412"/>
        <v>0</v>
      </c>
      <c r="AU166" s="295">
        <f t="shared" si="412"/>
        <v>0</v>
      </c>
      <c r="AV166" s="295">
        <f t="shared" si="412"/>
        <v>0</v>
      </c>
      <c r="AW166" s="295">
        <f t="shared" si="412"/>
        <v>0</v>
      </c>
      <c r="AX166" s="295">
        <f t="shared" si="412"/>
        <v>0</v>
      </c>
      <c r="AY166" s="295">
        <f t="shared" si="412"/>
        <v>0</v>
      </c>
    </row>
    <row r="167" spans="3:51" ht="31.9" customHeight="1" x14ac:dyDescent="0.25">
      <c r="D167" s="175" t="s">
        <v>2550</v>
      </c>
      <c r="E167" s="540" t="s">
        <v>2549</v>
      </c>
      <c r="F167" s="541"/>
      <c r="G167" s="189"/>
      <c r="H167" s="271"/>
      <c r="I167" s="272"/>
      <c r="J167" s="272"/>
      <c r="K167" s="272"/>
      <c r="L167" s="272"/>
      <c r="M167" s="275">
        <v>7</v>
      </c>
      <c r="N167" s="275">
        <f t="shared" ref="N167:S174" si="413">+V167+AD167+AL167+AT167</f>
        <v>0</v>
      </c>
      <c r="O167" s="275">
        <f t="shared" si="413"/>
        <v>0</v>
      </c>
      <c r="P167" s="275">
        <f t="shared" si="413"/>
        <v>0</v>
      </c>
      <c r="Q167" s="275">
        <f t="shared" si="413"/>
        <v>0</v>
      </c>
      <c r="R167" s="275">
        <f t="shared" si="413"/>
        <v>0</v>
      </c>
      <c r="S167" s="275">
        <f t="shared" si="413"/>
        <v>0</v>
      </c>
      <c r="T167" s="286"/>
      <c r="U167" s="275">
        <f t="shared" ref="U167:AA167" si="414">SUM(U168:U171)</f>
        <v>0</v>
      </c>
      <c r="V167" s="275">
        <f t="shared" si="414"/>
        <v>0</v>
      </c>
      <c r="W167" s="275">
        <f t="shared" si="414"/>
        <v>0</v>
      </c>
      <c r="X167" s="275">
        <f t="shared" si="414"/>
        <v>0</v>
      </c>
      <c r="Y167" s="275">
        <f t="shared" si="414"/>
        <v>0</v>
      </c>
      <c r="Z167" s="275">
        <f t="shared" si="414"/>
        <v>0</v>
      </c>
      <c r="AA167" s="275">
        <f t="shared" si="414"/>
        <v>0</v>
      </c>
      <c r="AB167" s="286"/>
      <c r="AC167" s="275">
        <f t="shared" ref="AC167:AI167" si="415">SUM(AC168:AC171)</f>
        <v>0</v>
      </c>
      <c r="AD167" s="275">
        <f t="shared" si="415"/>
        <v>0</v>
      </c>
      <c r="AE167" s="275">
        <f t="shared" si="415"/>
        <v>0</v>
      </c>
      <c r="AF167" s="275">
        <f t="shared" si="415"/>
        <v>0</v>
      </c>
      <c r="AG167" s="275">
        <f t="shared" si="415"/>
        <v>0</v>
      </c>
      <c r="AH167" s="275">
        <f t="shared" si="415"/>
        <v>0</v>
      </c>
      <c r="AI167" s="275">
        <f t="shared" si="415"/>
        <v>0</v>
      </c>
      <c r="AJ167" s="286"/>
      <c r="AK167" s="275">
        <f t="shared" ref="AK167:AQ167" si="416">SUM(AK168:AK171)</f>
        <v>0</v>
      </c>
      <c r="AL167" s="275">
        <f t="shared" si="416"/>
        <v>0</v>
      </c>
      <c r="AM167" s="275">
        <f t="shared" si="416"/>
        <v>0</v>
      </c>
      <c r="AN167" s="275">
        <f t="shared" si="416"/>
        <v>0</v>
      </c>
      <c r="AO167" s="275">
        <f t="shared" si="416"/>
        <v>0</v>
      </c>
      <c r="AP167" s="275">
        <f t="shared" si="416"/>
        <v>0</v>
      </c>
      <c r="AQ167" s="275">
        <f t="shared" si="416"/>
        <v>0</v>
      </c>
      <c r="AR167" s="286"/>
      <c r="AS167" s="275">
        <f t="shared" ref="AS167:AY167" si="417">SUM(AS168:AS171)</f>
        <v>0</v>
      </c>
      <c r="AT167" s="275">
        <f t="shared" si="417"/>
        <v>0</v>
      </c>
      <c r="AU167" s="275">
        <f t="shared" si="417"/>
        <v>0</v>
      </c>
      <c r="AV167" s="275">
        <f t="shared" si="417"/>
        <v>0</v>
      </c>
      <c r="AW167" s="275">
        <f t="shared" si="417"/>
        <v>0</v>
      </c>
      <c r="AX167" s="275">
        <f t="shared" si="417"/>
        <v>0</v>
      </c>
      <c r="AY167" s="275">
        <f t="shared" si="417"/>
        <v>0</v>
      </c>
    </row>
    <row r="168" spans="3:51" ht="31.9" customHeight="1" x14ac:dyDescent="0.25">
      <c r="D168" s="175"/>
      <c r="E168" s="182">
        <v>535</v>
      </c>
      <c r="F168" s="191" t="s">
        <v>1484</v>
      </c>
      <c r="G168" s="232">
        <v>1</v>
      </c>
      <c r="H168" s="283">
        <f t="shared" ref="H168:H169" si="418">SUM(I168:L168)</f>
        <v>1</v>
      </c>
      <c r="I168" s="284">
        <v>0.25</v>
      </c>
      <c r="J168" s="284">
        <v>0.25</v>
      </c>
      <c r="K168" s="284">
        <v>0.25</v>
      </c>
      <c r="L168" s="284">
        <v>0.25</v>
      </c>
      <c r="M168" s="278">
        <v>2</v>
      </c>
      <c r="N168" s="278">
        <f t="shared" si="413"/>
        <v>0</v>
      </c>
      <c r="O168" s="278">
        <f t="shared" si="413"/>
        <v>0</v>
      </c>
      <c r="P168" s="278">
        <f t="shared" si="413"/>
        <v>0</v>
      </c>
      <c r="Q168" s="278">
        <f t="shared" si="413"/>
        <v>0</v>
      </c>
      <c r="R168" s="278">
        <f t="shared" si="413"/>
        <v>0</v>
      </c>
      <c r="S168" s="278">
        <f t="shared" si="413"/>
        <v>0</v>
      </c>
      <c r="T168" s="279">
        <f t="shared" ref="T168:T171" si="419">+I168</f>
        <v>0.25</v>
      </c>
      <c r="U168" s="278">
        <f t="shared" ref="U168:U171" si="420">SUM(V168:AA168)</f>
        <v>0</v>
      </c>
      <c r="V168" s="290"/>
      <c r="W168" s="290"/>
      <c r="X168" s="290"/>
      <c r="Y168" s="290"/>
      <c r="Z168" s="290"/>
      <c r="AA168" s="290"/>
      <c r="AB168" s="279">
        <f t="shared" ref="AB168:AB171" si="421">+J168</f>
        <v>0.25</v>
      </c>
      <c r="AC168" s="278">
        <f t="shared" ref="AC168:AC171" si="422">SUM(AD168:AI168)</f>
        <v>0</v>
      </c>
      <c r="AD168" s="290"/>
      <c r="AE168" s="290"/>
      <c r="AF168" s="290"/>
      <c r="AG168" s="290"/>
      <c r="AH168" s="290"/>
      <c r="AI168" s="290"/>
      <c r="AJ168" s="279">
        <f t="shared" ref="AJ168:AJ171" si="423">+K168</f>
        <v>0.25</v>
      </c>
      <c r="AK168" s="278">
        <f t="shared" ref="AK168:AK171" si="424">SUM(AL168:AQ168)</f>
        <v>0</v>
      </c>
      <c r="AL168" s="290"/>
      <c r="AM168" s="290"/>
      <c r="AN168" s="290"/>
      <c r="AO168" s="290"/>
      <c r="AP168" s="290"/>
      <c r="AQ168" s="290"/>
      <c r="AR168" s="279">
        <f t="shared" ref="AR168:AR171" si="425">+L168</f>
        <v>0.25</v>
      </c>
      <c r="AS168" s="278">
        <f t="shared" ref="AS168:AS171" si="426">SUM(AT168:AY168)</f>
        <v>0</v>
      </c>
      <c r="AT168" s="290"/>
      <c r="AU168" s="290"/>
      <c r="AV168" s="290"/>
      <c r="AW168" s="290"/>
      <c r="AX168" s="290"/>
      <c r="AY168" s="290"/>
    </row>
    <row r="169" spans="3:51" ht="31.9" customHeight="1" x14ac:dyDescent="0.25">
      <c r="D169" s="175"/>
      <c r="E169" s="182">
        <v>536</v>
      </c>
      <c r="F169" s="191" t="s">
        <v>1486</v>
      </c>
      <c r="G169" s="226">
        <v>4</v>
      </c>
      <c r="H169" s="276">
        <f t="shared" si="418"/>
        <v>4</v>
      </c>
      <c r="I169" s="285">
        <v>1</v>
      </c>
      <c r="J169" s="285">
        <v>1</v>
      </c>
      <c r="K169" s="285">
        <v>1</v>
      </c>
      <c r="L169" s="285">
        <v>1</v>
      </c>
      <c r="M169" s="278">
        <v>1</v>
      </c>
      <c r="N169" s="278">
        <f t="shared" si="413"/>
        <v>0</v>
      </c>
      <c r="O169" s="278">
        <f t="shared" si="413"/>
        <v>0</v>
      </c>
      <c r="P169" s="278">
        <f t="shared" si="413"/>
        <v>0</v>
      </c>
      <c r="Q169" s="278">
        <f t="shared" si="413"/>
        <v>0</v>
      </c>
      <c r="R169" s="278">
        <f t="shared" si="413"/>
        <v>0</v>
      </c>
      <c r="S169" s="278">
        <f t="shared" si="413"/>
        <v>0</v>
      </c>
      <c r="T169" s="279">
        <f t="shared" si="419"/>
        <v>1</v>
      </c>
      <c r="U169" s="278">
        <f t="shared" si="420"/>
        <v>0</v>
      </c>
      <c r="V169" s="280"/>
      <c r="W169" s="280"/>
      <c r="X169" s="280"/>
      <c r="Y169" s="280"/>
      <c r="Z169" s="280"/>
      <c r="AA169" s="280"/>
      <c r="AB169" s="279">
        <f t="shared" si="421"/>
        <v>1</v>
      </c>
      <c r="AC169" s="278">
        <f t="shared" si="422"/>
        <v>0</v>
      </c>
      <c r="AD169" s="280"/>
      <c r="AE169" s="280"/>
      <c r="AF169" s="280"/>
      <c r="AG169" s="280"/>
      <c r="AH169" s="280"/>
      <c r="AI169" s="280"/>
      <c r="AJ169" s="279">
        <f t="shared" si="423"/>
        <v>1</v>
      </c>
      <c r="AK169" s="278">
        <f t="shared" si="424"/>
        <v>0</v>
      </c>
      <c r="AL169" s="280"/>
      <c r="AM169" s="280"/>
      <c r="AN169" s="280"/>
      <c r="AO169" s="280"/>
      <c r="AP169" s="280"/>
      <c r="AQ169" s="280"/>
      <c r="AR169" s="279">
        <f t="shared" si="425"/>
        <v>1</v>
      </c>
      <c r="AS169" s="278">
        <f t="shared" si="426"/>
        <v>0</v>
      </c>
      <c r="AT169" s="280"/>
      <c r="AU169" s="280"/>
      <c r="AV169" s="280"/>
      <c r="AW169" s="280"/>
      <c r="AX169" s="280"/>
      <c r="AY169" s="280"/>
    </row>
    <row r="170" spans="3:51" ht="31.9" customHeight="1" x14ac:dyDescent="0.25">
      <c r="D170" s="175"/>
      <c r="E170" s="182">
        <v>537</v>
      </c>
      <c r="F170" s="191" t="s">
        <v>1488</v>
      </c>
      <c r="G170" s="232">
        <v>1</v>
      </c>
      <c r="H170" s="283">
        <f>SUM(I170:L170)</f>
        <v>1</v>
      </c>
      <c r="I170" s="284">
        <v>0.25</v>
      </c>
      <c r="J170" s="284">
        <v>0.25</v>
      </c>
      <c r="K170" s="284">
        <v>0.25</v>
      </c>
      <c r="L170" s="284">
        <v>0.25</v>
      </c>
      <c r="M170" s="278">
        <v>3</v>
      </c>
      <c r="N170" s="278">
        <f t="shared" si="413"/>
        <v>0</v>
      </c>
      <c r="O170" s="278">
        <f t="shared" si="413"/>
        <v>0</v>
      </c>
      <c r="P170" s="278">
        <f t="shared" si="413"/>
        <v>0</v>
      </c>
      <c r="Q170" s="278">
        <f t="shared" si="413"/>
        <v>0</v>
      </c>
      <c r="R170" s="278">
        <f t="shared" si="413"/>
        <v>0</v>
      </c>
      <c r="S170" s="278">
        <f t="shared" si="413"/>
        <v>0</v>
      </c>
      <c r="T170" s="279">
        <f t="shared" si="419"/>
        <v>0.25</v>
      </c>
      <c r="U170" s="278">
        <f t="shared" si="420"/>
        <v>0</v>
      </c>
      <c r="V170" s="280"/>
      <c r="W170" s="280"/>
      <c r="X170" s="280"/>
      <c r="Y170" s="280"/>
      <c r="Z170" s="280"/>
      <c r="AA170" s="280"/>
      <c r="AB170" s="279">
        <f t="shared" si="421"/>
        <v>0.25</v>
      </c>
      <c r="AC170" s="278">
        <f t="shared" si="422"/>
        <v>0</v>
      </c>
      <c r="AD170" s="280"/>
      <c r="AE170" s="280"/>
      <c r="AF170" s="280"/>
      <c r="AG170" s="280"/>
      <c r="AH170" s="280"/>
      <c r="AI170" s="280"/>
      <c r="AJ170" s="279">
        <f t="shared" si="423"/>
        <v>0.25</v>
      </c>
      <c r="AK170" s="278">
        <f t="shared" si="424"/>
        <v>0</v>
      </c>
      <c r="AL170" s="280"/>
      <c r="AM170" s="280"/>
      <c r="AN170" s="280"/>
      <c r="AO170" s="280"/>
      <c r="AP170" s="280"/>
      <c r="AQ170" s="280"/>
      <c r="AR170" s="279">
        <f t="shared" si="425"/>
        <v>0.25</v>
      </c>
      <c r="AS170" s="278">
        <f t="shared" si="426"/>
        <v>0</v>
      </c>
      <c r="AT170" s="280"/>
      <c r="AU170" s="280"/>
      <c r="AV170" s="280"/>
      <c r="AW170" s="280"/>
      <c r="AX170" s="280"/>
      <c r="AY170" s="280"/>
    </row>
    <row r="171" spans="3:51" ht="31.9" customHeight="1" x14ac:dyDescent="0.25">
      <c r="D171" s="175"/>
      <c r="E171" s="182">
        <v>538</v>
      </c>
      <c r="F171" s="191" t="s">
        <v>1490</v>
      </c>
      <c r="G171" s="226">
        <v>1</v>
      </c>
      <c r="H171" s="276">
        <f>SUM(I171:L171)</f>
        <v>1</v>
      </c>
      <c r="I171" s="285">
        <v>0</v>
      </c>
      <c r="J171" s="285">
        <v>1</v>
      </c>
      <c r="K171" s="285">
        <v>0</v>
      </c>
      <c r="L171" s="285">
        <v>0</v>
      </c>
      <c r="M171" s="278">
        <v>1</v>
      </c>
      <c r="N171" s="278">
        <f t="shared" si="413"/>
        <v>0</v>
      </c>
      <c r="O171" s="278">
        <f t="shared" si="413"/>
        <v>0</v>
      </c>
      <c r="P171" s="278">
        <f t="shared" si="413"/>
        <v>0</v>
      </c>
      <c r="Q171" s="278">
        <f t="shared" si="413"/>
        <v>0</v>
      </c>
      <c r="R171" s="278">
        <f t="shared" si="413"/>
        <v>0</v>
      </c>
      <c r="S171" s="278">
        <f t="shared" si="413"/>
        <v>0</v>
      </c>
      <c r="T171" s="279">
        <f t="shared" si="419"/>
        <v>0</v>
      </c>
      <c r="U171" s="278">
        <f t="shared" si="420"/>
        <v>0</v>
      </c>
      <c r="V171" s="290"/>
      <c r="W171" s="290"/>
      <c r="X171" s="290"/>
      <c r="Y171" s="290"/>
      <c r="Z171" s="290"/>
      <c r="AA171" s="290"/>
      <c r="AB171" s="279">
        <f t="shared" si="421"/>
        <v>1</v>
      </c>
      <c r="AC171" s="278">
        <f t="shared" si="422"/>
        <v>0</v>
      </c>
      <c r="AD171" s="290"/>
      <c r="AE171" s="290"/>
      <c r="AF171" s="290"/>
      <c r="AG171" s="290"/>
      <c r="AH171" s="290"/>
      <c r="AI171" s="290"/>
      <c r="AJ171" s="279">
        <f t="shared" si="423"/>
        <v>0</v>
      </c>
      <c r="AK171" s="278">
        <f t="shared" si="424"/>
        <v>0</v>
      </c>
      <c r="AL171" s="290"/>
      <c r="AM171" s="290"/>
      <c r="AN171" s="290"/>
      <c r="AO171" s="290"/>
      <c r="AP171" s="290"/>
      <c r="AQ171" s="290"/>
      <c r="AR171" s="279">
        <f t="shared" si="425"/>
        <v>0</v>
      </c>
      <c r="AS171" s="278">
        <f t="shared" si="426"/>
        <v>0</v>
      </c>
      <c r="AT171" s="290"/>
      <c r="AU171" s="290"/>
      <c r="AV171" s="290"/>
      <c r="AW171" s="290"/>
      <c r="AX171" s="290"/>
      <c r="AY171" s="290"/>
    </row>
    <row r="172" spans="3:51" ht="31.9" customHeight="1" x14ac:dyDescent="0.25">
      <c r="D172" s="175" t="s">
        <v>2552</v>
      </c>
      <c r="E172" s="540" t="s">
        <v>2551</v>
      </c>
      <c r="F172" s="541"/>
      <c r="G172" s="177"/>
      <c r="H172" s="271"/>
      <c r="I172" s="272"/>
      <c r="J172" s="272"/>
      <c r="K172" s="272"/>
      <c r="L172" s="272"/>
      <c r="M172" s="275">
        <v>4</v>
      </c>
      <c r="N172" s="275">
        <f t="shared" si="413"/>
        <v>0</v>
      </c>
      <c r="O172" s="275">
        <f t="shared" si="413"/>
        <v>0</v>
      </c>
      <c r="P172" s="275">
        <f t="shared" si="413"/>
        <v>0</v>
      </c>
      <c r="Q172" s="275">
        <f t="shared" si="413"/>
        <v>0</v>
      </c>
      <c r="R172" s="275">
        <f t="shared" si="413"/>
        <v>0</v>
      </c>
      <c r="S172" s="275">
        <f t="shared" si="413"/>
        <v>0</v>
      </c>
      <c r="T172" s="274"/>
      <c r="U172" s="275">
        <f t="shared" ref="U172:AA172" si="427">SUM(U173)</f>
        <v>0</v>
      </c>
      <c r="V172" s="275">
        <f t="shared" si="427"/>
        <v>0</v>
      </c>
      <c r="W172" s="275">
        <f t="shared" si="427"/>
        <v>0</v>
      </c>
      <c r="X172" s="275">
        <f t="shared" si="427"/>
        <v>0</v>
      </c>
      <c r="Y172" s="275">
        <f t="shared" si="427"/>
        <v>0</v>
      </c>
      <c r="Z172" s="275">
        <f t="shared" si="427"/>
        <v>0</v>
      </c>
      <c r="AA172" s="275">
        <f t="shared" si="427"/>
        <v>0</v>
      </c>
      <c r="AB172" s="274"/>
      <c r="AC172" s="275">
        <f t="shared" ref="AC172:AI172" si="428">SUM(AC173)</f>
        <v>0</v>
      </c>
      <c r="AD172" s="275">
        <f t="shared" si="428"/>
        <v>0</v>
      </c>
      <c r="AE172" s="275">
        <f t="shared" si="428"/>
        <v>0</v>
      </c>
      <c r="AF172" s="275">
        <f t="shared" si="428"/>
        <v>0</v>
      </c>
      <c r="AG172" s="275">
        <f t="shared" si="428"/>
        <v>0</v>
      </c>
      <c r="AH172" s="275">
        <f t="shared" si="428"/>
        <v>0</v>
      </c>
      <c r="AI172" s="275">
        <f t="shared" si="428"/>
        <v>0</v>
      </c>
      <c r="AJ172" s="274"/>
      <c r="AK172" s="275">
        <f t="shared" ref="AK172:AQ172" si="429">SUM(AK173)</f>
        <v>0</v>
      </c>
      <c r="AL172" s="275">
        <f t="shared" si="429"/>
        <v>0</v>
      </c>
      <c r="AM172" s="275">
        <f t="shared" si="429"/>
        <v>0</v>
      </c>
      <c r="AN172" s="275">
        <f t="shared" si="429"/>
        <v>0</v>
      </c>
      <c r="AO172" s="275">
        <f t="shared" si="429"/>
        <v>0</v>
      </c>
      <c r="AP172" s="275">
        <f t="shared" si="429"/>
        <v>0</v>
      </c>
      <c r="AQ172" s="275">
        <f t="shared" si="429"/>
        <v>0</v>
      </c>
      <c r="AR172" s="274"/>
      <c r="AS172" s="275">
        <f t="shared" ref="AS172:AY172" si="430">SUM(AS173)</f>
        <v>0</v>
      </c>
      <c r="AT172" s="275">
        <f t="shared" si="430"/>
        <v>0</v>
      </c>
      <c r="AU172" s="275">
        <f t="shared" si="430"/>
        <v>0</v>
      </c>
      <c r="AV172" s="275">
        <f t="shared" si="430"/>
        <v>0</v>
      </c>
      <c r="AW172" s="275">
        <f t="shared" si="430"/>
        <v>0</v>
      </c>
      <c r="AX172" s="275">
        <f t="shared" si="430"/>
        <v>0</v>
      </c>
      <c r="AY172" s="275">
        <f t="shared" si="430"/>
        <v>0</v>
      </c>
    </row>
    <row r="173" spans="3:51" ht="31.9" customHeight="1" x14ac:dyDescent="0.25">
      <c r="D173" s="175"/>
      <c r="E173" s="182">
        <v>539</v>
      </c>
      <c r="F173" s="191" t="s">
        <v>1493</v>
      </c>
      <c r="G173" s="232">
        <v>1</v>
      </c>
      <c r="H173" s="303">
        <f>SUM(I173:L173)</f>
        <v>1</v>
      </c>
      <c r="I173" s="284">
        <v>0.25</v>
      </c>
      <c r="J173" s="284">
        <v>0.25</v>
      </c>
      <c r="K173" s="284">
        <v>0.25</v>
      </c>
      <c r="L173" s="284">
        <v>0.25</v>
      </c>
      <c r="M173" s="278">
        <v>2</v>
      </c>
      <c r="N173" s="278">
        <f t="shared" si="413"/>
        <v>0</v>
      </c>
      <c r="O173" s="278">
        <f t="shared" si="413"/>
        <v>0</v>
      </c>
      <c r="P173" s="278">
        <f t="shared" si="413"/>
        <v>0</v>
      </c>
      <c r="Q173" s="278">
        <f t="shared" si="413"/>
        <v>0</v>
      </c>
      <c r="R173" s="278">
        <f t="shared" si="413"/>
        <v>0</v>
      </c>
      <c r="S173" s="278">
        <f t="shared" si="413"/>
        <v>0</v>
      </c>
      <c r="T173" s="279">
        <f t="shared" ref="T173:T174" si="431">+I173</f>
        <v>0.25</v>
      </c>
      <c r="U173" s="278">
        <f t="shared" ref="U173:U174" si="432">SUM(V173:AA173)</f>
        <v>0</v>
      </c>
      <c r="V173" s="280"/>
      <c r="W173" s="280"/>
      <c r="X173" s="280"/>
      <c r="Y173" s="280"/>
      <c r="Z173" s="280"/>
      <c r="AA173" s="280"/>
      <c r="AB173" s="279">
        <f t="shared" ref="AB173:AB174" si="433">+J173</f>
        <v>0.25</v>
      </c>
      <c r="AC173" s="278">
        <f t="shared" ref="AC173:AC174" si="434">SUM(AD173:AI173)</f>
        <v>0</v>
      </c>
      <c r="AD173" s="280"/>
      <c r="AE173" s="280"/>
      <c r="AF173" s="280"/>
      <c r="AG173" s="280"/>
      <c r="AH173" s="280"/>
      <c r="AI173" s="280"/>
      <c r="AJ173" s="279">
        <f t="shared" ref="AJ173:AJ174" si="435">+K173</f>
        <v>0.25</v>
      </c>
      <c r="AK173" s="278">
        <f t="shared" ref="AK173:AK174" si="436">SUM(AL173:AQ173)</f>
        <v>0</v>
      </c>
      <c r="AL173" s="280"/>
      <c r="AM173" s="280"/>
      <c r="AN173" s="280"/>
      <c r="AO173" s="280"/>
      <c r="AP173" s="280"/>
      <c r="AQ173" s="280"/>
      <c r="AR173" s="279">
        <f t="shared" ref="AR173:AR174" si="437">+L173</f>
        <v>0.25</v>
      </c>
      <c r="AS173" s="278">
        <f t="shared" ref="AS173:AS174" si="438">SUM(AT173:AY173)</f>
        <v>0</v>
      </c>
      <c r="AT173" s="280"/>
      <c r="AU173" s="280"/>
      <c r="AV173" s="280"/>
      <c r="AW173" s="280"/>
      <c r="AX173" s="280"/>
      <c r="AY173" s="280"/>
    </row>
    <row r="174" spans="3:51" ht="31.9" customHeight="1" x14ac:dyDescent="0.25">
      <c r="D174" s="201"/>
      <c r="E174" s="182">
        <v>540</v>
      </c>
      <c r="F174" s="191" t="s">
        <v>1495</v>
      </c>
      <c r="G174" s="232">
        <v>1</v>
      </c>
      <c r="H174" s="303">
        <f>SUM(I174:L174)</f>
        <v>1</v>
      </c>
      <c r="I174" s="284">
        <v>0.25</v>
      </c>
      <c r="J174" s="284">
        <v>0.25</v>
      </c>
      <c r="K174" s="284">
        <v>0.25</v>
      </c>
      <c r="L174" s="284">
        <v>0.25</v>
      </c>
      <c r="M174" s="278">
        <v>2</v>
      </c>
      <c r="N174" s="278">
        <f t="shared" si="413"/>
        <v>0</v>
      </c>
      <c r="O174" s="278">
        <f t="shared" si="413"/>
        <v>0</v>
      </c>
      <c r="P174" s="278">
        <f t="shared" si="413"/>
        <v>0</v>
      </c>
      <c r="Q174" s="278">
        <f t="shared" si="413"/>
        <v>0</v>
      </c>
      <c r="R174" s="278">
        <f t="shared" si="413"/>
        <v>0</v>
      </c>
      <c r="S174" s="278">
        <f t="shared" si="413"/>
        <v>0</v>
      </c>
      <c r="T174" s="279">
        <f t="shared" si="431"/>
        <v>0.25</v>
      </c>
      <c r="U174" s="278">
        <f t="shared" si="432"/>
        <v>0</v>
      </c>
      <c r="V174" s="280"/>
      <c r="W174" s="280"/>
      <c r="X174" s="280"/>
      <c r="Y174" s="280"/>
      <c r="Z174" s="280"/>
      <c r="AA174" s="280"/>
      <c r="AB174" s="279">
        <f t="shared" si="433"/>
        <v>0.25</v>
      </c>
      <c r="AC174" s="278">
        <f t="shared" si="434"/>
        <v>0</v>
      </c>
      <c r="AD174" s="280"/>
      <c r="AE174" s="280"/>
      <c r="AF174" s="280"/>
      <c r="AG174" s="280"/>
      <c r="AH174" s="280"/>
      <c r="AI174" s="280"/>
      <c r="AJ174" s="279">
        <f t="shared" si="435"/>
        <v>0.25</v>
      </c>
      <c r="AK174" s="278">
        <f t="shared" si="436"/>
        <v>0</v>
      </c>
      <c r="AL174" s="280"/>
      <c r="AM174" s="280"/>
      <c r="AN174" s="280"/>
      <c r="AO174" s="280"/>
      <c r="AP174" s="280"/>
      <c r="AQ174" s="280"/>
      <c r="AR174" s="279">
        <f t="shared" si="437"/>
        <v>0.25</v>
      </c>
      <c r="AS174" s="278">
        <f t="shared" si="438"/>
        <v>0</v>
      </c>
      <c r="AT174" s="280"/>
      <c r="AU174" s="280"/>
      <c r="AV174" s="280"/>
      <c r="AW174" s="280"/>
      <c r="AX174" s="280"/>
      <c r="AY174" s="280"/>
    </row>
    <row r="175" spans="3:51" ht="31.9" customHeight="1" x14ac:dyDescent="0.25">
      <c r="H175" s="297"/>
      <c r="I175" s="211"/>
      <c r="J175" s="211"/>
      <c r="K175" s="211"/>
      <c r="L175" s="211"/>
      <c r="M175" s="212"/>
      <c r="N175" s="212"/>
      <c r="O175" s="212"/>
      <c r="P175" s="212"/>
      <c r="Q175" s="212"/>
      <c r="R175" s="212"/>
      <c r="S175" s="212"/>
      <c r="T175" s="298"/>
      <c r="U175" s="299"/>
      <c r="V175" s="299"/>
      <c r="W175" s="299"/>
      <c r="X175" s="299"/>
      <c r="Y175" s="300"/>
      <c r="Z175" s="300"/>
      <c r="AA175" s="300"/>
      <c r="AB175" s="298"/>
      <c r="AC175" s="299"/>
      <c r="AD175" s="299"/>
      <c r="AE175" s="299"/>
      <c r="AF175" s="300"/>
      <c r="AG175" s="300"/>
      <c r="AH175" s="300"/>
      <c r="AI175" s="300"/>
      <c r="AJ175" s="298"/>
      <c r="AK175" s="299"/>
      <c r="AL175" s="299"/>
      <c r="AM175" s="299"/>
      <c r="AN175" s="299"/>
      <c r="AO175" s="300"/>
      <c r="AP175" s="300"/>
      <c r="AQ175" s="300"/>
      <c r="AR175" s="298"/>
      <c r="AS175" s="299"/>
      <c r="AT175" s="299"/>
      <c r="AU175" s="299"/>
      <c r="AV175" s="299"/>
      <c r="AW175" s="300"/>
      <c r="AX175" s="300"/>
      <c r="AY175" s="300"/>
    </row>
    <row r="176" spans="3:51" ht="31.9" customHeight="1" x14ac:dyDescent="0.25">
      <c r="H176" s="297"/>
      <c r="I176" s="211"/>
      <c r="J176" s="211"/>
      <c r="K176" s="211"/>
      <c r="L176" s="211"/>
      <c r="M176" s="212"/>
      <c r="N176" s="212"/>
      <c r="O176" s="212"/>
      <c r="P176" s="212"/>
      <c r="Q176" s="212"/>
      <c r="R176" s="212"/>
      <c r="S176" s="212"/>
      <c r="T176" s="298"/>
      <c r="U176" s="299"/>
      <c r="V176" s="299"/>
      <c r="W176" s="299"/>
      <c r="X176" s="299"/>
      <c r="Y176" s="300"/>
      <c r="Z176" s="300"/>
      <c r="AA176" s="300"/>
      <c r="AB176" s="298"/>
      <c r="AC176" s="299"/>
      <c r="AD176" s="299"/>
      <c r="AE176" s="299"/>
      <c r="AF176" s="300"/>
      <c r="AG176" s="300"/>
      <c r="AH176" s="300"/>
      <c r="AI176" s="300"/>
      <c r="AJ176" s="298"/>
      <c r="AK176" s="299"/>
      <c r="AL176" s="299"/>
      <c r="AM176" s="299"/>
      <c r="AN176" s="299"/>
      <c r="AO176" s="300"/>
      <c r="AP176" s="300"/>
      <c r="AQ176" s="300"/>
      <c r="AR176" s="298"/>
      <c r="AS176" s="299"/>
      <c r="AT176" s="299"/>
      <c r="AU176" s="299"/>
      <c r="AV176" s="299"/>
      <c r="AW176" s="300"/>
      <c r="AX176" s="300"/>
      <c r="AY176" s="300"/>
    </row>
    <row r="177" spans="8:51" ht="31.9" customHeight="1" x14ac:dyDescent="0.25">
      <c r="H177" s="297"/>
      <c r="I177" s="211"/>
      <c r="J177" s="211"/>
      <c r="K177" s="211"/>
      <c r="L177" s="211"/>
      <c r="M177" s="212"/>
      <c r="N177" s="212"/>
      <c r="O177" s="212"/>
      <c r="P177" s="212"/>
      <c r="Q177" s="212"/>
      <c r="R177" s="212"/>
      <c r="S177" s="212"/>
      <c r="T177" s="298"/>
      <c r="U177" s="299"/>
      <c r="V177" s="299"/>
      <c r="W177" s="299"/>
      <c r="X177" s="299"/>
      <c r="Y177" s="300"/>
      <c r="Z177" s="300"/>
      <c r="AA177" s="300"/>
      <c r="AB177" s="298"/>
      <c r="AC177" s="299"/>
      <c r="AD177" s="299"/>
      <c r="AE177" s="299"/>
      <c r="AF177" s="300"/>
      <c r="AG177" s="300"/>
      <c r="AH177" s="300"/>
      <c r="AI177" s="300"/>
      <c r="AJ177" s="298"/>
      <c r="AK177" s="299"/>
      <c r="AL177" s="299"/>
      <c r="AM177" s="299"/>
      <c r="AN177" s="299"/>
      <c r="AO177" s="300"/>
      <c r="AP177" s="300"/>
      <c r="AQ177" s="300"/>
      <c r="AR177" s="298"/>
      <c r="AS177" s="299"/>
      <c r="AT177" s="299"/>
      <c r="AU177" s="299"/>
      <c r="AV177" s="299"/>
      <c r="AW177" s="300"/>
      <c r="AX177" s="300"/>
      <c r="AY177" s="300"/>
    </row>
    <row r="178" spans="8:51" ht="31.9" customHeight="1" x14ac:dyDescent="0.25">
      <c r="H178" s="297"/>
      <c r="I178" s="211"/>
      <c r="J178" s="211"/>
      <c r="K178" s="211"/>
      <c r="L178" s="211"/>
      <c r="M178" s="212"/>
      <c r="N178" s="212"/>
      <c r="O178" s="212"/>
      <c r="P178" s="212"/>
      <c r="Q178" s="212"/>
      <c r="R178" s="212"/>
      <c r="S178" s="212"/>
      <c r="T178" s="298"/>
      <c r="U178" s="299"/>
      <c r="V178" s="299"/>
      <c r="W178" s="299"/>
      <c r="X178" s="299"/>
      <c r="Y178" s="300"/>
      <c r="Z178" s="300"/>
      <c r="AA178" s="300"/>
      <c r="AB178" s="298"/>
      <c r="AC178" s="299"/>
      <c r="AD178" s="299"/>
      <c r="AE178" s="299"/>
      <c r="AF178" s="300"/>
      <c r="AG178" s="300"/>
      <c r="AH178" s="300"/>
      <c r="AI178" s="300"/>
      <c r="AJ178" s="298"/>
      <c r="AK178" s="299"/>
      <c r="AL178" s="299"/>
      <c r="AM178" s="299"/>
      <c r="AN178" s="299"/>
      <c r="AO178" s="300"/>
      <c r="AP178" s="300"/>
      <c r="AQ178" s="300"/>
      <c r="AR178" s="298"/>
      <c r="AS178" s="299"/>
      <c r="AT178" s="299"/>
      <c r="AU178" s="299"/>
      <c r="AV178" s="299"/>
      <c r="AW178" s="300"/>
      <c r="AX178" s="300"/>
      <c r="AY178" s="300"/>
    </row>
    <row r="179" spans="8:51" ht="31.9" customHeight="1" x14ac:dyDescent="0.25">
      <c r="H179" s="297"/>
      <c r="I179" s="211"/>
      <c r="J179" s="211"/>
      <c r="K179" s="211"/>
      <c r="L179" s="211"/>
      <c r="M179" s="212"/>
      <c r="N179" s="212"/>
      <c r="O179" s="212"/>
      <c r="P179" s="212"/>
      <c r="Q179" s="212"/>
      <c r="R179" s="212"/>
      <c r="S179" s="212"/>
      <c r="T179" s="298"/>
      <c r="U179" s="299"/>
      <c r="V179" s="299"/>
      <c r="W179" s="299"/>
      <c r="X179" s="299"/>
      <c r="Y179" s="300"/>
      <c r="Z179" s="300"/>
      <c r="AA179" s="300"/>
      <c r="AB179" s="298"/>
      <c r="AC179" s="299"/>
      <c r="AD179" s="299"/>
      <c r="AE179" s="299"/>
      <c r="AF179" s="300"/>
      <c r="AG179" s="300"/>
      <c r="AH179" s="300"/>
      <c r="AI179" s="300"/>
      <c r="AJ179" s="298"/>
      <c r="AK179" s="299"/>
      <c r="AL179" s="299"/>
      <c r="AM179" s="299"/>
      <c r="AN179" s="299"/>
      <c r="AO179" s="300"/>
      <c r="AP179" s="300"/>
      <c r="AQ179" s="300"/>
      <c r="AR179" s="298"/>
      <c r="AS179" s="299"/>
      <c r="AT179" s="299"/>
      <c r="AU179" s="299"/>
      <c r="AV179" s="299"/>
      <c r="AW179" s="300"/>
      <c r="AX179" s="300"/>
      <c r="AY179" s="300"/>
    </row>
    <row r="180" spans="8:51" ht="31.9" customHeight="1" x14ac:dyDescent="0.25">
      <c r="H180" s="297"/>
      <c r="I180" s="211"/>
      <c r="J180" s="211"/>
      <c r="K180" s="211"/>
      <c r="L180" s="211"/>
      <c r="M180" s="212"/>
      <c r="N180" s="212"/>
      <c r="O180" s="212"/>
      <c r="P180" s="212"/>
      <c r="Q180" s="212"/>
      <c r="R180" s="212"/>
      <c r="S180" s="212"/>
      <c r="T180" s="298"/>
      <c r="U180" s="299"/>
      <c r="V180" s="299"/>
      <c r="W180" s="299"/>
      <c r="X180" s="299"/>
      <c r="Y180" s="300"/>
      <c r="Z180" s="300"/>
      <c r="AA180" s="300"/>
      <c r="AB180" s="298"/>
      <c r="AC180" s="299"/>
      <c r="AD180" s="299"/>
      <c r="AE180" s="299"/>
      <c r="AF180" s="300"/>
      <c r="AG180" s="300"/>
      <c r="AH180" s="300"/>
      <c r="AI180" s="300"/>
      <c r="AJ180" s="298"/>
      <c r="AK180" s="299"/>
      <c r="AL180" s="299"/>
      <c r="AM180" s="299"/>
      <c r="AN180" s="299"/>
      <c r="AO180" s="300"/>
      <c r="AP180" s="300"/>
      <c r="AQ180" s="300"/>
      <c r="AR180" s="298"/>
      <c r="AS180" s="299"/>
      <c r="AT180" s="299"/>
      <c r="AU180" s="299"/>
      <c r="AV180" s="299"/>
      <c r="AW180" s="300"/>
      <c r="AX180" s="300"/>
      <c r="AY180" s="300"/>
    </row>
    <row r="181" spans="8:51" ht="31.9" customHeight="1" x14ac:dyDescent="0.25">
      <c r="H181" s="297"/>
      <c r="I181" s="211"/>
      <c r="J181" s="211"/>
      <c r="K181" s="211"/>
      <c r="L181" s="211"/>
      <c r="M181" s="212"/>
      <c r="N181" s="212"/>
      <c r="O181" s="212"/>
      <c r="P181" s="212"/>
      <c r="Q181" s="212"/>
      <c r="R181" s="212"/>
      <c r="S181" s="212"/>
      <c r="T181" s="298"/>
      <c r="U181" s="299"/>
      <c r="V181" s="299"/>
      <c r="W181" s="299"/>
      <c r="X181" s="299"/>
      <c r="Y181" s="300"/>
      <c r="Z181" s="300"/>
      <c r="AA181" s="300"/>
      <c r="AB181" s="298"/>
      <c r="AC181" s="299"/>
      <c r="AD181" s="299"/>
      <c r="AE181" s="299"/>
      <c r="AF181" s="300"/>
      <c r="AG181" s="300"/>
      <c r="AH181" s="300"/>
      <c r="AI181" s="300"/>
      <c r="AJ181" s="298"/>
      <c r="AK181" s="299"/>
      <c r="AL181" s="299"/>
      <c r="AM181" s="299"/>
      <c r="AN181" s="299"/>
      <c r="AO181" s="300"/>
      <c r="AP181" s="300"/>
      <c r="AQ181" s="300"/>
      <c r="AR181" s="298"/>
      <c r="AS181" s="299"/>
      <c r="AT181" s="299"/>
      <c r="AU181" s="299"/>
      <c r="AV181" s="299"/>
      <c r="AW181" s="300"/>
      <c r="AX181" s="300"/>
      <c r="AY181" s="300"/>
    </row>
    <row r="182" spans="8:51" ht="31.9" customHeight="1" x14ac:dyDescent="0.25">
      <c r="H182" s="297"/>
      <c r="I182" s="211"/>
      <c r="J182" s="211"/>
      <c r="K182" s="211"/>
      <c r="L182" s="211"/>
      <c r="M182" s="212"/>
      <c r="N182" s="212"/>
      <c r="O182" s="212"/>
      <c r="P182" s="212"/>
      <c r="Q182" s="212"/>
      <c r="R182" s="212"/>
      <c r="S182" s="212"/>
      <c r="T182" s="298"/>
      <c r="U182" s="299"/>
      <c r="V182" s="299"/>
      <c r="W182" s="299"/>
      <c r="X182" s="299"/>
      <c r="Y182" s="300"/>
      <c r="Z182" s="300"/>
      <c r="AA182" s="300"/>
      <c r="AB182" s="298"/>
      <c r="AC182" s="299"/>
      <c r="AD182" s="299"/>
      <c r="AE182" s="299"/>
      <c r="AF182" s="300"/>
      <c r="AG182" s="300"/>
      <c r="AH182" s="300"/>
      <c r="AI182" s="300"/>
      <c r="AJ182" s="298"/>
      <c r="AK182" s="299"/>
      <c r="AL182" s="299"/>
      <c r="AM182" s="299"/>
      <c r="AN182" s="299"/>
      <c r="AO182" s="300"/>
      <c r="AP182" s="300"/>
      <c r="AQ182" s="300"/>
      <c r="AR182" s="298"/>
      <c r="AS182" s="299"/>
      <c r="AT182" s="299"/>
      <c r="AU182" s="299"/>
      <c r="AV182" s="299"/>
      <c r="AW182" s="300"/>
      <c r="AX182" s="300"/>
      <c r="AY182" s="300"/>
    </row>
    <row r="183" spans="8:51" ht="31.9" customHeight="1" x14ac:dyDescent="0.25">
      <c r="H183" s="297"/>
      <c r="I183" s="211"/>
      <c r="J183" s="211"/>
      <c r="K183" s="211"/>
      <c r="L183" s="211"/>
      <c r="M183" s="212"/>
      <c r="N183" s="212"/>
      <c r="O183" s="212"/>
      <c r="P183" s="212"/>
      <c r="Q183" s="212"/>
      <c r="R183" s="212"/>
      <c r="S183" s="212"/>
      <c r="T183" s="298"/>
      <c r="U183" s="299"/>
      <c r="V183" s="299"/>
      <c r="W183" s="299"/>
      <c r="X183" s="299"/>
      <c r="Y183" s="300"/>
      <c r="Z183" s="300"/>
      <c r="AA183" s="300"/>
      <c r="AB183" s="298"/>
      <c r="AC183" s="299"/>
      <c r="AD183" s="299"/>
      <c r="AE183" s="299"/>
      <c r="AF183" s="300"/>
      <c r="AG183" s="300"/>
      <c r="AH183" s="300"/>
      <c r="AI183" s="300"/>
      <c r="AJ183" s="298"/>
      <c r="AK183" s="299"/>
      <c r="AL183" s="299"/>
      <c r="AM183" s="299"/>
      <c r="AN183" s="299"/>
      <c r="AO183" s="300"/>
      <c r="AP183" s="300"/>
      <c r="AQ183" s="300"/>
      <c r="AR183" s="298"/>
      <c r="AS183" s="299"/>
      <c r="AT183" s="299"/>
      <c r="AU183" s="299"/>
      <c r="AV183" s="299"/>
      <c r="AW183" s="300"/>
      <c r="AX183" s="300"/>
      <c r="AY183" s="300"/>
    </row>
    <row r="184" spans="8:51" ht="31.9" customHeight="1" x14ac:dyDescent="0.25">
      <c r="H184" s="297"/>
      <c r="I184" s="211"/>
      <c r="J184" s="211"/>
      <c r="K184" s="211"/>
      <c r="L184" s="211"/>
      <c r="M184" s="212"/>
      <c r="N184" s="212"/>
      <c r="O184" s="212"/>
      <c r="P184" s="212"/>
      <c r="Q184" s="212"/>
      <c r="R184" s="212"/>
      <c r="S184" s="212"/>
      <c r="T184" s="298"/>
      <c r="U184" s="299"/>
      <c r="V184" s="299"/>
      <c r="W184" s="299"/>
      <c r="X184" s="299"/>
      <c r="Y184" s="300"/>
      <c r="Z184" s="300"/>
      <c r="AA184" s="300"/>
      <c r="AB184" s="298"/>
      <c r="AC184" s="299"/>
      <c r="AD184" s="299"/>
      <c r="AE184" s="299"/>
      <c r="AF184" s="300"/>
      <c r="AG184" s="300"/>
      <c r="AH184" s="300"/>
      <c r="AI184" s="300"/>
      <c r="AJ184" s="298"/>
      <c r="AK184" s="299"/>
      <c r="AL184" s="299"/>
      <c r="AM184" s="299"/>
      <c r="AN184" s="299"/>
      <c r="AO184" s="300"/>
      <c r="AP184" s="300"/>
      <c r="AQ184" s="300"/>
      <c r="AR184" s="298"/>
      <c r="AS184" s="299"/>
      <c r="AT184" s="299"/>
      <c r="AU184" s="299"/>
      <c r="AV184" s="299"/>
      <c r="AW184" s="300"/>
      <c r="AX184" s="300"/>
      <c r="AY184" s="300"/>
    </row>
    <row r="185" spans="8:51" ht="31.9" customHeight="1" x14ac:dyDescent="0.25">
      <c r="H185" s="297"/>
      <c r="I185" s="211"/>
      <c r="J185" s="211"/>
      <c r="K185" s="211"/>
      <c r="L185" s="211"/>
      <c r="M185" s="212"/>
      <c r="N185" s="212"/>
      <c r="O185" s="212"/>
      <c r="P185" s="212"/>
      <c r="Q185" s="212"/>
      <c r="R185" s="212"/>
      <c r="S185" s="212"/>
      <c r="T185" s="298"/>
      <c r="U185" s="299"/>
      <c r="V185" s="299"/>
      <c r="W185" s="299"/>
      <c r="X185" s="299"/>
      <c r="Y185" s="300"/>
      <c r="Z185" s="300"/>
      <c r="AA185" s="300"/>
      <c r="AB185" s="298"/>
      <c r="AC185" s="299"/>
      <c r="AD185" s="299"/>
      <c r="AE185" s="299"/>
      <c r="AF185" s="300"/>
      <c r="AG185" s="300"/>
      <c r="AH185" s="300"/>
      <c r="AI185" s="300"/>
      <c r="AJ185" s="298"/>
      <c r="AK185" s="299"/>
      <c r="AL185" s="299"/>
      <c r="AM185" s="299"/>
      <c r="AN185" s="299"/>
      <c r="AO185" s="300"/>
      <c r="AP185" s="300"/>
      <c r="AQ185" s="300"/>
      <c r="AR185" s="298"/>
      <c r="AS185" s="299"/>
      <c r="AT185" s="299"/>
      <c r="AU185" s="299"/>
      <c r="AV185" s="299"/>
      <c r="AW185" s="300"/>
      <c r="AX185" s="300"/>
      <c r="AY185" s="300"/>
    </row>
    <row r="186" spans="8:51" ht="31.9" customHeight="1" x14ac:dyDescent="0.25">
      <c r="H186" s="297"/>
      <c r="I186" s="211"/>
      <c r="J186" s="211"/>
      <c r="K186" s="211"/>
      <c r="L186" s="211"/>
      <c r="M186" s="212"/>
      <c r="N186" s="212"/>
      <c r="O186" s="212"/>
      <c r="P186" s="212"/>
      <c r="Q186" s="212"/>
      <c r="R186" s="212"/>
      <c r="S186" s="212"/>
      <c r="T186" s="298"/>
      <c r="U186" s="299"/>
      <c r="V186" s="299"/>
      <c r="W186" s="299"/>
      <c r="X186" s="299"/>
      <c r="Y186" s="300"/>
      <c r="Z186" s="300"/>
      <c r="AA186" s="300"/>
      <c r="AB186" s="298"/>
      <c r="AC186" s="299"/>
      <c r="AD186" s="299"/>
      <c r="AE186" s="299"/>
      <c r="AF186" s="300"/>
      <c r="AG186" s="300"/>
      <c r="AH186" s="300"/>
      <c r="AI186" s="300"/>
      <c r="AJ186" s="298"/>
      <c r="AK186" s="299"/>
      <c r="AL186" s="299"/>
      <c r="AM186" s="299"/>
      <c r="AN186" s="299"/>
      <c r="AO186" s="300"/>
      <c r="AP186" s="300"/>
      <c r="AQ186" s="300"/>
      <c r="AR186" s="298"/>
      <c r="AS186" s="299"/>
      <c r="AT186" s="299"/>
      <c r="AU186" s="299"/>
      <c r="AV186" s="299"/>
      <c r="AW186" s="300"/>
      <c r="AX186" s="300"/>
      <c r="AY186" s="300"/>
    </row>
    <row r="187" spans="8:51" ht="31.9" customHeight="1" x14ac:dyDescent="0.25">
      <c r="H187" s="297"/>
      <c r="I187" s="211"/>
      <c r="J187" s="211"/>
      <c r="K187" s="211"/>
      <c r="L187" s="211"/>
      <c r="M187" s="212"/>
      <c r="N187" s="212"/>
      <c r="O187" s="212"/>
      <c r="P187" s="212"/>
      <c r="Q187" s="212"/>
      <c r="R187" s="212"/>
      <c r="S187" s="212"/>
      <c r="T187" s="298"/>
      <c r="U187" s="299"/>
      <c r="V187" s="299"/>
      <c r="W187" s="299"/>
      <c r="X187" s="299"/>
      <c r="Y187" s="300"/>
      <c r="Z187" s="300"/>
      <c r="AA187" s="300"/>
      <c r="AB187" s="298"/>
      <c r="AC187" s="299"/>
      <c r="AD187" s="299"/>
      <c r="AE187" s="299"/>
      <c r="AF187" s="300"/>
      <c r="AG187" s="300"/>
      <c r="AH187" s="300"/>
      <c r="AI187" s="300"/>
      <c r="AJ187" s="298"/>
      <c r="AK187" s="299"/>
      <c r="AL187" s="299"/>
      <c r="AM187" s="299"/>
      <c r="AN187" s="299"/>
      <c r="AO187" s="300"/>
      <c r="AP187" s="300"/>
      <c r="AQ187" s="300"/>
      <c r="AR187" s="298"/>
      <c r="AS187" s="299"/>
      <c r="AT187" s="299"/>
      <c r="AU187" s="299"/>
      <c r="AV187" s="299"/>
      <c r="AW187" s="300"/>
      <c r="AX187" s="300"/>
      <c r="AY187" s="300"/>
    </row>
    <row r="188" spans="8:51" ht="31.9" customHeight="1" x14ac:dyDescent="0.25">
      <c r="H188" s="297"/>
      <c r="I188" s="211"/>
      <c r="J188" s="211"/>
      <c r="K188" s="211"/>
      <c r="L188" s="211"/>
      <c r="M188" s="212"/>
      <c r="N188" s="212"/>
      <c r="O188" s="212"/>
      <c r="P188" s="212"/>
      <c r="Q188" s="212"/>
      <c r="R188" s="212"/>
      <c r="S188" s="212"/>
      <c r="T188" s="298"/>
      <c r="U188" s="299"/>
      <c r="V188" s="299"/>
      <c r="W188" s="299"/>
      <c r="X188" s="299"/>
      <c r="Y188" s="300"/>
      <c r="Z188" s="300"/>
      <c r="AA188" s="300"/>
      <c r="AB188" s="298"/>
      <c r="AC188" s="299"/>
      <c r="AD188" s="299"/>
      <c r="AE188" s="299"/>
      <c r="AF188" s="300"/>
      <c r="AG188" s="300"/>
      <c r="AH188" s="300"/>
      <c r="AI188" s="300"/>
      <c r="AJ188" s="298"/>
      <c r="AK188" s="299"/>
      <c r="AL188" s="299"/>
      <c r="AM188" s="299"/>
      <c r="AN188" s="299"/>
      <c r="AO188" s="300"/>
      <c r="AP188" s="300"/>
      <c r="AQ188" s="300"/>
      <c r="AR188" s="298"/>
      <c r="AS188" s="299"/>
      <c r="AT188" s="299"/>
      <c r="AU188" s="299"/>
      <c r="AV188" s="299"/>
      <c r="AW188" s="300"/>
      <c r="AX188" s="300"/>
      <c r="AY188" s="300"/>
    </row>
    <row r="189" spans="8:51" ht="31.9" customHeight="1" x14ac:dyDescent="0.25">
      <c r="H189" s="297"/>
      <c r="I189" s="211"/>
      <c r="J189" s="211"/>
      <c r="K189" s="211"/>
      <c r="L189" s="211"/>
      <c r="M189" s="212"/>
      <c r="N189" s="212"/>
      <c r="O189" s="212"/>
      <c r="P189" s="212"/>
      <c r="Q189" s="212"/>
      <c r="R189" s="212"/>
      <c r="S189" s="212"/>
      <c r="T189" s="298"/>
      <c r="U189" s="299"/>
      <c r="V189" s="299"/>
      <c r="W189" s="299"/>
      <c r="X189" s="299"/>
      <c r="Y189" s="300"/>
      <c r="Z189" s="300"/>
      <c r="AA189" s="300"/>
      <c r="AB189" s="298"/>
      <c r="AC189" s="299"/>
      <c r="AD189" s="299"/>
      <c r="AE189" s="299"/>
      <c r="AF189" s="300"/>
      <c r="AG189" s="300"/>
      <c r="AH189" s="300"/>
      <c r="AI189" s="300"/>
      <c r="AJ189" s="298"/>
      <c r="AK189" s="299"/>
      <c r="AL189" s="299"/>
      <c r="AM189" s="299"/>
      <c r="AN189" s="299"/>
      <c r="AO189" s="300"/>
      <c r="AP189" s="300"/>
      <c r="AQ189" s="300"/>
      <c r="AR189" s="298"/>
      <c r="AS189" s="299"/>
      <c r="AT189" s="299"/>
      <c r="AU189" s="299"/>
      <c r="AV189" s="299"/>
      <c r="AW189" s="300"/>
      <c r="AX189" s="300"/>
      <c r="AY189" s="300"/>
    </row>
    <row r="190" spans="8:51" ht="31.9" customHeight="1" x14ac:dyDescent="0.25">
      <c r="H190" s="297"/>
      <c r="I190" s="211"/>
      <c r="J190" s="211"/>
      <c r="K190" s="211"/>
      <c r="L190" s="211"/>
      <c r="M190" s="212"/>
      <c r="N190" s="212"/>
      <c r="O190" s="212"/>
      <c r="P190" s="212"/>
      <c r="Q190" s="212"/>
      <c r="R190" s="212"/>
      <c r="S190" s="212"/>
      <c r="T190" s="298"/>
      <c r="U190" s="299"/>
      <c r="V190" s="299"/>
      <c r="W190" s="299"/>
      <c r="X190" s="299"/>
      <c r="Y190" s="300"/>
      <c r="Z190" s="300"/>
      <c r="AA190" s="300"/>
      <c r="AB190" s="298"/>
      <c r="AC190" s="299"/>
      <c r="AD190" s="299"/>
      <c r="AE190" s="299"/>
      <c r="AF190" s="300"/>
      <c r="AG190" s="300"/>
      <c r="AH190" s="300"/>
      <c r="AI190" s="300"/>
      <c r="AJ190" s="298"/>
      <c r="AK190" s="299"/>
      <c r="AL190" s="299"/>
      <c r="AM190" s="299"/>
      <c r="AN190" s="299"/>
      <c r="AO190" s="300"/>
      <c r="AP190" s="300"/>
      <c r="AQ190" s="300"/>
      <c r="AR190" s="298"/>
      <c r="AS190" s="299"/>
      <c r="AT190" s="299"/>
      <c r="AU190" s="299"/>
      <c r="AV190" s="299"/>
      <c r="AW190" s="300"/>
      <c r="AX190" s="300"/>
      <c r="AY190" s="300"/>
    </row>
    <row r="191" spans="8:51" ht="31.9" customHeight="1" x14ac:dyDescent="0.25">
      <c r="H191" s="297"/>
      <c r="I191" s="211"/>
      <c r="J191" s="211"/>
      <c r="K191" s="211"/>
      <c r="L191" s="211"/>
      <c r="M191" s="212"/>
      <c r="N191" s="212"/>
      <c r="O191" s="212"/>
      <c r="P191" s="212"/>
      <c r="Q191" s="212"/>
      <c r="R191" s="212"/>
      <c r="S191" s="212"/>
      <c r="T191" s="298"/>
      <c r="U191" s="299"/>
      <c r="V191" s="299"/>
      <c r="W191" s="299"/>
      <c r="X191" s="299"/>
      <c r="Y191" s="300"/>
      <c r="Z191" s="300"/>
      <c r="AA191" s="300"/>
      <c r="AB191" s="298"/>
      <c r="AC191" s="299"/>
      <c r="AD191" s="299"/>
      <c r="AE191" s="299"/>
      <c r="AF191" s="300"/>
      <c r="AG191" s="300"/>
      <c r="AH191" s="300"/>
      <c r="AI191" s="300"/>
      <c r="AJ191" s="298"/>
      <c r="AK191" s="299"/>
      <c r="AL191" s="299"/>
      <c r="AM191" s="299"/>
      <c r="AN191" s="299"/>
      <c r="AO191" s="300"/>
      <c r="AP191" s="300"/>
      <c r="AQ191" s="300"/>
      <c r="AR191" s="298"/>
      <c r="AS191" s="299"/>
      <c r="AT191" s="299"/>
      <c r="AU191" s="299"/>
      <c r="AV191" s="299"/>
      <c r="AW191" s="300"/>
      <c r="AX191" s="300"/>
      <c r="AY191" s="300"/>
    </row>
    <row r="192" spans="8:51" ht="31.9" customHeight="1" x14ac:dyDescent="0.25">
      <c r="H192" s="297"/>
      <c r="I192" s="211"/>
      <c r="J192" s="211"/>
      <c r="K192" s="211"/>
      <c r="L192" s="211"/>
      <c r="M192" s="212"/>
      <c r="N192" s="212"/>
      <c r="O192" s="212"/>
      <c r="P192" s="212"/>
      <c r="Q192" s="212"/>
      <c r="R192" s="212"/>
      <c r="S192" s="212"/>
      <c r="T192" s="298"/>
      <c r="U192" s="299"/>
      <c r="V192" s="299"/>
      <c r="W192" s="299"/>
      <c r="X192" s="299"/>
      <c r="Y192" s="300"/>
      <c r="Z192" s="300"/>
      <c r="AA192" s="300"/>
      <c r="AB192" s="298"/>
      <c r="AC192" s="299"/>
      <c r="AD192" s="299"/>
      <c r="AE192" s="299"/>
      <c r="AF192" s="300"/>
      <c r="AG192" s="300"/>
      <c r="AH192" s="300"/>
      <c r="AI192" s="300"/>
      <c r="AJ192" s="298"/>
      <c r="AK192" s="299"/>
      <c r="AL192" s="299"/>
      <c r="AM192" s="299"/>
      <c r="AN192" s="299"/>
      <c r="AO192" s="300"/>
      <c r="AP192" s="300"/>
      <c r="AQ192" s="300"/>
      <c r="AR192" s="298"/>
      <c r="AS192" s="299"/>
      <c r="AT192" s="299"/>
      <c r="AU192" s="299"/>
      <c r="AV192" s="299"/>
      <c r="AW192" s="300"/>
      <c r="AX192" s="300"/>
      <c r="AY192" s="300"/>
    </row>
    <row r="193" spans="8:51" ht="31.9" customHeight="1" x14ac:dyDescent="0.25">
      <c r="H193" s="297"/>
      <c r="I193" s="211"/>
      <c r="J193" s="211"/>
      <c r="K193" s="211"/>
      <c r="L193" s="211"/>
      <c r="M193" s="212"/>
      <c r="N193" s="212"/>
      <c r="O193" s="212"/>
      <c r="P193" s="212"/>
      <c r="Q193" s="212"/>
      <c r="R193" s="212"/>
      <c r="S193" s="212"/>
      <c r="T193" s="298"/>
      <c r="U193" s="299"/>
      <c r="V193" s="299"/>
      <c r="W193" s="299"/>
      <c r="X193" s="299"/>
      <c r="Y193" s="300"/>
      <c r="Z193" s="300"/>
      <c r="AA193" s="300"/>
      <c r="AB193" s="298"/>
      <c r="AC193" s="299"/>
      <c r="AD193" s="299"/>
      <c r="AE193" s="299"/>
      <c r="AF193" s="300"/>
      <c r="AG193" s="300"/>
      <c r="AH193" s="300"/>
      <c r="AI193" s="300"/>
      <c r="AJ193" s="298"/>
      <c r="AK193" s="299"/>
      <c r="AL193" s="299"/>
      <c r="AM193" s="299"/>
      <c r="AN193" s="299"/>
      <c r="AO193" s="300"/>
      <c r="AP193" s="300"/>
      <c r="AQ193" s="300"/>
      <c r="AR193" s="298"/>
      <c r="AS193" s="299"/>
      <c r="AT193" s="299"/>
      <c r="AU193" s="299"/>
      <c r="AV193" s="299"/>
      <c r="AW193" s="300"/>
      <c r="AX193" s="300"/>
      <c r="AY193" s="300"/>
    </row>
    <row r="194" spans="8:51" ht="31.9" customHeight="1" x14ac:dyDescent="0.25">
      <c r="H194" s="297"/>
      <c r="I194" s="211"/>
      <c r="J194" s="211"/>
      <c r="K194" s="211"/>
      <c r="L194" s="211"/>
      <c r="M194" s="212"/>
      <c r="N194" s="212"/>
      <c r="O194" s="212"/>
      <c r="P194" s="212"/>
      <c r="Q194" s="212"/>
      <c r="R194" s="212"/>
      <c r="S194" s="212"/>
      <c r="T194" s="298"/>
      <c r="U194" s="299"/>
      <c r="V194" s="299"/>
      <c r="W194" s="299"/>
      <c r="X194" s="299"/>
      <c r="Y194" s="300"/>
      <c r="Z194" s="300"/>
      <c r="AA194" s="300"/>
      <c r="AB194" s="298"/>
      <c r="AC194" s="299"/>
      <c r="AD194" s="299"/>
      <c r="AE194" s="299"/>
      <c r="AF194" s="300"/>
      <c r="AG194" s="300"/>
      <c r="AH194" s="300"/>
      <c r="AI194" s="300"/>
      <c r="AJ194" s="298"/>
      <c r="AK194" s="299"/>
      <c r="AL194" s="299"/>
      <c r="AM194" s="299"/>
      <c r="AN194" s="299"/>
      <c r="AO194" s="300"/>
      <c r="AP194" s="300"/>
      <c r="AQ194" s="300"/>
      <c r="AR194" s="298"/>
      <c r="AS194" s="299"/>
      <c r="AT194" s="299"/>
      <c r="AU194" s="299"/>
      <c r="AV194" s="299"/>
      <c r="AW194" s="300"/>
      <c r="AX194" s="300"/>
      <c r="AY194" s="300"/>
    </row>
    <row r="195" spans="8:51" ht="31.9" customHeight="1" x14ac:dyDescent="0.25">
      <c r="H195" s="297"/>
      <c r="I195" s="211"/>
      <c r="J195" s="211"/>
      <c r="K195" s="211"/>
      <c r="L195" s="211"/>
      <c r="M195" s="212"/>
      <c r="N195" s="212"/>
      <c r="O195" s="212"/>
      <c r="P195" s="212"/>
      <c r="Q195" s="212"/>
      <c r="R195" s="212"/>
      <c r="S195" s="212"/>
      <c r="T195" s="298"/>
      <c r="U195" s="299"/>
      <c r="V195" s="299"/>
      <c r="W195" s="299"/>
      <c r="X195" s="299"/>
      <c r="Y195" s="300"/>
      <c r="Z195" s="300"/>
      <c r="AA195" s="300"/>
      <c r="AB195" s="298"/>
      <c r="AC195" s="299"/>
      <c r="AD195" s="299"/>
      <c r="AE195" s="299"/>
      <c r="AF195" s="300"/>
      <c r="AG195" s="300"/>
      <c r="AH195" s="300"/>
      <c r="AI195" s="300"/>
      <c r="AJ195" s="298"/>
      <c r="AK195" s="299"/>
      <c r="AL195" s="299"/>
      <c r="AM195" s="299"/>
      <c r="AN195" s="299"/>
      <c r="AO195" s="300"/>
      <c r="AP195" s="300"/>
      <c r="AQ195" s="300"/>
      <c r="AR195" s="298"/>
      <c r="AS195" s="299"/>
      <c r="AT195" s="299"/>
      <c r="AU195" s="299"/>
      <c r="AV195" s="299"/>
      <c r="AW195" s="300"/>
      <c r="AX195" s="300"/>
      <c r="AY195" s="300"/>
    </row>
    <row r="196" spans="8:51" ht="31.9" customHeight="1" x14ac:dyDescent="0.25">
      <c r="H196" s="297"/>
      <c r="I196" s="211"/>
      <c r="J196" s="211"/>
      <c r="K196" s="211"/>
      <c r="L196" s="211"/>
      <c r="M196" s="212"/>
      <c r="N196" s="212"/>
      <c r="O196" s="212"/>
      <c r="P196" s="212"/>
      <c r="Q196" s="212"/>
      <c r="R196" s="212"/>
      <c r="S196" s="212"/>
      <c r="T196" s="298"/>
      <c r="U196" s="299"/>
      <c r="V196" s="299"/>
      <c r="W196" s="299"/>
      <c r="X196" s="299"/>
      <c r="Y196" s="300"/>
      <c r="Z196" s="300"/>
      <c r="AA196" s="300"/>
      <c r="AB196" s="298"/>
      <c r="AC196" s="299"/>
      <c r="AD196" s="299"/>
      <c r="AE196" s="299"/>
      <c r="AF196" s="300"/>
      <c r="AG196" s="300"/>
      <c r="AH196" s="300"/>
      <c r="AI196" s="300"/>
      <c r="AJ196" s="298"/>
      <c r="AK196" s="299"/>
      <c r="AL196" s="299"/>
      <c r="AM196" s="299"/>
      <c r="AN196" s="299"/>
      <c r="AO196" s="300"/>
      <c r="AP196" s="300"/>
      <c r="AQ196" s="300"/>
      <c r="AR196" s="298"/>
      <c r="AS196" s="299"/>
      <c r="AT196" s="299"/>
      <c r="AU196" s="299"/>
      <c r="AV196" s="299"/>
      <c r="AW196" s="300"/>
      <c r="AX196" s="300"/>
      <c r="AY196" s="300"/>
    </row>
    <row r="197" spans="8:51" ht="31.9" customHeight="1" x14ac:dyDescent="0.25">
      <c r="H197" s="297"/>
      <c r="I197" s="211"/>
      <c r="J197" s="211"/>
      <c r="K197" s="211"/>
      <c r="L197" s="211"/>
      <c r="M197" s="212"/>
      <c r="N197" s="212"/>
      <c r="O197" s="212"/>
      <c r="P197" s="212"/>
      <c r="Q197" s="212"/>
      <c r="R197" s="212"/>
      <c r="S197" s="212"/>
      <c r="T197" s="298"/>
      <c r="U197" s="299"/>
      <c r="V197" s="299"/>
      <c r="W197" s="299"/>
      <c r="X197" s="299"/>
      <c r="Y197" s="300"/>
      <c r="Z197" s="300"/>
      <c r="AA197" s="300"/>
      <c r="AB197" s="298"/>
      <c r="AC197" s="299"/>
      <c r="AD197" s="299"/>
      <c r="AE197" s="299"/>
      <c r="AF197" s="300"/>
      <c r="AG197" s="300"/>
      <c r="AH197" s="300"/>
      <c r="AI197" s="300"/>
      <c r="AJ197" s="298"/>
      <c r="AK197" s="299"/>
      <c r="AL197" s="299"/>
      <c r="AM197" s="299"/>
      <c r="AN197" s="299"/>
      <c r="AO197" s="300"/>
      <c r="AP197" s="300"/>
      <c r="AQ197" s="300"/>
      <c r="AR197" s="298"/>
      <c r="AS197" s="299"/>
      <c r="AT197" s="299"/>
      <c r="AU197" s="299"/>
      <c r="AV197" s="299"/>
      <c r="AW197" s="300"/>
      <c r="AX197" s="300"/>
      <c r="AY197" s="300"/>
    </row>
    <row r="198" spans="8:51" ht="31.9" customHeight="1" x14ac:dyDescent="0.25">
      <c r="H198" s="297"/>
      <c r="I198" s="211"/>
      <c r="J198" s="211"/>
      <c r="K198" s="211"/>
      <c r="L198" s="211"/>
      <c r="M198" s="212"/>
      <c r="N198" s="212"/>
      <c r="O198" s="212"/>
      <c r="P198" s="212"/>
      <c r="Q198" s="212"/>
      <c r="R198" s="212"/>
      <c r="S198" s="212"/>
      <c r="T198" s="298"/>
      <c r="U198" s="299"/>
      <c r="V198" s="299"/>
      <c r="W198" s="299"/>
      <c r="X198" s="299"/>
      <c r="Y198" s="300"/>
      <c r="Z198" s="300"/>
      <c r="AA198" s="300"/>
      <c r="AB198" s="298"/>
      <c r="AC198" s="299"/>
      <c r="AD198" s="299"/>
      <c r="AE198" s="299"/>
      <c r="AF198" s="300"/>
      <c r="AG198" s="300"/>
      <c r="AH198" s="300"/>
      <c r="AI198" s="300"/>
      <c r="AJ198" s="298"/>
      <c r="AK198" s="299"/>
      <c r="AL198" s="299"/>
      <c r="AM198" s="299"/>
      <c r="AN198" s="299"/>
      <c r="AO198" s="300"/>
      <c r="AP198" s="300"/>
      <c r="AQ198" s="300"/>
      <c r="AR198" s="298"/>
      <c r="AS198" s="299"/>
      <c r="AT198" s="299"/>
      <c r="AU198" s="299"/>
      <c r="AV198" s="299"/>
      <c r="AW198" s="300"/>
      <c r="AX198" s="300"/>
      <c r="AY198" s="300"/>
    </row>
    <row r="199" spans="8:51" ht="31.9" customHeight="1" x14ac:dyDescent="0.25">
      <c r="H199" s="297"/>
      <c r="I199" s="211"/>
      <c r="J199" s="211"/>
      <c r="K199" s="211"/>
      <c r="L199" s="211"/>
      <c r="M199" s="212"/>
      <c r="N199" s="212"/>
      <c r="O199" s="212"/>
      <c r="P199" s="212"/>
      <c r="Q199" s="212"/>
      <c r="R199" s="212"/>
      <c r="S199" s="212"/>
      <c r="T199" s="298"/>
      <c r="U199" s="299"/>
      <c r="V199" s="299"/>
      <c r="W199" s="299"/>
      <c r="X199" s="299"/>
      <c r="Y199" s="300"/>
      <c r="Z199" s="300"/>
      <c r="AA199" s="300"/>
      <c r="AB199" s="298"/>
      <c r="AC199" s="299"/>
      <c r="AD199" s="299"/>
      <c r="AE199" s="299"/>
      <c r="AF199" s="300"/>
      <c r="AG199" s="300"/>
      <c r="AH199" s="300"/>
      <c r="AI199" s="300"/>
      <c r="AJ199" s="298"/>
      <c r="AK199" s="299"/>
      <c r="AL199" s="299"/>
      <c r="AM199" s="299"/>
      <c r="AN199" s="299"/>
      <c r="AO199" s="300"/>
      <c r="AP199" s="300"/>
      <c r="AQ199" s="300"/>
      <c r="AR199" s="298"/>
      <c r="AS199" s="299"/>
      <c r="AT199" s="299"/>
      <c r="AU199" s="299"/>
      <c r="AV199" s="299"/>
      <c r="AW199" s="300"/>
      <c r="AX199" s="300"/>
      <c r="AY199" s="300"/>
    </row>
    <row r="200" spans="8:51" ht="31.9" customHeight="1" x14ac:dyDescent="0.25">
      <c r="H200" s="297"/>
      <c r="I200" s="211"/>
      <c r="J200" s="211"/>
      <c r="K200" s="211"/>
      <c r="L200" s="211"/>
      <c r="M200" s="212"/>
      <c r="N200" s="212"/>
      <c r="O200" s="212"/>
      <c r="P200" s="212"/>
      <c r="Q200" s="212"/>
      <c r="R200" s="212"/>
      <c r="S200" s="212"/>
      <c r="T200" s="298"/>
      <c r="U200" s="299"/>
      <c r="V200" s="299"/>
      <c r="W200" s="299"/>
      <c r="X200" s="299"/>
      <c r="Y200" s="300"/>
      <c r="Z200" s="300"/>
      <c r="AA200" s="300"/>
      <c r="AB200" s="298"/>
      <c r="AC200" s="299"/>
      <c r="AD200" s="299"/>
      <c r="AE200" s="299"/>
      <c r="AF200" s="300"/>
      <c r="AG200" s="300"/>
      <c r="AH200" s="300"/>
      <c r="AI200" s="300"/>
      <c r="AJ200" s="298"/>
      <c r="AK200" s="299"/>
      <c r="AL200" s="299"/>
      <c r="AM200" s="299"/>
      <c r="AN200" s="299"/>
      <c r="AO200" s="300"/>
      <c r="AP200" s="300"/>
      <c r="AQ200" s="300"/>
      <c r="AR200" s="298"/>
      <c r="AS200" s="299"/>
      <c r="AT200" s="299"/>
      <c r="AU200" s="299"/>
      <c r="AV200" s="299"/>
      <c r="AW200" s="300"/>
      <c r="AX200" s="300"/>
      <c r="AY200" s="300"/>
    </row>
    <row r="201" spans="8:51" ht="31.9" customHeight="1" x14ac:dyDescent="0.25">
      <c r="H201" s="297"/>
      <c r="I201" s="211"/>
      <c r="J201" s="211"/>
      <c r="K201" s="211"/>
      <c r="L201" s="211"/>
      <c r="M201" s="212"/>
      <c r="N201" s="212"/>
      <c r="O201" s="212"/>
      <c r="P201" s="212"/>
      <c r="Q201" s="212"/>
      <c r="R201" s="212"/>
      <c r="S201" s="212"/>
      <c r="T201" s="298"/>
      <c r="U201" s="299"/>
      <c r="V201" s="299"/>
      <c r="W201" s="299"/>
      <c r="X201" s="299"/>
      <c r="Y201" s="300"/>
      <c r="Z201" s="300"/>
      <c r="AA201" s="300"/>
      <c r="AB201" s="298"/>
      <c r="AC201" s="299"/>
      <c r="AD201" s="299"/>
      <c r="AE201" s="299"/>
      <c r="AF201" s="300"/>
      <c r="AG201" s="300"/>
      <c r="AH201" s="300"/>
      <c r="AI201" s="300"/>
      <c r="AJ201" s="298"/>
      <c r="AK201" s="299"/>
      <c r="AL201" s="299"/>
      <c r="AM201" s="299"/>
      <c r="AN201" s="299"/>
      <c r="AO201" s="300"/>
      <c r="AP201" s="300"/>
      <c r="AQ201" s="300"/>
      <c r="AR201" s="298"/>
      <c r="AS201" s="299"/>
      <c r="AT201" s="299"/>
      <c r="AU201" s="299"/>
      <c r="AV201" s="299"/>
      <c r="AW201" s="300"/>
      <c r="AX201" s="300"/>
      <c r="AY201" s="300"/>
    </row>
    <row r="202" spans="8:51" ht="31.9" customHeight="1" x14ac:dyDescent="0.25">
      <c r="H202" s="297"/>
      <c r="I202" s="211"/>
      <c r="J202" s="211"/>
      <c r="K202" s="211"/>
      <c r="L202" s="211"/>
      <c r="M202" s="212"/>
      <c r="N202" s="212"/>
      <c r="O202" s="212"/>
      <c r="P202" s="212"/>
      <c r="Q202" s="212"/>
      <c r="R202" s="212"/>
      <c r="S202" s="212"/>
      <c r="T202" s="298"/>
      <c r="U202" s="299"/>
      <c r="V202" s="299"/>
      <c r="W202" s="299"/>
      <c r="X202" s="299"/>
      <c r="Y202" s="300"/>
      <c r="Z202" s="300"/>
      <c r="AA202" s="300"/>
      <c r="AB202" s="298"/>
      <c r="AC202" s="299"/>
      <c r="AD202" s="299"/>
      <c r="AE202" s="299"/>
      <c r="AF202" s="300"/>
      <c r="AG202" s="300"/>
      <c r="AH202" s="300"/>
      <c r="AI202" s="300"/>
      <c r="AJ202" s="298"/>
      <c r="AK202" s="299"/>
      <c r="AL202" s="299"/>
      <c r="AM202" s="299"/>
      <c r="AN202" s="299"/>
      <c r="AO202" s="300"/>
      <c r="AP202" s="300"/>
      <c r="AQ202" s="300"/>
      <c r="AR202" s="298"/>
      <c r="AS202" s="299"/>
      <c r="AT202" s="299"/>
      <c r="AU202" s="299"/>
      <c r="AV202" s="299"/>
      <c r="AW202" s="300"/>
      <c r="AX202" s="300"/>
      <c r="AY202" s="300"/>
    </row>
    <row r="203" spans="8:51" ht="31.9" customHeight="1" x14ac:dyDescent="0.25">
      <c r="H203" s="297"/>
      <c r="I203" s="211"/>
      <c r="J203" s="211"/>
      <c r="K203" s="211"/>
      <c r="L203" s="211"/>
      <c r="M203" s="212"/>
      <c r="N203" s="212"/>
      <c r="O203" s="212"/>
      <c r="P203" s="212"/>
      <c r="Q203" s="212"/>
      <c r="R203" s="212"/>
      <c r="S203" s="212"/>
      <c r="T203" s="298"/>
      <c r="U203" s="299"/>
      <c r="V203" s="299"/>
      <c r="W203" s="299"/>
      <c r="X203" s="299"/>
      <c r="Y203" s="300"/>
      <c r="Z203" s="300"/>
      <c r="AA203" s="300"/>
      <c r="AB203" s="298"/>
      <c r="AC203" s="299"/>
      <c r="AD203" s="299"/>
      <c r="AE203" s="299"/>
      <c r="AF203" s="300"/>
      <c r="AG203" s="300"/>
      <c r="AH203" s="300"/>
      <c r="AI203" s="300"/>
      <c r="AJ203" s="298"/>
      <c r="AK203" s="299"/>
      <c r="AL203" s="299"/>
      <c r="AM203" s="299"/>
      <c r="AN203" s="299"/>
      <c r="AO203" s="300"/>
      <c r="AP203" s="300"/>
      <c r="AQ203" s="300"/>
      <c r="AR203" s="298"/>
      <c r="AS203" s="299"/>
      <c r="AT203" s="299"/>
      <c r="AU203" s="299"/>
      <c r="AV203" s="299"/>
      <c r="AW203" s="300"/>
      <c r="AX203" s="300"/>
      <c r="AY203" s="300"/>
    </row>
    <row r="204" spans="8:51" ht="31.9" customHeight="1" x14ac:dyDescent="0.25">
      <c r="H204" s="297"/>
      <c r="I204" s="211"/>
      <c r="J204" s="211"/>
      <c r="K204" s="211"/>
      <c r="L204" s="211"/>
      <c r="M204" s="212"/>
      <c r="N204" s="212"/>
      <c r="O204" s="212"/>
      <c r="P204" s="212"/>
      <c r="Q204" s="212"/>
      <c r="R204" s="212"/>
      <c r="S204" s="212"/>
      <c r="T204" s="298"/>
      <c r="U204" s="299"/>
      <c r="V204" s="299"/>
      <c r="W204" s="299"/>
      <c r="X204" s="299"/>
      <c r="Y204" s="300"/>
      <c r="Z204" s="300"/>
      <c r="AA204" s="300"/>
      <c r="AB204" s="298"/>
      <c r="AC204" s="299"/>
      <c r="AD204" s="299"/>
      <c r="AE204" s="299"/>
      <c r="AF204" s="300"/>
      <c r="AG204" s="300"/>
      <c r="AH204" s="300"/>
      <c r="AI204" s="300"/>
      <c r="AJ204" s="298"/>
      <c r="AK204" s="299"/>
      <c r="AL204" s="299"/>
      <c r="AM204" s="299"/>
      <c r="AN204" s="299"/>
      <c r="AO204" s="300"/>
      <c r="AP204" s="300"/>
      <c r="AQ204" s="300"/>
      <c r="AR204" s="298"/>
      <c r="AS204" s="299"/>
      <c r="AT204" s="299"/>
      <c r="AU204" s="299"/>
      <c r="AV204" s="299"/>
      <c r="AW204" s="300"/>
      <c r="AX204" s="300"/>
      <c r="AY204" s="300"/>
    </row>
    <row r="205" spans="8:51" ht="31.9" customHeight="1" x14ac:dyDescent="0.25">
      <c r="H205" s="297"/>
      <c r="I205" s="211"/>
      <c r="J205" s="211"/>
      <c r="K205" s="211"/>
      <c r="L205" s="211"/>
      <c r="M205" s="212"/>
      <c r="N205" s="212"/>
      <c r="O205" s="212"/>
      <c r="P205" s="212"/>
      <c r="Q205" s="212"/>
      <c r="R205" s="212"/>
      <c r="S205" s="212"/>
      <c r="T205" s="298"/>
      <c r="U205" s="299"/>
      <c r="V205" s="299"/>
      <c r="W205" s="299"/>
      <c r="X205" s="299"/>
      <c r="Y205" s="300"/>
      <c r="Z205" s="300"/>
      <c r="AA205" s="300"/>
      <c r="AB205" s="298"/>
      <c r="AC205" s="299"/>
      <c r="AD205" s="299"/>
      <c r="AE205" s="299"/>
      <c r="AF205" s="300"/>
      <c r="AG205" s="300"/>
      <c r="AH205" s="300"/>
      <c r="AI205" s="300"/>
      <c r="AJ205" s="298"/>
      <c r="AK205" s="299"/>
      <c r="AL205" s="299"/>
      <c r="AM205" s="299"/>
      <c r="AN205" s="299"/>
      <c r="AO205" s="300"/>
      <c r="AP205" s="300"/>
      <c r="AQ205" s="300"/>
      <c r="AR205" s="298"/>
      <c r="AS205" s="299"/>
      <c r="AT205" s="299"/>
      <c r="AU205" s="299"/>
      <c r="AV205" s="299"/>
      <c r="AW205" s="300"/>
      <c r="AX205" s="300"/>
      <c r="AY205" s="300"/>
    </row>
    <row r="206" spans="8:51" ht="31.9" customHeight="1" x14ac:dyDescent="0.25">
      <c r="H206" s="297"/>
      <c r="I206" s="211"/>
      <c r="J206" s="211"/>
      <c r="K206" s="211"/>
      <c r="L206" s="211"/>
      <c r="M206" s="212"/>
      <c r="N206" s="212"/>
      <c r="O206" s="212"/>
      <c r="P206" s="212"/>
      <c r="Q206" s="212"/>
      <c r="R206" s="212"/>
      <c r="S206" s="212"/>
      <c r="T206" s="298"/>
      <c r="U206" s="299"/>
      <c r="V206" s="299"/>
      <c r="W206" s="299"/>
      <c r="X206" s="299"/>
      <c r="Y206" s="300"/>
      <c r="Z206" s="300"/>
      <c r="AA206" s="300"/>
      <c r="AB206" s="298"/>
      <c r="AC206" s="299"/>
      <c r="AD206" s="299"/>
      <c r="AE206" s="299"/>
      <c r="AF206" s="300"/>
      <c r="AG206" s="300"/>
      <c r="AH206" s="300"/>
      <c r="AI206" s="300"/>
      <c r="AJ206" s="298"/>
      <c r="AK206" s="299"/>
      <c r="AL206" s="299"/>
      <c r="AM206" s="299"/>
      <c r="AN206" s="299"/>
      <c r="AO206" s="300"/>
      <c r="AP206" s="300"/>
      <c r="AQ206" s="300"/>
      <c r="AR206" s="298"/>
      <c r="AS206" s="299"/>
      <c r="AT206" s="299"/>
      <c r="AU206" s="299"/>
      <c r="AV206" s="299"/>
      <c r="AW206" s="300"/>
      <c r="AX206" s="300"/>
      <c r="AY206" s="300"/>
    </row>
    <row r="207" spans="8:51" ht="31.9" customHeight="1" x14ac:dyDescent="0.25">
      <c r="H207" s="297"/>
      <c r="I207" s="211"/>
      <c r="J207" s="211"/>
      <c r="K207" s="211"/>
      <c r="L207" s="211"/>
      <c r="M207" s="212"/>
      <c r="N207" s="212"/>
      <c r="O207" s="212"/>
      <c r="P207" s="212"/>
      <c r="Q207" s="212"/>
      <c r="R207" s="212"/>
      <c r="S207" s="212"/>
      <c r="T207" s="298"/>
      <c r="U207" s="299"/>
      <c r="V207" s="299"/>
      <c r="W207" s="299"/>
      <c r="X207" s="299"/>
      <c r="Y207" s="300"/>
      <c r="Z207" s="300"/>
      <c r="AA207" s="300"/>
      <c r="AB207" s="298"/>
      <c r="AC207" s="299"/>
      <c r="AD207" s="299"/>
      <c r="AE207" s="299"/>
      <c r="AF207" s="300"/>
      <c r="AG207" s="300"/>
      <c r="AH207" s="300"/>
      <c r="AI207" s="300"/>
      <c r="AJ207" s="298"/>
      <c r="AK207" s="299"/>
      <c r="AL207" s="299"/>
      <c r="AM207" s="299"/>
      <c r="AN207" s="299"/>
      <c r="AO207" s="300"/>
      <c r="AP207" s="300"/>
      <c r="AQ207" s="300"/>
      <c r="AR207" s="298"/>
      <c r="AS207" s="299"/>
      <c r="AT207" s="299"/>
      <c r="AU207" s="299"/>
      <c r="AV207" s="299"/>
      <c r="AW207" s="300"/>
      <c r="AX207" s="300"/>
      <c r="AY207" s="300"/>
    </row>
    <row r="208" spans="8:51" ht="31.9" customHeight="1" x14ac:dyDescent="0.25">
      <c r="H208" s="297"/>
      <c r="I208" s="211"/>
      <c r="J208" s="211"/>
      <c r="K208" s="211"/>
      <c r="L208" s="211"/>
      <c r="M208" s="212"/>
      <c r="N208" s="212"/>
      <c r="O208" s="212"/>
      <c r="P208" s="212"/>
      <c r="Q208" s="212"/>
      <c r="R208" s="212"/>
      <c r="S208" s="212"/>
      <c r="T208" s="298"/>
      <c r="U208" s="299"/>
      <c r="V208" s="299"/>
      <c r="W208" s="299"/>
      <c r="X208" s="299"/>
      <c r="Y208" s="300"/>
      <c r="Z208" s="300"/>
      <c r="AA208" s="300"/>
      <c r="AB208" s="298"/>
      <c r="AC208" s="299"/>
      <c r="AD208" s="299"/>
      <c r="AE208" s="299"/>
      <c r="AF208" s="300"/>
      <c r="AG208" s="300"/>
      <c r="AH208" s="300"/>
      <c r="AI208" s="300"/>
      <c r="AJ208" s="298"/>
      <c r="AK208" s="299"/>
      <c r="AL208" s="299"/>
      <c r="AM208" s="299"/>
      <c r="AN208" s="299"/>
      <c r="AO208" s="300"/>
      <c r="AP208" s="300"/>
      <c r="AQ208" s="300"/>
      <c r="AR208" s="298"/>
      <c r="AS208" s="299"/>
      <c r="AT208" s="299"/>
      <c r="AU208" s="299"/>
      <c r="AV208" s="299"/>
      <c r="AW208" s="300"/>
      <c r="AX208" s="300"/>
      <c r="AY208" s="300"/>
    </row>
    <row r="209" spans="8:51" ht="31.9" customHeight="1" x14ac:dyDescent="0.25">
      <c r="H209" s="297"/>
      <c r="I209" s="211"/>
      <c r="J209" s="211"/>
      <c r="K209" s="211"/>
      <c r="L209" s="211"/>
      <c r="M209" s="212"/>
      <c r="N209" s="212"/>
      <c r="O209" s="212"/>
      <c r="P209" s="212"/>
      <c r="Q209" s="212"/>
      <c r="R209" s="212"/>
      <c r="S209" s="212"/>
      <c r="T209" s="298"/>
      <c r="U209" s="299"/>
      <c r="V209" s="299"/>
      <c r="W209" s="299"/>
      <c r="X209" s="299"/>
      <c r="Y209" s="300"/>
      <c r="Z209" s="300"/>
      <c r="AA209" s="300"/>
      <c r="AB209" s="298"/>
      <c r="AC209" s="299"/>
      <c r="AD209" s="299"/>
      <c r="AE209" s="299"/>
      <c r="AF209" s="300"/>
      <c r="AG209" s="300"/>
      <c r="AH209" s="300"/>
      <c r="AI209" s="300"/>
      <c r="AJ209" s="298"/>
      <c r="AK209" s="299"/>
      <c r="AL209" s="299"/>
      <c r="AM209" s="299"/>
      <c r="AN209" s="299"/>
      <c r="AO209" s="300"/>
      <c r="AP209" s="300"/>
      <c r="AQ209" s="300"/>
      <c r="AR209" s="298"/>
      <c r="AS209" s="299"/>
      <c r="AT209" s="299"/>
      <c r="AU209" s="299"/>
      <c r="AV209" s="299"/>
      <c r="AW209" s="300"/>
      <c r="AX209" s="300"/>
      <c r="AY209" s="300"/>
    </row>
    <row r="210" spans="8:51" ht="31.9" customHeight="1" x14ac:dyDescent="0.25">
      <c r="H210" s="297"/>
      <c r="I210" s="211"/>
      <c r="J210" s="211"/>
      <c r="K210" s="211"/>
      <c r="L210" s="211"/>
      <c r="M210" s="212"/>
      <c r="N210" s="212"/>
      <c r="O210" s="212"/>
      <c r="P210" s="212"/>
      <c r="Q210" s="212"/>
      <c r="R210" s="212"/>
      <c r="S210" s="212"/>
      <c r="T210" s="298"/>
      <c r="U210" s="299"/>
      <c r="V210" s="299"/>
      <c r="W210" s="299"/>
      <c r="X210" s="299"/>
      <c r="Y210" s="300"/>
      <c r="Z210" s="300"/>
      <c r="AA210" s="300"/>
      <c r="AB210" s="298"/>
      <c r="AC210" s="299"/>
      <c r="AD210" s="299"/>
      <c r="AE210" s="299"/>
      <c r="AF210" s="300"/>
      <c r="AG210" s="300"/>
      <c r="AH210" s="300"/>
      <c r="AI210" s="300"/>
      <c r="AJ210" s="298"/>
      <c r="AK210" s="299"/>
      <c r="AL210" s="299"/>
      <c r="AM210" s="299"/>
      <c r="AN210" s="299"/>
      <c r="AO210" s="300"/>
      <c r="AP210" s="300"/>
      <c r="AQ210" s="300"/>
      <c r="AR210" s="298"/>
      <c r="AS210" s="299"/>
      <c r="AT210" s="299"/>
      <c r="AU210" s="299"/>
      <c r="AV210" s="299"/>
      <c r="AW210" s="300"/>
      <c r="AX210" s="300"/>
      <c r="AY210" s="300"/>
    </row>
    <row r="211" spans="8:51" ht="31.9" customHeight="1" x14ac:dyDescent="0.25">
      <c r="H211" s="297"/>
      <c r="I211" s="211"/>
      <c r="J211" s="211"/>
      <c r="K211" s="211"/>
      <c r="L211" s="211"/>
      <c r="M211" s="212"/>
      <c r="N211" s="212"/>
      <c r="O211" s="212"/>
      <c r="P211" s="212"/>
      <c r="Q211" s="212"/>
      <c r="R211" s="212"/>
      <c r="S211" s="212"/>
      <c r="T211" s="298"/>
      <c r="U211" s="299"/>
      <c r="V211" s="299"/>
      <c r="W211" s="299"/>
      <c r="X211" s="299"/>
      <c r="Y211" s="300"/>
      <c r="Z211" s="300"/>
      <c r="AA211" s="300"/>
      <c r="AB211" s="298"/>
      <c r="AC211" s="299"/>
      <c r="AD211" s="299"/>
      <c r="AE211" s="299"/>
      <c r="AF211" s="300"/>
      <c r="AG211" s="300"/>
      <c r="AH211" s="300"/>
      <c r="AI211" s="300"/>
      <c r="AJ211" s="298"/>
      <c r="AK211" s="299"/>
      <c r="AL211" s="299"/>
      <c r="AM211" s="299"/>
      <c r="AN211" s="299"/>
      <c r="AO211" s="300"/>
      <c r="AP211" s="300"/>
      <c r="AQ211" s="300"/>
      <c r="AR211" s="298"/>
      <c r="AS211" s="299"/>
      <c r="AT211" s="299"/>
      <c r="AU211" s="299"/>
      <c r="AV211" s="299"/>
      <c r="AW211" s="300"/>
      <c r="AX211" s="300"/>
      <c r="AY211" s="300"/>
    </row>
    <row r="212" spans="8:51" ht="31.9" customHeight="1" x14ac:dyDescent="0.25">
      <c r="H212" s="297"/>
      <c r="I212" s="211"/>
      <c r="J212" s="211"/>
      <c r="K212" s="211"/>
      <c r="L212" s="211"/>
      <c r="M212" s="212"/>
      <c r="N212" s="212"/>
      <c r="O212" s="212"/>
      <c r="P212" s="212"/>
      <c r="Q212" s="212"/>
      <c r="R212" s="212"/>
      <c r="S212" s="212"/>
      <c r="T212" s="298"/>
      <c r="U212" s="299"/>
      <c r="V212" s="299"/>
      <c r="W212" s="299"/>
      <c r="X212" s="299"/>
      <c r="Y212" s="300"/>
      <c r="Z212" s="300"/>
      <c r="AA212" s="300"/>
      <c r="AB212" s="298"/>
      <c r="AC212" s="299"/>
      <c r="AD212" s="299"/>
      <c r="AE212" s="299"/>
      <c r="AF212" s="300"/>
      <c r="AG212" s="300"/>
      <c r="AH212" s="300"/>
      <c r="AI212" s="300"/>
      <c r="AJ212" s="298"/>
      <c r="AK212" s="299"/>
      <c r="AL212" s="299"/>
      <c r="AM212" s="299"/>
      <c r="AN212" s="299"/>
      <c r="AO212" s="300"/>
      <c r="AP212" s="300"/>
      <c r="AQ212" s="300"/>
      <c r="AR212" s="298"/>
      <c r="AS212" s="299"/>
      <c r="AT212" s="299"/>
      <c r="AU212" s="299"/>
      <c r="AV212" s="299"/>
      <c r="AW212" s="300"/>
      <c r="AX212" s="300"/>
      <c r="AY212" s="300"/>
    </row>
    <row r="213" spans="8:51" ht="31.9" customHeight="1" x14ac:dyDescent="0.25">
      <c r="H213" s="297"/>
      <c r="I213" s="211"/>
      <c r="J213" s="211"/>
      <c r="K213" s="211"/>
      <c r="L213" s="211"/>
      <c r="M213" s="212"/>
      <c r="N213" s="212"/>
      <c r="O213" s="212"/>
      <c r="P213" s="212"/>
      <c r="Q213" s="212"/>
      <c r="R213" s="212"/>
      <c r="S213" s="212"/>
      <c r="T213" s="298"/>
      <c r="U213" s="299"/>
      <c r="V213" s="299"/>
      <c r="W213" s="299"/>
      <c r="X213" s="299"/>
      <c r="Y213" s="300"/>
      <c r="Z213" s="300"/>
      <c r="AA213" s="300"/>
      <c r="AB213" s="298"/>
      <c r="AC213" s="299"/>
      <c r="AD213" s="299"/>
      <c r="AE213" s="299"/>
      <c r="AF213" s="300"/>
      <c r="AG213" s="300"/>
      <c r="AH213" s="300"/>
      <c r="AI213" s="300"/>
      <c r="AJ213" s="298"/>
      <c r="AK213" s="299"/>
      <c r="AL213" s="299"/>
      <c r="AM213" s="299"/>
      <c r="AN213" s="299"/>
      <c r="AO213" s="300"/>
      <c r="AP213" s="300"/>
      <c r="AQ213" s="300"/>
      <c r="AR213" s="298"/>
      <c r="AS213" s="299"/>
      <c r="AT213" s="299"/>
      <c r="AU213" s="299"/>
      <c r="AV213" s="299"/>
      <c r="AW213" s="300"/>
      <c r="AX213" s="300"/>
      <c r="AY213" s="300"/>
    </row>
    <row r="214" spans="8:51" ht="31.9" customHeight="1" x14ac:dyDescent="0.25">
      <c r="H214" s="297"/>
      <c r="I214" s="211"/>
      <c r="J214" s="211"/>
      <c r="K214" s="211"/>
      <c r="L214" s="211"/>
      <c r="M214" s="212"/>
      <c r="N214" s="212"/>
      <c r="O214" s="212"/>
      <c r="P214" s="212"/>
      <c r="Q214" s="212"/>
      <c r="R214" s="212"/>
      <c r="S214" s="212"/>
      <c r="T214" s="298"/>
      <c r="U214" s="299"/>
      <c r="V214" s="299"/>
      <c r="W214" s="299"/>
      <c r="X214" s="299"/>
      <c r="Y214" s="300"/>
      <c r="Z214" s="300"/>
      <c r="AA214" s="300"/>
      <c r="AB214" s="298"/>
      <c r="AC214" s="299"/>
      <c r="AD214" s="299"/>
      <c r="AE214" s="299"/>
      <c r="AF214" s="300"/>
      <c r="AG214" s="300"/>
      <c r="AH214" s="300"/>
      <c r="AI214" s="300"/>
      <c r="AJ214" s="298"/>
      <c r="AK214" s="299"/>
      <c r="AL214" s="299"/>
      <c r="AM214" s="299"/>
      <c r="AN214" s="299"/>
      <c r="AO214" s="300"/>
      <c r="AP214" s="300"/>
      <c r="AQ214" s="300"/>
      <c r="AR214" s="298"/>
      <c r="AS214" s="299"/>
      <c r="AT214" s="299"/>
      <c r="AU214" s="299"/>
      <c r="AV214" s="299"/>
      <c r="AW214" s="300"/>
      <c r="AX214" s="300"/>
      <c r="AY214" s="300"/>
    </row>
    <row r="215" spans="8:51" ht="31.9" customHeight="1" x14ac:dyDescent="0.25">
      <c r="H215" s="297"/>
      <c r="I215" s="211"/>
      <c r="J215" s="211"/>
      <c r="K215" s="211"/>
      <c r="L215" s="211"/>
      <c r="M215" s="212"/>
      <c r="N215" s="212"/>
      <c r="O215" s="212"/>
      <c r="P215" s="212"/>
      <c r="Q215" s="212"/>
      <c r="R215" s="212"/>
      <c r="S215" s="212"/>
      <c r="T215" s="298"/>
      <c r="U215" s="299"/>
      <c r="V215" s="299"/>
      <c r="W215" s="299"/>
      <c r="X215" s="299"/>
      <c r="Y215" s="300"/>
      <c r="Z215" s="300"/>
      <c r="AA215" s="300"/>
      <c r="AB215" s="298"/>
      <c r="AC215" s="299"/>
      <c r="AD215" s="299"/>
      <c r="AE215" s="299"/>
      <c r="AF215" s="300"/>
      <c r="AG215" s="300"/>
      <c r="AH215" s="300"/>
      <c r="AI215" s="300"/>
      <c r="AJ215" s="298"/>
      <c r="AK215" s="299"/>
      <c r="AL215" s="299"/>
      <c r="AM215" s="299"/>
      <c r="AN215" s="299"/>
      <c r="AO215" s="300"/>
      <c r="AP215" s="300"/>
      <c r="AQ215" s="300"/>
      <c r="AR215" s="298"/>
      <c r="AS215" s="299"/>
      <c r="AT215" s="299"/>
      <c r="AU215" s="299"/>
      <c r="AV215" s="299"/>
      <c r="AW215" s="300"/>
      <c r="AX215" s="300"/>
      <c r="AY215" s="300"/>
    </row>
    <row r="216" spans="8:51" ht="31.9" customHeight="1" x14ac:dyDescent="0.25">
      <c r="H216" s="297"/>
      <c r="I216" s="211"/>
      <c r="J216" s="211"/>
      <c r="K216" s="211"/>
      <c r="L216" s="211"/>
      <c r="M216" s="212"/>
      <c r="N216" s="212"/>
      <c r="O216" s="212"/>
      <c r="P216" s="212"/>
      <c r="Q216" s="212"/>
      <c r="R216" s="212"/>
      <c r="S216" s="212"/>
      <c r="T216" s="298"/>
      <c r="U216" s="299"/>
      <c r="V216" s="299"/>
      <c r="W216" s="299"/>
      <c r="X216" s="299"/>
      <c r="Y216" s="300"/>
      <c r="Z216" s="300"/>
      <c r="AA216" s="300"/>
      <c r="AB216" s="298"/>
      <c r="AC216" s="299"/>
      <c r="AD216" s="299"/>
      <c r="AE216" s="299"/>
      <c r="AF216" s="300"/>
      <c r="AG216" s="300"/>
      <c r="AH216" s="300"/>
      <c r="AI216" s="300"/>
      <c r="AJ216" s="298"/>
      <c r="AK216" s="299"/>
      <c r="AL216" s="299"/>
      <c r="AM216" s="299"/>
      <c r="AN216" s="299"/>
      <c r="AO216" s="300"/>
      <c r="AP216" s="300"/>
      <c r="AQ216" s="300"/>
      <c r="AR216" s="298"/>
      <c r="AS216" s="299"/>
      <c r="AT216" s="299"/>
      <c r="AU216" s="299"/>
      <c r="AV216" s="299"/>
      <c r="AW216" s="300"/>
      <c r="AX216" s="300"/>
      <c r="AY216" s="300"/>
    </row>
    <row r="217" spans="8:51" ht="31.9" customHeight="1" x14ac:dyDescent="0.25">
      <c r="H217" s="297"/>
      <c r="I217" s="211"/>
      <c r="J217" s="211"/>
      <c r="K217" s="211"/>
      <c r="L217" s="211"/>
      <c r="M217" s="212"/>
      <c r="N217" s="212"/>
      <c r="O217" s="212"/>
      <c r="P217" s="212"/>
      <c r="Q217" s="212"/>
      <c r="R217" s="212"/>
      <c r="S217" s="212"/>
      <c r="T217" s="298"/>
      <c r="U217" s="299"/>
      <c r="V217" s="299"/>
      <c r="W217" s="299"/>
      <c r="X217" s="299"/>
      <c r="Y217" s="300"/>
      <c r="Z217" s="300"/>
      <c r="AA217" s="300"/>
      <c r="AB217" s="298"/>
      <c r="AC217" s="299"/>
      <c r="AD217" s="299"/>
      <c r="AE217" s="299"/>
      <c r="AF217" s="300"/>
      <c r="AG217" s="300"/>
      <c r="AH217" s="300"/>
      <c r="AI217" s="300"/>
      <c r="AJ217" s="298"/>
      <c r="AK217" s="299"/>
      <c r="AL217" s="299"/>
      <c r="AM217" s="299"/>
      <c r="AN217" s="299"/>
      <c r="AO217" s="300"/>
      <c r="AP217" s="300"/>
      <c r="AQ217" s="300"/>
      <c r="AR217" s="298"/>
      <c r="AS217" s="299"/>
      <c r="AT217" s="299"/>
      <c r="AU217" s="299"/>
      <c r="AV217" s="299"/>
      <c r="AW217" s="300"/>
      <c r="AX217" s="300"/>
      <c r="AY217" s="300"/>
    </row>
    <row r="218" spans="8:51" ht="31.9" customHeight="1" x14ac:dyDescent="0.25">
      <c r="H218" s="297"/>
      <c r="I218" s="211"/>
      <c r="J218" s="211"/>
      <c r="K218" s="211"/>
      <c r="L218" s="211"/>
      <c r="M218" s="212"/>
      <c r="N218" s="212"/>
      <c r="O218" s="212"/>
      <c r="P218" s="212"/>
      <c r="Q218" s="212"/>
      <c r="R218" s="212"/>
      <c r="S218" s="212"/>
      <c r="T218" s="298"/>
      <c r="U218" s="299"/>
      <c r="V218" s="299"/>
      <c r="W218" s="299"/>
      <c r="X218" s="299"/>
      <c r="Y218" s="300"/>
      <c r="Z218" s="300"/>
      <c r="AA218" s="300"/>
      <c r="AB218" s="298"/>
      <c r="AC218" s="299"/>
      <c r="AD218" s="299"/>
      <c r="AE218" s="299"/>
      <c r="AF218" s="300"/>
      <c r="AG218" s="300"/>
      <c r="AH218" s="300"/>
      <c r="AI218" s="300"/>
      <c r="AJ218" s="298"/>
      <c r="AK218" s="299"/>
      <c r="AL218" s="299"/>
      <c r="AM218" s="299"/>
      <c r="AN218" s="299"/>
      <c r="AO218" s="300"/>
      <c r="AP218" s="300"/>
      <c r="AQ218" s="300"/>
      <c r="AR218" s="298"/>
      <c r="AS218" s="299"/>
      <c r="AT218" s="299"/>
      <c r="AU218" s="299"/>
      <c r="AV218" s="299"/>
      <c r="AW218" s="300"/>
      <c r="AX218" s="300"/>
      <c r="AY218" s="300"/>
    </row>
    <row r="219" spans="8:51" ht="31.9" customHeight="1" x14ac:dyDescent="0.25">
      <c r="H219" s="297"/>
      <c r="I219" s="211"/>
      <c r="J219" s="211"/>
      <c r="K219" s="211"/>
      <c r="L219" s="211"/>
      <c r="M219" s="212"/>
      <c r="N219" s="212"/>
      <c r="O219" s="212"/>
      <c r="P219" s="212"/>
      <c r="Q219" s="212"/>
      <c r="R219" s="212"/>
      <c r="S219" s="212"/>
      <c r="T219" s="298"/>
      <c r="U219" s="299"/>
      <c r="V219" s="299"/>
      <c r="W219" s="299"/>
      <c r="X219" s="299"/>
      <c r="Y219" s="300"/>
      <c r="Z219" s="300"/>
      <c r="AA219" s="300"/>
      <c r="AB219" s="298"/>
      <c r="AC219" s="299"/>
      <c r="AD219" s="299"/>
      <c r="AE219" s="299"/>
      <c r="AF219" s="300"/>
      <c r="AG219" s="300"/>
      <c r="AH219" s="300"/>
      <c r="AI219" s="300"/>
      <c r="AJ219" s="298"/>
      <c r="AK219" s="299"/>
      <c r="AL219" s="299"/>
      <c r="AM219" s="299"/>
      <c r="AN219" s="299"/>
      <c r="AO219" s="300"/>
      <c r="AP219" s="300"/>
      <c r="AQ219" s="300"/>
      <c r="AR219" s="298"/>
      <c r="AS219" s="299"/>
      <c r="AT219" s="299"/>
      <c r="AU219" s="299"/>
      <c r="AV219" s="299"/>
      <c r="AW219" s="300"/>
      <c r="AX219" s="300"/>
      <c r="AY219" s="300"/>
    </row>
    <row r="220" spans="8:51" ht="31.9" customHeight="1" x14ac:dyDescent="0.25">
      <c r="H220" s="297"/>
      <c r="I220" s="211"/>
      <c r="J220" s="211"/>
      <c r="K220" s="211"/>
      <c r="L220" s="211"/>
      <c r="M220" s="212"/>
      <c r="N220" s="212"/>
      <c r="O220" s="212"/>
      <c r="P220" s="212"/>
      <c r="Q220" s="212"/>
      <c r="R220" s="212"/>
      <c r="S220" s="212"/>
      <c r="T220" s="298"/>
      <c r="U220" s="299"/>
      <c r="V220" s="299"/>
      <c r="W220" s="299"/>
      <c r="X220" s="299"/>
      <c r="Y220" s="300"/>
      <c r="Z220" s="300"/>
      <c r="AA220" s="300"/>
      <c r="AB220" s="298"/>
      <c r="AC220" s="299"/>
      <c r="AD220" s="299"/>
      <c r="AE220" s="299"/>
      <c r="AF220" s="300"/>
      <c r="AG220" s="300"/>
      <c r="AH220" s="300"/>
      <c r="AI220" s="300"/>
      <c r="AJ220" s="298"/>
      <c r="AK220" s="299"/>
      <c r="AL220" s="299"/>
      <c r="AM220" s="299"/>
      <c r="AN220" s="299"/>
      <c r="AO220" s="300"/>
      <c r="AP220" s="300"/>
      <c r="AQ220" s="300"/>
      <c r="AR220" s="298"/>
      <c r="AS220" s="299"/>
      <c r="AT220" s="299"/>
      <c r="AU220" s="299"/>
      <c r="AV220" s="299"/>
      <c r="AW220" s="300"/>
      <c r="AX220" s="300"/>
      <c r="AY220" s="300"/>
    </row>
    <row r="221" spans="8:51" ht="31.9" customHeight="1" x14ac:dyDescent="0.25">
      <c r="H221" s="297"/>
      <c r="I221" s="211"/>
      <c r="J221" s="211"/>
      <c r="K221" s="211"/>
      <c r="L221" s="211"/>
      <c r="M221" s="212"/>
      <c r="N221" s="212"/>
      <c r="O221" s="212"/>
      <c r="P221" s="212"/>
      <c r="Q221" s="212"/>
      <c r="R221" s="212"/>
      <c r="S221" s="212"/>
      <c r="T221" s="298"/>
      <c r="U221" s="299"/>
      <c r="V221" s="299"/>
      <c r="W221" s="299"/>
      <c r="X221" s="299"/>
      <c r="Y221" s="300"/>
      <c r="Z221" s="300"/>
      <c r="AA221" s="300"/>
      <c r="AB221" s="298"/>
      <c r="AC221" s="299"/>
      <c r="AD221" s="299"/>
      <c r="AE221" s="299"/>
      <c r="AF221" s="300"/>
      <c r="AG221" s="300"/>
      <c r="AH221" s="300"/>
      <c r="AI221" s="300"/>
      <c r="AJ221" s="298"/>
      <c r="AK221" s="299"/>
      <c r="AL221" s="299"/>
      <c r="AM221" s="299"/>
      <c r="AN221" s="299"/>
      <c r="AO221" s="300"/>
      <c r="AP221" s="300"/>
      <c r="AQ221" s="300"/>
      <c r="AR221" s="298"/>
      <c r="AS221" s="299"/>
      <c r="AT221" s="299"/>
      <c r="AU221" s="299"/>
      <c r="AV221" s="299"/>
      <c r="AW221" s="300"/>
      <c r="AX221" s="300"/>
      <c r="AY221" s="300"/>
    </row>
    <row r="222" spans="8:51" ht="31.9" customHeight="1" x14ac:dyDescent="0.25">
      <c r="H222" s="297"/>
      <c r="I222" s="211"/>
      <c r="J222" s="211"/>
      <c r="K222" s="211"/>
      <c r="L222" s="211"/>
      <c r="M222" s="212"/>
      <c r="N222" s="212"/>
      <c r="O222" s="212"/>
      <c r="P222" s="212"/>
      <c r="Q222" s="212"/>
      <c r="R222" s="212"/>
      <c r="S222" s="212"/>
      <c r="T222" s="298"/>
      <c r="U222" s="299"/>
      <c r="V222" s="299"/>
      <c r="W222" s="299"/>
      <c r="X222" s="299"/>
      <c r="Y222" s="300"/>
      <c r="Z222" s="300"/>
      <c r="AA222" s="300"/>
      <c r="AB222" s="298"/>
      <c r="AC222" s="299"/>
      <c r="AD222" s="299"/>
      <c r="AE222" s="299"/>
      <c r="AF222" s="300"/>
      <c r="AG222" s="300"/>
      <c r="AH222" s="300"/>
      <c r="AI222" s="300"/>
      <c r="AJ222" s="298"/>
      <c r="AK222" s="299"/>
      <c r="AL222" s="299"/>
      <c r="AM222" s="299"/>
      <c r="AN222" s="299"/>
      <c r="AO222" s="300"/>
      <c r="AP222" s="300"/>
      <c r="AQ222" s="300"/>
      <c r="AR222" s="298"/>
      <c r="AS222" s="299"/>
      <c r="AT222" s="299"/>
      <c r="AU222" s="299"/>
      <c r="AV222" s="299"/>
      <c r="AW222" s="300"/>
      <c r="AX222" s="300"/>
      <c r="AY222" s="300"/>
    </row>
    <row r="223" spans="8:51" ht="31.9" customHeight="1" x14ac:dyDescent="0.25">
      <c r="H223" s="297"/>
      <c r="I223" s="211"/>
      <c r="J223" s="211"/>
      <c r="K223" s="211"/>
      <c r="L223" s="211"/>
      <c r="M223" s="212"/>
      <c r="N223" s="212"/>
      <c r="O223" s="212"/>
      <c r="P223" s="212"/>
      <c r="Q223" s="212"/>
      <c r="R223" s="212"/>
      <c r="S223" s="212"/>
      <c r="T223" s="298"/>
      <c r="U223" s="299"/>
      <c r="V223" s="299"/>
      <c r="W223" s="299"/>
      <c r="X223" s="299"/>
      <c r="Y223" s="300"/>
      <c r="Z223" s="300"/>
      <c r="AA223" s="300"/>
      <c r="AB223" s="298"/>
      <c r="AC223" s="299"/>
      <c r="AD223" s="299"/>
      <c r="AE223" s="299"/>
      <c r="AF223" s="300"/>
      <c r="AG223" s="300"/>
      <c r="AH223" s="300"/>
      <c r="AI223" s="300"/>
      <c r="AJ223" s="298"/>
      <c r="AK223" s="299"/>
      <c r="AL223" s="299"/>
      <c r="AM223" s="299"/>
      <c r="AN223" s="299"/>
      <c r="AO223" s="300"/>
      <c r="AP223" s="300"/>
      <c r="AQ223" s="300"/>
      <c r="AR223" s="298"/>
      <c r="AS223" s="299"/>
      <c r="AT223" s="299"/>
      <c r="AU223" s="299"/>
      <c r="AV223" s="299"/>
      <c r="AW223" s="300"/>
      <c r="AX223" s="300"/>
      <c r="AY223" s="300"/>
    </row>
    <row r="224" spans="8:51" ht="31.9" customHeight="1" x14ac:dyDescent="0.25">
      <c r="H224" s="297"/>
      <c r="I224" s="211"/>
      <c r="J224" s="211"/>
      <c r="K224" s="211"/>
      <c r="L224" s="211"/>
      <c r="M224" s="212"/>
      <c r="N224" s="212"/>
      <c r="O224" s="212"/>
      <c r="P224" s="212"/>
      <c r="Q224" s="212"/>
      <c r="R224" s="212"/>
      <c r="S224" s="212"/>
      <c r="T224" s="298"/>
      <c r="U224" s="299"/>
      <c r="V224" s="299"/>
      <c r="W224" s="299"/>
      <c r="X224" s="299"/>
      <c r="Y224" s="300"/>
      <c r="Z224" s="300"/>
      <c r="AA224" s="300"/>
      <c r="AB224" s="298"/>
      <c r="AC224" s="299"/>
      <c r="AD224" s="299"/>
      <c r="AE224" s="299"/>
      <c r="AF224" s="300"/>
      <c r="AG224" s="300"/>
      <c r="AH224" s="300"/>
      <c r="AI224" s="300"/>
      <c r="AJ224" s="298"/>
      <c r="AK224" s="299"/>
      <c r="AL224" s="299"/>
      <c r="AM224" s="299"/>
      <c r="AN224" s="299"/>
      <c r="AO224" s="300"/>
      <c r="AP224" s="300"/>
      <c r="AQ224" s="300"/>
      <c r="AR224" s="298"/>
      <c r="AS224" s="299"/>
      <c r="AT224" s="299"/>
      <c r="AU224" s="299"/>
      <c r="AV224" s="299"/>
      <c r="AW224" s="300"/>
      <c r="AX224" s="300"/>
      <c r="AY224" s="300"/>
    </row>
    <row r="225" spans="8:51" ht="31.9" customHeight="1" x14ac:dyDescent="0.25">
      <c r="H225" s="297"/>
      <c r="I225" s="211"/>
      <c r="J225" s="211"/>
      <c r="K225" s="211"/>
      <c r="L225" s="211"/>
      <c r="M225" s="212"/>
      <c r="N225" s="212"/>
      <c r="O225" s="212"/>
      <c r="P225" s="212"/>
      <c r="Q225" s="212"/>
      <c r="R225" s="212"/>
      <c r="S225" s="212"/>
      <c r="T225" s="298"/>
      <c r="U225" s="299"/>
      <c r="V225" s="299"/>
      <c r="W225" s="299"/>
      <c r="X225" s="299"/>
      <c r="Y225" s="300"/>
      <c r="Z225" s="300"/>
      <c r="AA225" s="300"/>
      <c r="AB225" s="298"/>
      <c r="AC225" s="299"/>
      <c r="AD225" s="299"/>
      <c r="AE225" s="299"/>
      <c r="AF225" s="300"/>
      <c r="AG225" s="300"/>
      <c r="AH225" s="300"/>
      <c r="AI225" s="300"/>
      <c r="AJ225" s="298"/>
      <c r="AK225" s="299"/>
      <c r="AL225" s="299"/>
      <c r="AM225" s="299"/>
      <c r="AN225" s="299"/>
      <c r="AO225" s="300"/>
      <c r="AP225" s="300"/>
      <c r="AQ225" s="300"/>
      <c r="AR225" s="298"/>
      <c r="AS225" s="299"/>
      <c r="AT225" s="299"/>
      <c r="AU225" s="299"/>
      <c r="AV225" s="299"/>
      <c r="AW225" s="300"/>
      <c r="AX225" s="300"/>
      <c r="AY225" s="300"/>
    </row>
    <row r="226" spans="8:51" ht="31.9" customHeight="1" x14ac:dyDescent="0.25">
      <c r="H226" s="297"/>
      <c r="I226" s="211"/>
      <c r="J226" s="211"/>
      <c r="K226" s="211"/>
      <c r="L226" s="211"/>
      <c r="M226" s="212"/>
      <c r="N226" s="212"/>
      <c r="O226" s="212"/>
      <c r="P226" s="212"/>
      <c r="Q226" s="212"/>
      <c r="R226" s="212"/>
      <c r="S226" s="212"/>
      <c r="T226" s="298"/>
      <c r="U226" s="299"/>
      <c r="V226" s="299"/>
      <c r="W226" s="299"/>
      <c r="X226" s="299"/>
      <c r="Y226" s="300"/>
      <c r="Z226" s="300"/>
      <c r="AA226" s="300"/>
      <c r="AB226" s="298"/>
      <c r="AC226" s="299"/>
      <c r="AD226" s="299"/>
      <c r="AE226" s="299"/>
      <c r="AF226" s="300"/>
      <c r="AG226" s="300"/>
      <c r="AH226" s="300"/>
      <c r="AI226" s="300"/>
      <c r="AJ226" s="298"/>
      <c r="AK226" s="299"/>
      <c r="AL226" s="299"/>
      <c r="AM226" s="299"/>
      <c r="AN226" s="299"/>
      <c r="AO226" s="300"/>
      <c r="AP226" s="300"/>
      <c r="AQ226" s="300"/>
      <c r="AR226" s="298"/>
      <c r="AS226" s="299"/>
      <c r="AT226" s="299"/>
      <c r="AU226" s="299"/>
      <c r="AV226" s="299"/>
      <c r="AW226" s="300"/>
      <c r="AX226" s="300"/>
      <c r="AY226" s="300"/>
    </row>
    <row r="227" spans="8:51" ht="31.9" customHeight="1" x14ac:dyDescent="0.25">
      <c r="H227" s="297"/>
      <c r="I227" s="211"/>
      <c r="J227" s="211"/>
      <c r="K227" s="211"/>
      <c r="L227" s="211"/>
      <c r="M227" s="212"/>
      <c r="N227" s="212"/>
      <c r="O227" s="212"/>
      <c r="P227" s="212"/>
      <c r="Q227" s="212"/>
      <c r="R227" s="212"/>
      <c r="S227" s="212"/>
      <c r="T227" s="298"/>
      <c r="U227" s="299"/>
      <c r="V227" s="299"/>
      <c r="W227" s="299"/>
      <c r="X227" s="299"/>
      <c r="Y227" s="300"/>
      <c r="Z227" s="300"/>
      <c r="AA227" s="300"/>
      <c r="AB227" s="298"/>
      <c r="AC227" s="299"/>
      <c r="AD227" s="299"/>
      <c r="AE227" s="299"/>
      <c r="AF227" s="300"/>
      <c r="AG227" s="300"/>
      <c r="AH227" s="300"/>
      <c r="AI227" s="300"/>
      <c r="AJ227" s="298"/>
      <c r="AK227" s="299"/>
      <c r="AL227" s="299"/>
      <c r="AM227" s="299"/>
      <c r="AN227" s="299"/>
      <c r="AO227" s="300"/>
      <c r="AP227" s="300"/>
      <c r="AQ227" s="300"/>
      <c r="AR227" s="298"/>
      <c r="AS227" s="299"/>
      <c r="AT227" s="299"/>
      <c r="AU227" s="299"/>
      <c r="AV227" s="299"/>
      <c r="AW227" s="300"/>
      <c r="AX227" s="300"/>
      <c r="AY227" s="300"/>
    </row>
    <row r="228" spans="8:51" ht="31.9" customHeight="1" x14ac:dyDescent="0.25">
      <c r="H228" s="297"/>
      <c r="I228" s="211"/>
      <c r="J228" s="211"/>
      <c r="K228" s="211"/>
      <c r="L228" s="211"/>
      <c r="M228" s="212"/>
      <c r="N228" s="212"/>
      <c r="O228" s="212"/>
      <c r="P228" s="212"/>
      <c r="Q228" s="212"/>
      <c r="R228" s="212"/>
      <c r="S228" s="212"/>
      <c r="T228" s="298"/>
      <c r="U228" s="299"/>
      <c r="V228" s="299"/>
      <c r="W228" s="299"/>
      <c r="X228" s="299"/>
      <c r="Y228" s="300"/>
      <c r="Z228" s="300"/>
      <c r="AA228" s="300"/>
      <c r="AB228" s="298"/>
      <c r="AC228" s="299"/>
      <c r="AD228" s="299"/>
      <c r="AE228" s="299"/>
      <c r="AF228" s="300"/>
      <c r="AG228" s="300"/>
      <c r="AH228" s="300"/>
      <c r="AI228" s="300"/>
      <c r="AJ228" s="298"/>
      <c r="AK228" s="299"/>
      <c r="AL228" s="299"/>
      <c r="AM228" s="299"/>
      <c r="AN228" s="299"/>
      <c r="AO228" s="300"/>
      <c r="AP228" s="300"/>
      <c r="AQ228" s="300"/>
      <c r="AR228" s="298"/>
      <c r="AS228" s="299"/>
      <c r="AT228" s="299"/>
      <c r="AU228" s="299"/>
      <c r="AV228" s="299"/>
      <c r="AW228" s="300"/>
      <c r="AX228" s="300"/>
      <c r="AY228" s="300"/>
    </row>
    <row r="229" spans="8:51" ht="31.9" customHeight="1" x14ac:dyDescent="0.25">
      <c r="H229" s="297"/>
      <c r="I229" s="211"/>
      <c r="J229" s="211"/>
      <c r="K229" s="211"/>
      <c r="L229" s="211"/>
      <c r="M229" s="212"/>
      <c r="N229" s="212"/>
      <c r="O229" s="212"/>
      <c r="P229" s="212"/>
      <c r="Q229" s="212"/>
      <c r="R229" s="212"/>
      <c r="S229" s="212"/>
      <c r="T229" s="298"/>
      <c r="U229" s="299"/>
      <c r="V229" s="299"/>
      <c r="W229" s="299"/>
      <c r="X229" s="299"/>
      <c r="Y229" s="300"/>
      <c r="Z229" s="300"/>
      <c r="AA229" s="300"/>
      <c r="AB229" s="298"/>
      <c r="AC229" s="299"/>
      <c r="AD229" s="299"/>
      <c r="AE229" s="299"/>
      <c r="AF229" s="300"/>
      <c r="AG229" s="300"/>
      <c r="AH229" s="300"/>
      <c r="AI229" s="300"/>
      <c r="AJ229" s="298"/>
      <c r="AK229" s="299"/>
      <c r="AL229" s="299"/>
      <c r="AM229" s="299"/>
      <c r="AN229" s="299"/>
      <c r="AO229" s="300"/>
      <c r="AP229" s="300"/>
      <c r="AQ229" s="300"/>
      <c r="AR229" s="298"/>
      <c r="AS229" s="299"/>
      <c r="AT229" s="299"/>
      <c r="AU229" s="299"/>
      <c r="AV229" s="299"/>
      <c r="AW229" s="300"/>
      <c r="AX229" s="300"/>
      <c r="AY229" s="300"/>
    </row>
    <row r="230" spans="8:51" ht="31.9" customHeight="1" x14ac:dyDescent="0.25">
      <c r="H230" s="297"/>
      <c r="I230" s="211"/>
      <c r="J230" s="211"/>
      <c r="K230" s="211"/>
      <c r="L230" s="211"/>
      <c r="M230" s="212"/>
      <c r="N230" s="212"/>
      <c r="O230" s="212"/>
      <c r="P230" s="212"/>
      <c r="Q230" s="212"/>
      <c r="R230" s="212"/>
      <c r="S230" s="212"/>
      <c r="T230" s="298"/>
      <c r="U230" s="299"/>
      <c r="V230" s="299"/>
      <c r="W230" s="299"/>
      <c r="X230" s="299"/>
      <c r="Y230" s="300"/>
      <c r="Z230" s="300"/>
      <c r="AA230" s="300"/>
      <c r="AB230" s="298"/>
      <c r="AC230" s="299"/>
      <c r="AD230" s="299"/>
      <c r="AE230" s="299"/>
      <c r="AF230" s="300"/>
      <c r="AG230" s="300"/>
      <c r="AH230" s="300"/>
      <c r="AI230" s="300"/>
      <c r="AJ230" s="298"/>
      <c r="AK230" s="299"/>
      <c r="AL230" s="299"/>
      <c r="AM230" s="299"/>
      <c r="AN230" s="299"/>
      <c r="AO230" s="300"/>
      <c r="AP230" s="300"/>
      <c r="AQ230" s="300"/>
      <c r="AR230" s="298"/>
      <c r="AS230" s="299"/>
      <c r="AT230" s="299"/>
      <c r="AU230" s="299"/>
      <c r="AV230" s="299"/>
      <c r="AW230" s="300"/>
      <c r="AX230" s="300"/>
      <c r="AY230" s="300"/>
    </row>
    <row r="231" spans="8:51" ht="31.9" customHeight="1" x14ac:dyDescent="0.25">
      <c r="H231" s="297"/>
      <c r="I231" s="211"/>
      <c r="J231" s="211"/>
      <c r="K231" s="211"/>
      <c r="L231" s="211"/>
      <c r="M231" s="212"/>
      <c r="N231" s="212"/>
      <c r="O231" s="212"/>
      <c r="P231" s="212"/>
      <c r="Q231" s="212"/>
      <c r="R231" s="212"/>
      <c r="S231" s="212"/>
      <c r="T231" s="298"/>
      <c r="U231" s="299"/>
      <c r="V231" s="299"/>
      <c r="W231" s="299"/>
      <c r="X231" s="299"/>
      <c r="Y231" s="300"/>
      <c r="Z231" s="300"/>
      <c r="AA231" s="300"/>
      <c r="AB231" s="298"/>
      <c r="AC231" s="299"/>
      <c r="AD231" s="299"/>
      <c r="AE231" s="299"/>
      <c r="AF231" s="300"/>
      <c r="AG231" s="300"/>
      <c r="AH231" s="300"/>
      <c r="AI231" s="300"/>
      <c r="AJ231" s="298"/>
      <c r="AK231" s="299"/>
      <c r="AL231" s="299"/>
      <c r="AM231" s="299"/>
      <c r="AN231" s="299"/>
      <c r="AO231" s="300"/>
      <c r="AP231" s="300"/>
      <c r="AQ231" s="300"/>
      <c r="AR231" s="298"/>
      <c r="AS231" s="299"/>
      <c r="AT231" s="299"/>
      <c r="AU231" s="299"/>
      <c r="AV231" s="299"/>
      <c r="AW231" s="300"/>
      <c r="AX231" s="300"/>
      <c r="AY231" s="300"/>
    </row>
    <row r="232" spans="8:51" ht="31.9" customHeight="1" x14ac:dyDescent="0.25">
      <c r="H232" s="297"/>
      <c r="I232" s="211"/>
      <c r="J232" s="211"/>
      <c r="K232" s="211"/>
      <c r="L232" s="211"/>
      <c r="M232" s="212"/>
      <c r="N232" s="212"/>
      <c r="O232" s="212"/>
      <c r="P232" s="212"/>
      <c r="Q232" s="212"/>
      <c r="R232" s="212"/>
      <c r="S232" s="212"/>
      <c r="T232" s="298"/>
      <c r="U232" s="299"/>
      <c r="V232" s="299"/>
      <c r="W232" s="299"/>
      <c r="X232" s="299"/>
      <c r="Y232" s="300"/>
      <c r="Z232" s="300"/>
      <c r="AA232" s="300"/>
      <c r="AB232" s="298"/>
      <c r="AC232" s="299"/>
      <c r="AD232" s="299"/>
      <c r="AE232" s="299"/>
      <c r="AF232" s="300"/>
      <c r="AG232" s="300"/>
      <c r="AH232" s="300"/>
      <c r="AI232" s="300"/>
      <c r="AJ232" s="298"/>
      <c r="AK232" s="299"/>
      <c r="AL232" s="299"/>
      <c r="AM232" s="299"/>
      <c r="AN232" s="299"/>
      <c r="AO232" s="300"/>
      <c r="AP232" s="300"/>
      <c r="AQ232" s="300"/>
      <c r="AR232" s="298"/>
      <c r="AS232" s="299"/>
      <c r="AT232" s="299"/>
      <c r="AU232" s="299"/>
      <c r="AV232" s="299"/>
      <c r="AW232" s="300"/>
      <c r="AX232" s="300"/>
      <c r="AY232" s="300"/>
    </row>
    <row r="233" spans="8:51" ht="31.9" customHeight="1" x14ac:dyDescent="0.25">
      <c r="H233" s="297"/>
      <c r="I233" s="211"/>
      <c r="J233" s="211"/>
      <c r="K233" s="211"/>
      <c r="L233" s="211"/>
      <c r="M233" s="212"/>
      <c r="N233" s="212"/>
      <c r="O233" s="212"/>
      <c r="P233" s="212"/>
      <c r="Q233" s="212"/>
      <c r="R233" s="212"/>
      <c r="S233" s="212"/>
      <c r="T233" s="298"/>
      <c r="U233" s="299"/>
      <c r="V233" s="299"/>
      <c r="W233" s="299"/>
      <c r="X233" s="299"/>
      <c r="Y233" s="300"/>
      <c r="Z233" s="300"/>
      <c r="AA233" s="300"/>
      <c r="AB233" s="298"/>
      <c r="AC233" s="299"/>
      <c r="AD233" s="299"/>
      <c r="AE233" s="299"/>
      <c r="AF233" s="300"/>
      <c r="AG233" s="300"/>
      <c r="AH233" s="300"/>
      <c r="AI233" s="300"/>
      <c r="AJ233" s="298"/>
      <c r="AK233" s="299"/>
      <c r="AL233" s="299"/>
      <c r="AM233" s="299"/>
      <c r="AN233" s="299"/>
      <c r="AO233" s="300"/>
      <c r="AP233" s="300"/>
      <c r="AQ233" s="300"/>
      <c r="AR233" s="298"/>
      <c r="AS233" s="299"/>
      <c r="AT233" s="299"/>
      <c r="AU233" s="299"/>
      <c r="AV233" s="299"/>
      <c r="AW233" s="300"/>
      <c r="AX233" s="300"/>
      <c r="AY233" s="300"/>
    </row>
    <row r="234" spans="8:51" ht="31.9" customHeight="1" x14ac:dyDescent="0.25">
      <c r="H234" s="297"/>
      <c r="I234" s="211"/>
      <c r="J234" s="211"/>
      <c r="K234" s="211"/>
      <c r="L234" s="211"/>
      <c r="M234" s="212"/>
      <c r="N234" s="212"/>
      <c r="O234" s="212"/>
      <c r="P234" s="212"/>
      <c r="Q234" s="212"/>
      <c r="R234" s="212"/>
      <c r="S234" s="212"/>
      <c r="T234" s="298"/>
      <c r="U234" s="299"/>
      <c r="V234" s="299"/>
      <c r="W234" s="299"/>
      <c r="X234" s="299"/>
      <c r="Y234" s="300"/>
      <c r="Z234" s="300"/>
      <c r="AA234" s="300"/>
      <c r="AB234" s="298"/>
      <c r="AC234" s="299"/>
      <c r="AD234" s="299"/>
      <c r="AE234" s="299"/>
      <c r="AF234" s="300"/>
      <c r="AG234" s="300"/>
      <c r="AH234" s="300"/>
      <c r="AI234" s="300"/>
      <c r="AJ234" s="298"/>
      <c r="AK234" s="299"/>
      <c r="AL234" s="299"/>
      <c r="AM234" s="299"/>
      <c r="AN234" s="299"/>
      <c r="AO234" s="300"/>
      <c r="AP234" s="300"/>
      <c r="AQ234" s="300"/>
      <c r="AR234" s="298"/>
      <c r="AS234" s="299"/>
      <c r="AT234" s="299"/>
      <c r="AU234" s="299"/>
      <c r="AV234" s="299"/>
      <c r="AW234" s="300"/>
      <c r="AX234" s="300"/>
      <c r="AY234" s="300"/>
    </row>
    <row r="235" spans="8:51" ht="31.9" customHeight="1" x14ac:dyDescent="0.25">
      <c r="H235" s="297"/>
      <c r="I235" s="211"/>
      <c r="J235" s="211"/>
      <c r="K235" s="211"/>
      <c r="L235" s="211"/>
      <c r="M235" s="212"/>
      <c r="N235" s="212"/>
      <c r="O235" s="212"/>
      <c r="P235" s="212"/>
      <c r="Q235" s="212"/>
      <c r="R235" s="212"/>
      <c r="S235" s="212"/>
      <c r="T235" s="298"/>
      <c r="U235" s="299"/>
      <c r="V235" s="299"/>
      <c r="W235" s="299"/>
      <c r="X235" s="299"/>
      <c r="Y235" s="300"/>
      <c r="Z235" s="300"/>
      <c r="AA235" s="300"/>
      <c r="AB235" s="298"/>
      <c r="AC235" s="299"/>
      <c r="AD235" s="299"/>
      <c r="AE235" s="299"/>
      <c r="AF235" s="300"/>
      <c r="AG235" s="300"/>
      <c r="AH235" s="300"/>
      <c r="AI235" s="300"/>
      <c r="AJ235" s="298"/>
      <c r="AK235" s="299"/>
      <c r="AL235" s="299"/>
      <c r="AM235" s="299"/>
      <c r="AN235" s="299"/>
      <c r="AO235" s="300"/>
      <c r="AP235" s="300"/>
      <c r="AQ235" s="300"/>
      <c r="AR235" s="298"/>
      <c r="AS235" s="299"/>
      <c r="AT235" s="299"/>
      <c r="AU235" s="299"/>
      <c r="AV235" s="299"/>
      <c r="AW235" s="300"/>
      <c r="AX235" s="300"/>
      <c r="AY235" s="300"/>
    </row>
    <row r="236" spans="8:51" ht="31.9" customHeight="1" x14ac:dyDescent="0.25">
      <c r="H236" s="297"/>
      <c r="I236" s="211"/>
      <c r="J236" s="211"/>
      <c r="K236" s="211"/>
      <c r="L236" s="211"/>
      <c r="M236" s="212"/>
      <c r="N236" s="212"/>
      <c r="O236" s="212"/>
      <c r="P236" s="212"/>
      <c r="Q236" s="212"/>
      <c r="R236" s="212"/>
      <c r="S236" s="212"/>
      <c r="T236" s="298"/>
      <c r="U236" s="299"/>
      <c r="V236" s="299"/>
      <c r="W236" s="299"/>
      <c r="X236" s="299"/>
      <c r="Y236" s="300"/>
      <c r="Z236" s="300"/>
      <c r="AA236" s="300"/>
      <c r="AB236" s="298"/>
      <c r="AC236" s="299"/>
      <c r="AD236" s="299"/>
      <c r="AE236" s="299"/>
      <c r="AF236" s="300"/>
      <c r="AG236" s="300"/>
      <c r="AH236" s="300"/>
      <c r="AI236" s="300"/>
      <c r="AJ236" s="298"/>
      <c r="AK236" s="299"/>
      <c r="AL236" s="299"/>
      <c r="AM236" s="299"/>
      <c r="AN236" s="299"/>
      <c r="AO236" s="300"/>
      <c r="AP236" s="300"/>
      <c r="AQ236" s="300"/>
      <c r="AR236" s="298"/>
      <c r="AS236" s="299"/>
      <c r="AT236" s="299"/>
      <c r="AU236" s="299"/>
      <c r="AV236" s="299"/>
      <c r="AW236" s="300"/>
      <c r="AX236" s="300"/>
      <c r="AY236" s="300"/>
    </row>
    <row r="237" spans="8:51" ht="31.9" customHeight="1" x14ac:dyDescent="0.25">
      <c r="H237" s="297"/>
      <c r="I237" s="211"/>
      <c r="J237" s="211"/>
      <c r="K237" s="211"/>
      <c r="L237" s="211"/>
      <c r="M237" s="212"/>
      <c r="N237" s="212"/>
      <c r="O237" s="212"/>
      <c r="P237" s="212"/>
      <c r="Q237" s="212"/>
      <c r="R237" s="212"/>
      <c r="S237" s="212"/>
      <c r="T237" s="298"/>
      <c r="U237" s="299"/>
      <c r="V237" s="299"/>
      <c r="W237" s="299"/>
      <c r="X237" s="299"/>
      <c r="Y237" s="300"/>
      <c r="Z237" s="300"/>
      <c r="AA237" s="300"/>
      <c r="AB237" s="298"/>
      <c r="AC237" s="299"/>
      <c r="AD237" s="299"/>
      <c r="AE237" s="299"/>
      <c r="AF237" s="300"/>
      <c r="AG237" s="300"/>
      <c r="AH237" s="300"/>
      <c r="AI237" s="300"/>
      <c r="AJ237" s="298"/>
      <c r="AK237" s="299"/>
      <c r="AL237" s="299"/>
      <c r="AM237" s="299"/>
      <c r="AN237" s="299"/>
      <c r="AO237" s="300"/>
      <c r="AP237" s="300"/>
      <c r="AQ237" s="300"/>
      <c r="AR237" s="298"/>
      <c r="AS237" s="299"/>
      <c r="AT237" s="299"/>
      <c r="AU237" s="299"/>
      <c r="AV237" s="299"/>
      <c r="AW237" s="300"/>
      <c r="AX237" s="300"/>
      <c r="AY237" s="300"/>
    </row>
    <row r="238" spans="8:51" ht="31.9" customHeight="1" x14ac:dyDescent="0.25">
      <c r="H238" s="297"/>
      <c r="I238" s="211"/>
      <c r="J238" s="211"/>
      <c r="K238" s="211"/>
      <c r="L238" s="211"/>
      <c r="M238" s="212"/>
      <c r="N238" s="212"/>
      <c r="O238" s="212"/>
      <c r="P238" s="212"/>
      <c r="Q238" s="212"/>
      <c r="R238" s="212"/>
      <c r="S238" s="212"/>
      <c r="T238" s="298"/>
      <c r="U238" s="299"/>
      <c r="V238" s="299"/>
      <c r="W238" s="299"/>
      <c r="X238" s="299"/>
      <c r="Y238" s="300"/>
      <c r="Z238" s="300"/>
      <c r="AA238" s="300"/>
      <c r="AB238" s="298"/>
      <c r="AC238" s="299"/>
      <c r="AD238" s="299"/>
      <c r="AE238" s="299"/>
      <c r="AF238" s="300"/>
      <c r="AG238" s="300"/>
      <c r="AH238" s="300"/>
      <c r="AI238" s="300"/>
      <c r="AJ238" s="298"/>
      <c r="AK238" s="299"/>
      <c r="AL238" s="299"/>
      <c r="AM238" s="299"/>
      <c r="AN238" s="299"/>
      <c r="AO238" s="300"/>
      <c r="AP238" s="300"/>
      <c r="AQ238" s="300"/>
      <c r="AR238" s="298"/>
      <c r="AS238" s="299"/>
      <c r="AT238" s="299"/>
      <c r="AU238" s="299"/>
      <c r="AV238" s="299"/>
      <c r="AW238" s="300"/>
      <c r="AX238" s="300"/>
      <c r="AY238" s="300"/>
    </row>
    <row r="239" spans="8:51" ht="31.9" customHeight="1" x14ac:dyDescent="0.25">
      <c r="H239" s="297"/>
      <c r="I239" s="211"/>
      <c r="J239" s="211"/>
      <c r="K239" s="211"/>
      <c r="L239" s="211"/>
      <c r="M239" s="212"/>
      <c r="N239" s="212"/>
      <c r="O239" s="212"/>
      <c r="P239" s="212"/>
      <c r="Q239" s="212"/>
      <c r="R239" s="212"/>
      <c r="S239" s="212"/>
      <c r="T239" s="298"/>
      <c r="U239" s="299"/>
      <c r="V239" s="299"/>
      <c r="W239" s="299"/>
      <c r="X239" s="299"/>
      <c r="Y239" s="300"/>
      <c r="Z239" s="300"/>
      <c r="AA239" s="300"/>
      <c r="AB239" s="298"/>
      <c r="AC239" s="299"/>
      <c r="AD239" s="299"/>
      <c r="AE239" s="299"/>
      <c r="AF239" s="300"/>
      <c r="AG239" s="300"/>
      <c r="AH239" s="300"/>
      <c r="AI239" s="300"/>
      <c r="AJ239" s="298"/>
      <c r="AK239" s="299"/>
      <c r="AL239" s="299"/>
      <c r="AM239" s="299"/>
      <c r="AN239" s="299"/>
      <c r="AO239" s="300"/>
      <c r="AP239" s="300"/>
      <c r="AQ239" s="300"/>
      <c r="AR239" s="298"/>
      <c r="AS239" s="299"/>
      <c r="AT239" s="299"/>
      <c r="AU239" s="299"/>
      <c r="AV239" s="299"/>
      <c r="AW239" s="300"/>
      <c r="AX239" s="300"/>
      <c r="AY239" s="300"/>
    </row>
    <row r="240" spans="8:51" ht="31.9" customHeight="1" x14ac:dyDescent="0.25">
      <c r="H240" s="297"/>
      <c r="I240" s="211"/>
      <c r="J240" s="211"/>
      <c r="K240" s="211"/>
      <c r="L240" s="211"/>
      <c r="M240" s="212"/>
      <c r="N240" s="212"/>
      <c r="O240" s="212"/>
      <c r="P240" s="212"/>
      <c r="Q240" s="212"/>
      <c r="R240" s="212"/>
      <c r="S240" s="212"/>
      <c r="T240" s="298"/>
      <c r="U240" s="299"/>
      <c r="V240" s="299"/>
      <c r="W240" s="299"/>
      <c r="X240" s="299"/>
      <c r="Y240" s="300"/>
      <c r="Z240" s="300"/>
      <c r="AA240" s="300"/>
      <c r="AB240" s="298"/>
      <c r="AC240" s="299"/>
      <c r="AD240" s="299"/>
      <c r="AE240" s="299"/>
      <c r="AF240" s="300"/>
      <c r="AG240" s="300"/>
      <c r="AH240" s="300"/>
      <c r="AI240" s="300"/>
      <c r="AJ240" s="298"/>
      <c r="AK240" s="299"/>
      <c r="AL240" s="299"/>
      <c r="AM240" s="299"/>
      <c r="AN240" s="299"/>
      <c r="AO240" s="300"/>
      <c r="AP240" s="300"/>
      <c r="AQ240" s="300"/>
      <c r="AR240" s="298"/>
      <c r="AS240" s="299"/>
      <c r="AT240" s="299"/>
      <c r="AU240" s="299"/>
      <c r="AV240" s="299"/>
      <c r="AW240" s="300"/>
      <c r="AX240" s="300"/>
      <c r="AY240" s="300"/>
    </row>
    <row r="241" spans="8:51" ht="31.9" customHeight="1" x14ac:dyDescent="0.25">
      <c r="H241" s="297"/>
      <c r="I241" s="211"/>
      <c r="J241" s="211"/>
      <c r="K241" s="211"/>
      <c r="L241" s="211"/>
      <c r="M241" s="212"/>
      <c r="N241" s="212"/>
      <c r="O241" s="212"/>
      <c r="P241" s="212"/>
      <c r="Q241" s="212"/>
      <c r="R241" s="212"/>
      <c r="S241" s="212"/>
      <c r="T241" s="298"/>
      <c r="U241" s="299"/>
      <c r="V241" s="299"/>
      <c r="W241" s="299"/>
      <c r="X241" s="299"/>
      <c r="Y241" s="300"/>
      <c r="Z241" s="300"/>
      <c r="AA241" s="300"/>
      <c r="AB241" s="298"/>
      <c r="AC241" s="299"/>
      <c r="AD241" s="299"/>
      <c r="AE241" s="299"/>
      <c r="AF241" s="300"/>
      <c r="AG241" s="300"/>
      <c r="AH241" s="300"/>
      <c r="AI241" s="300"/>
      <c r="AJ241" s="298"/>
      <c r="AK241" s="299"/>
      <c r="AL241" s="299"/>
      <c r="AM241" s="299"/>
      <c r="AN241" s="299"/>
      <c r="AO241" s="300"/>
      <c r="AP241" s="300"/>
      <c r="AQ241" s="300"/>
      <c r="AR241" s="298"/>
      <c r="AS241" s="299"/>
      <c r="AT241" s="299"/>
      <c r="AU241" s="299"/>
      <c r="AV241" s="299"/>
      <c r="AW241" s="300"/>
      <c r="AX241" s="300"/>
      <c r="AY241" s="300"/>
    </row>
    <row r="242" spans="8:51" ht="31.9" customHeight="1" x14ac:dyDescent="0.25">
      <c r="H242" s="297"/>
      <c r="I242" s="211"/>
      <c r="J242" s="211"/>
      <c r="K242" s="211"/>
      <c r="L242" s="211"/>
      <c r="M242" s="212"/>
      <c r="N242" s="212"/>
      <c r="O242" s="212"/>
      <c r="P242" s="212"/>
      <c r="Q242" s="212"/>
      <c r="R242" s="212"/>
      <c r="S242" s="212"/>
      <c r="T242" s="298"/>
      <c r="U242" s="299"/>
      <c r="V242" s="299"/>
      <c r="W242" s="299"/>
      <c r="X242" s="299"/>
      <c r="Y242" s="300"/>
      <c r="Z242" s="300"/>
      <c r="AA242" s="300"/>
      <c r="AB242" s="298"/>
      <c r="AC242" s="299"/>
      <c r="AD242" s="299"/>
      <c r="AE242" s="299"/>
      <c r="AF242" s="300"/>
      <c r="AG242" s="300"/>
      <c r="AH242" s="300"/>
      <c r="AI242" s="300"/>
      <c r="AJ242" s="298"/>
      <c r="AK242" s="299"/>
      <c r="AL242" s="299"/>
      <c r="AM242" s="299"/>
      <c r="AN242" s="299"/>
      <c r="AO242" s="300"/>
      <c r="AP242" s="300"/>
      <c r="AQ242" s="300"/>
      <c r="AR242" s="298"/>
      <c r="AS242" s="299"/>
      <c r="AT242" s="299"/>
      <c r="AU242" s="299"/>
      <c r="AV242" s="299"/>
      <c r="AW242" s="300"/>
      <c r="AX242" s="300"/>
      <c r="AY242" s="300"/>
    </row>
    <row r="243" spans="8:51" ht="31.9" customHeight="1" x14ac:dyDescent="0.25">
      <c r="H243" s="297"/>
      <c r="I243" s="211"/>
      <c r="J243" s="211"/>
      <c r="K243" s="211"/>
      <c r="L243" s="211"/>
      <c r="M243" s="212"/>
      <c r="N243" s="212"/>
      <c r="O243" s="212"/>
      <c r="P243" s="212"/>
      <c r="Q243" s="212"/>
      <c r="R243" s="212"/>
      <c r="S243" s="212"/>
      <c r="T243" s="298"/>
      <c r="U243" s="299"/>
      <c r="V243" s="299"/>
      <c r="W243" s="299"/>
      <c r="X243" s="299"/>
      <c r="Y243" s="300"/>
      <c r="Z243" s="300"/>
      <c r="AA243" s="300"/>
      <c r="AB243" s="298"/>
      <c r="AC243" s="299"/>
      <c r="AD243" s="299"/>
      <c r="AE243" s="299"/>
      <c r="AF243" s="300"/>
      <c r="AG243" s="300"/>
      <c r="AH243" s="300"/>
      <c r="AI243" s="300"/>
      <c r="AJ243" s="298"/>
      <c r="AK243" s="299"/>
      <c r="AL243" s="299"/>
      <c r="AM243" s="299"/>
      <c r="AN243" s="299"/>
      <c r="AO243" s="300"/>
      <c r="AP243" s="300"/>
      <c r="AQ243" s="300"/>
      <c r="AR243" s="298"/>
      <c r="AS243" s="299"/>
      <c r="AT243" s="299"/>
      <c r="AU243" s="299"/>
      <c r="AV243" s="299"/>
      <c r="AW243" s="300"/>
      <c r="AX243" s="300"/>
      <c r="AY243" s="300"/>
    </row>
    <row r="244" spans="8:51" ht="31.9" customHeight="1" x14ac:dyDescent="0.25">
      <c r="H244" s="297"/>
      <c r="I244" s="211"/>
      <c r="J244" s="211"/>
      <c r="K244" s="211"/>
      <c r="L244" s="211"/>
      <c r="M244" s="212"/>
      <c r="N244" s="212"/>
      <c r="O244" s="212"/>
      <c r="P244" s="212"/>
      <c r="Q244" s="212"/>
      <c r="R244" s="212"/>
      <c r="S244" s="212"/>
      <c r="T244" s="298"/>
      <c r="U244" s="299"/>
      <c r="V244" s="299"/>
      <c r="W244" s="299"/>
      <c r="X244" s="299"/>
      <c r="Y244" s="300"/>
      <c r="Z244" s="300"/>
      <c r="AA244" s="300"/>
      <c r="AB244" s="298"/>
      <c r="AC244" s="299"/>
      <c r="AD244" s="299"/>
      <c r="AE244" s="299"/>
      <c r="AF244" s="300"/>
      <c r="AG244" s="300"/>
      <c r="AH244" s="300"/>
      <c r="AI244" s="300"/>
      <c r="AJ244" s="298"/>
      <c r="AK244" s="299"/>
      <c r="AL244" s="299"/>
      <c r="AM244" s="299"/>
      <c r="AN244" s="299"/>
      <c r="AO244" s="300"/>
      <c r="AP244" s="300"/>
      <c r="AQ244" s="300"/>
      <c r="AR244" s="298"/>
      <c r="AS244" s="299"/>
      <c r="AT244" s="299"/>
      <c r="AU244" s="299"/>
      <c r="AV244" s="299"/>
      <c r="AW244" s="300"/>
      <c r="AX244" s="300"/>
      <c r="AY244" s="300"/>
    </row>
    <row r="245" spans="8:51" ht="31.9" customHeight="1" x14ac:dyDescent="0.25">
      <c r="H245" s="297"/>
      <c r="I245" s="211"/>
      <c r="J245" s="211"/>
      <c r="K245" s="211"/>
      <c r="L245" s="211"/>
      <c r="M245" s="212"/>
      <c r="N245" s="212"/>
      <c r="O245" s="212"/>
      <c r="P245" s="212"/>
      <c r="Q245" s="212"/>
      <c r="R245" s="212"/>
      <c r="S245" s="212"/>
      <c r="T245" s="298"/>
      <c r="U245" s="299"/>
      <c r="V245" s="299"/>
      <c r="W245" s="299"/>
      <c r="X245" s="299"/>
      <c r="Y245" s="300"/>
      <c r="Z245" s="300"/>
      <c r="AA245" s="300"/>
      <c r="AB245" s="298"/>
      <c r="AC245" s="299"/>
      <c r="AD245" s="299"/>
      <c r="AE245" s="299"/>
      <c r="AF245" s="300"/>
      <c r="AG245" s="300"/>
      <c r="AH245" s="300"/>
      <c r="AI245" s="300"/>
      <c r="AJ245" s="298"/>
      <c r="AK245" s="299"/>
      <c r="AL245" s="299"/>
      <c r="AM245" s="299"/>
      <c r="AN245" s="299"/>
      <c r="AO245" s="300"/>
      <c r="AP245" s="300"/>
      <c r="AQ245" s="300"/>
      <c r="AR245" s="298"/>
      <c r="AS245" s="299"/>
      <c r="AT245" s="299"/>
      <c r="AU245" s="299"/>
      <c r="AV245" s="299"/>
      <c r="AW245" s="300"/>
      <c r="AX245" s="300"/>
      <c r="AY245" s="300"/>
    </row>
    <row r="246" spans="8:51" ht="31.9" customHeight="1" x14ac:dyDescent="0.25">
      <c r="H246" s="297"/>
      <c r="I246" s="211"/>
      <c r="J246" s="211"/>
      <c r="K246" s="211"/>
      <c r="L246" s="211"/>
      <c r="M246" s="212"/>
      <c r="N246" s="212"/>
      <c r="O246" s="212"/>
      <c r="P246" s="212"/>
      <c r="Q246" s="212"/>
      <c r="R246" s="212"/>
      <c r="S246" s="212"/>
      <c r="T246" s="298"/>
      <c r="U246" s="299"/>
      <c r="V246" s="299"/>
      <c r="W246" s="299"/>
      <c r="X246" s="299"/>
      <c r="Y246" s="300"/>
      <c r="Z246" s="300"/>
      <c r="AA246" s="300"/>
      <c r="AB246" s="298"/>
      <c r="AC246" s="299"/>
      <c r="AD246" s="299"/>
      <c r="AE246" s="299"/>
      <c r="AF246" s="300"/>
      <c r="AG246" s="300"/>
      <c r="AH246" s="300"/>
      <c r="AI246" s="300"/>
      <c r="AJ246" s="298"/>
      <c r="AK246" s="299"/>
      <c r="AL246" s="299"/>
      <c r="AM246" s="299"/>
      <c r="AN246" s="299"/>
      <c r="AO246" s="300"/>
      <c r="AP246" s="300"/>
      <c r="AQ246" s="300"/>
      <c r="AR246" s="298"/>
      <c r="AS246" s="299"/>
      <c r="AT246" s="299"/>
      <c r="AU246" s="299"/>
      <c r="AV246" s="299"/>
      <c r="AW246" s="300"/>
      <c r="AX246" s="300"/>
      <c r="AY246" s="300"/>
    </row>
    <row r="247" spans="8:51" ht="31.9" customHeight="1" x14ac:dyDescent="0.25">
      <c r="H247" s="297"/>
      <c r="I247" s="211"/>
      <c r="J247" s="211"/>
      <c r="K247" s="211"/>
      <c r="L247" s="211"/>
      <c r="M247" s="212"/>
      <c r="N247" s="212"/>
      <c r="O247" s="212"/>
      <c r="P247" s="212"/>
      <c r="Q247" s="212"/>
      <c r="R247" s="212"/>
      <c r="S247" s="212"/>
      <c r="T247" s="298"/>
      <c r="U247" s="299"/>
      <c r="V247" s="299"/>
      <c r="W247" s="299"/>
      <c r="X247" s="299"/>
      <c r="Y247" s="300"/>
      <c r="Z247" s="300"/>
      <c r="AA247" s="300"/>
      <c r="AB247" s="298"/>
      <c r="AC247" s="299"/>
      <c r="AD247" s="299"/>
      <c r="AE247" s="299"/>
      <c r="AF247" s="300"/>
      <c r="AG247" s="300"/>
      <c r="AH247" s="300"/>
      <c r="AI247" s="300"/>
      <c r="AJ247" s="298"/>
      <c r="AK247" s="299"/>
      <c r="AL247" s="299"/>
      <c r="AM247" s="299"/>
      <c r="AN247" s="299"/>
      <c r="AO247" s="300"/>
      <c r="AP247" s="300"/>
      <c r="AQ247" s="300"/>
      <c r="AR247" s="298"/>
      <c r="AS247" s="299"/>
      <c r="AT247" s="299"/>
      <c r="AU247" s="299"/>
      <c r="AV247" s="299"/>
      <c r="AW247" s="300"/>
      <c r="AX247" s="300"/>
      <c r="AY247" s="300"/>
    </row>
    <row r="248" spans="8:51" ht="31.9" customHeight="1" x14ac:dyDescent="0.25">
      <c r="H248" s="297"/>
      <c r="I248" s="211"/>
      <c r="J248" s="211"/>
      <c r="K248" s="211"/>
      <c r="L248" s="211"/>
      <c r="M248" s="212"/>
      <c r="N248" s="212"/>
      <c r="O248" s="212"/>
      <c r="P248" s="212"/>
      <c r="Q248" s="212"/>
      <c r="R248" s="212"/>
      <c r="S248" s="212"/>
      <c r="T248" s="298"/>
      <c r="U248" s="299"/>
      <c r="V248" s="299"/>
      <c r="W248" s="299"/>
      <c r="X248" s="299"/>
      <c r="Y248" s="300"/>
      <c r="Z248" s="300"/>
      <c r="AA248" s="300"/>
      <c r="AB248" s="298"/>
      <c r="AC248" s="299"/>
      <c r="AD248" s="299"/>
      <c r="AE248" s="299"/>
      <c r="AF248" s="300"/>
      <c r="AG248" s="300"/>
      <c r="AH248" s="300"/>
      <c r="AI248" s="300"/>
      <c r="AJ248" s="298"/>
      <c r="AK248" s="299"/>
      <c r="AL248" s="299"/>
      <c r="AM248" s="299"/>
      <c r="AN248" s="299"/>
      <c r="AO248" s="300"/>
      <c r="AP248" s="300"/>
      <c r="AQ248" s="300"/>
      <c r="AR248" s="298"/>
      <c r="AS248" s="299"/>
      <c r="AT248" s="299"/>
      <c r="AU248" s="299"/>
      <c r="AV248" s="299"/>
      <c r="AW248" s="300"/>
      <c r="AX248" s="300"/>
      <c r="AY248" s="300"/>
    </row>
    <row r="249" spans="8:51" ht="31.9" customHeight="1" x14ac:dyDescent="0.25">
      <c r="H249" s="297"/>
      <c r="I249" s="211"/>
      <c r="J249" s="211"/>
      <c r="K249" s="211"/>
      <c r="L249" s="211"/>
      <c r="M249" s="212"/>
      <c r="N249" s="212"/>
      <c r="O249" s="212"/>
      <c r="P249" s="212"/>
      <c r="Q249" s="212"/>
      <c r="R249" s="212"/>
      <c r="S249" s="212"/>
      <c r="T249" s="298"/>
      <c r="U249" s="299"/>
      <c r="V249" s="299"/>
      <c r="W249" s="299"/>
      <c r="X249" s="299"/>
      <c r="Y249" s="300"/>
      <c r="Z249" s="300"/>
      <c r="AA249" s="300"/>
      <c r="AB249" s="298"/>
      <c r="AC249" s="299"/>
      <c r="AD249" s="299"/>
      <c r="AE249" s="299"/>
      <c r="AF249" s="300"/>
      <c r="AG249" s="300"/>
      <c r="AH249" s="300"/>
      <c r="AI249" s="300"/>
      <c r="AJ249" s="298"/>
      <c r="AK249" s="299"/>
      <c r="AL249" s="299"/>
      <c r="AM249" s="299"/>
      <c r="AN249" s="299"/>
      <c r="AO249" s="300"/>
      <c r="AP249" s="300"/>
      <c r="AQ249" s="300"/>
      <c r="AR249" s="298"/>
      <c r="AS249" s="299"/>
      <c r="AT249" s="299"/>
      <c r="AU249" s="299"/>
      <c r="AV249" s="299"/>
      <c r="AW249" s="300"/>
      <c r="AX249" s="300"/>
      <c r="AY249" s="300"/>
    </row>
    <row r="250" spans="8:51" ht="31.9" customHeight="1" x14ac:dyDescent="0.25">
      <c r="H250" s="297"/>
      <c r="I250" s="211"/>
      <c r="J250" s="211"/>
      <c r="K250" s="211"/>
      <c r="L250" s="211"/>
      <c r="M250" s="212"/>
      <c r="N250" s="212"/>
      <c r="O250" s="212"/>
      <c r="P250" s="212"/>
      <c r="Q250" s="212"/>
      <c r="R250" s="212"/>
      <c r="S250" s="212"/>
      <c r="T250" s="298"/>
      <c r="U250" s="299"/>
      <c r="V250" s="299"/>
      <c r="W250" s="299"/>
      <c r="X250" s="299"/>
      <c r="Y250" s="300"/>
      <c r="Z250" s="300"/>
      <c r="AA250" s="300"/>
      <c r="AB250" s="298"/>
      <c r="AC250" s="299"/>
      <c r="AD250" s="299"/>
      <c r="AE250" s="299"/>
      <c r="AF250" s="300"/>
      <c r="AG250" s="300"/>
      <c r="AH250" s="300"/>
      <c r="AI250" s="300"/>
      <c r="AJ250" s="298"/>
      <c r="AK250" s="299"/>
      <c r="AL250" s="299"/>
      <c r="AM250" s="299"/>
      <c r="AN250" s="299"/>
      <c r="AO250" s="300"/>
      <c r="AP250" s="300"/>
      <c r="AQ250" s="300"/>
      <c r="AR250" s="298"/>
      <c r="AS250" s="299"/>
      <c r="AT250" s="299"/>
      <c r="AU250" s="299"/>
      <c r="AV250" s="299"/>
      <c r="AW250" s="300"/>
      <c r="AX250" s="300"/>
      <c r="AY250" s="300"/>
    </row>
    <row r="251" spans="8:51" ht="31.9" customHeight="1" x14ac:dyDescent="0.25">
      <c r="H251" s="297"/>
      <c r="I251" s="211"/>
      <c r="J251" s="211"/>
      <c r="K251" s="211"/>
      <c r="L251" s="211"/>
      <c r="M251" s="212"/>
      <c r="N251" s="212"/>
      <c r="O251" s="212"/>
      <c r="P251" s="212"/>
      <c r="Q251" s="212"/>
      <c r="R251" s="212"/>
      <c r="S251" s="212"/>
      <c r="T251" s="298"/>
      <c r="U251" s="299"/>
      <c r="V251" s="299"/>
      <c r="W251" s="299"/>
      <c r="X251" s="299"/>
      <c r="Y251" s="300"/>
      <c r="Z251" s="300"/>
      <c r="AA251" s="300"/>
      <c r="AB251" s="298"/>
      <c r="AC251" s="299"/>
      <c r="AD251" s="299"/>
      <c r="AE251" s="299"/>
      <c r="AF251" s="300"/>
      <c r="AG251" s="300"/>
      <c r="AH251" s="300"/>
      <c r="AI251" s="300"/>
      <c r="AJ251" s="298"/>
      <c r="AK251" s="299"/>
      <c r="AL251" s="299"/>
      <c r="AM251" s="299"/>
      <c r="AN251" s="299"/>
      <c r="AO251" s="300"/>
      <c r="AP251" s="300"/>
      <c r="AQ251" s="300"/>
      <c r="AR251" s="298"/>
      <c r="AS251" s="299"/>
      <c r="AT251" s="299"/>
      <c r="AU251" s="299"/>
      <c r="AV251" s="299"/>
      <c r="AW251" s="300"/>
      <c r="AX251" s="300"/>
      <c r="AY251" s="300"/>
    </row>
    <row r="252" spans="8:51" ht="31.9" customHeight="1" x14ac:dyDescent="0.25">
      <c r="H252" s="297"/>
      <c r="I252" s="211"/>
      <c r="J252" s="211"/>
      <c r="K252" s="211"/>
      <c r="L252" s="211"/>
      <c r="M252" s="212"/>
      <c r="N252" s="212"/>
      <c r="O252" s="212"/>
      <c r="P252" s="212"/>
      <c r="Q252" s="212"/>
      <c r="R252" s="212"/>
      <c r="S252" s="212"/>
      <c r="T252" s="298"/>
      <c r="U252" s="299"/>
      <c r="V252" s="299"/>
      <c r="W252" s="299"/>
      <c r="X252" s="299"/>
      <c r="Y252" s="300"/>
      <c r="Z252" s="300"/>
      <c r="AA252" s="300"/>
      <c r="AB252" s="298"/>
      <c r="AC252" s="299"/>
      <c r="AD252" s="299"/>
      <c r="AE252" s="299"/>
      <c r="AF252" s="300"/>
      <c r="AG252" s="300"/>
      <c r="AH252" s="300"/>
      <c r="AI252" s="300"/>
      <c r="AJ252" s="298"/>
      <c r="AK252" s="299"/>
      <c r="AL252" s="299"/>
      <c r="AM252" s="299"/>
      <c r="AN252" s="299"/>
      <c r="AO252" s="300"/>
      <c r="AP252" s="300"/>
      <c r="AQ252" s="300"/>
      <c r="AR252" s="298"/>
      <c r="AS252" s="299"/>
      <c r="AT252" s="299"/>
      <c r="AU252" s="299"/>
      <c r="AV252" s="299"/>
      <c r="AW252" s="300"/>
      <c r="AX252" s="300"/>
      <c r="AY252" s="300"/>
    </row>
    <row r="253" spans="8:51" ht="31.9" customHeight="1" x14ac:dyDescent="0.25">
      <c r="H253" s="297"/>
      <c r="I253" s="211"/>
      <c r="J253" s="211"/>
      <c r="K253" s="211"/>
      <c r="L253" s="211"/>
      <c r="M253" s="212"/>
      <c r="N253" s="212"/>
      <c r="O253" s="212"/>
      <c r="P253" s="212"/>
      <c r="Q253" s="212"/>
      <c r="R253" s="212"/>
      <c r="S253" s="212"/>
      <c r="T253" s="298"/>
      <c r="U253" s="299"/>
      <c r="V253" s="299"/>
      <c r="W253" s="299"/>
      <c r="X253" s="299"/>
      <c r="Y253" s="300"/>
      <c r="Z253" s="300"/>
      <c r="AA253" s="300"/>
      <c r="AB253" s="298"/>
      <c r="AC253" s="299"/>
      <c r="AD253" s="299"/>
      <c r="AE253" s="299"/>
      <c r="AF253" s="300"/>
      <c r="AG253" s="300"/>
      <c r="AH253" s="300"/>
      <c r="AI253" s="300"/>
      <c r="AJ253" s="298"/>
      <c r="AK253" s="299"/>
      <c r="AL253" s="299"/>
      <c r="AM253" s="299"/>
      <c r="AN253" s="299"/>
      <c r="AO253" s="300"/>
      <c r="AP253" s="300"/>
      <c r="AQ253" s="300"/>
      <c r="AR253" s="298"/>
      <c r="AS253" s="299"/>
      <c r="AT253" s="299"/>
      <c r="AU253" s="299"/>
      <c r="AV253" s="299"/>
      <c r="AW253" s="300"/>
      <c r="AX253" s="300"/>
      <c r="AY253" s="300"/>
    </row>
    <row r="254" spans="8:51" ht="31.9" customHeight="1" x14ac:dyDescent="0.25">
      <c r="H254" s="297"/>
      <c r="I254" s="211"/>
      <c r="J254" s="211"/>
      <c r="K254" s="211"/>
      <c r="L254" s="211"/>
      <c r="M254" s="212"/>
      <c r="N254" s="212"/>
      <c r="O254" s="212"/>
      <c r="P254" s="212"/>
      <c r="Q254" s="212"/>
      <c r="R254" s="212"/>
      <c r="S254" s="212"/>
      <c r="T254" s="298"/>
      <c r="U254" s="299"/>
      <c r="V254" s="299"/>
      <c r="W254" s="299"/>
      <c r="X254" s="299"/>
      <c r="Y254" s="300"/>
      <c r="Z254" s="300"/>
      <c r="AA254" s="300"/>
      <c r="AB254" s="298"/>
      <c r="AC254" s="299"/>
      <c r="AD254" s="299"/>
      <c r="AE254" s="299"/>
      <c r="AF254" s="300"/>
      <c r="AG254" s="300"/>
      <c r="AH254" s="300"/>
      <c r="AI254" s="300"/>
      <c r="AJ254" s="298"/>
      <c r="AK254" s="299"/>
      <c r="AL254" s="299"/>
      <c r="AM254" s="299"/>
      <c r="AN254" s="299"/>
      <c r="AO254" s="300"/>
      <c r="AP254" s="300"/>
      <c r="AQ254" s="300"/>
      <c r="AR254" s="298"/>
      <c r="AS254" s="299"/>
      <c r="AT254" s="299"/>
      <c r="AU254" s="299"/>
      <c r="AV254" s="299"/>
      <c r="AW254" s="300"/>
      <c r="AX254" s="300"/>
      <c r="AY254" s="300"/>
    </row>
    <row r="255" spans="8:51" ht="31.9" customHeight="1" x14ac:dyDescent="0.25">
      <c r="H255" s="297"/>
      <c r="I255" s="211"/>
      <c r="J255" s="211"/>
      <c r="K255" s="211"/>
      <c r="L255" s="211"/>
      <c r="M255" s="212"/>
      <c r="N255" s="212"/>
      <c r="O255" s="212"/>
      <c r="P255" s="212"/>
      <c r="Q255" s="212"/>
      <c r="R255" s="212"/>
      <c r="S255" s="212"/>
      <c r="T255" s="298"/>
      <c r="U255" s="299"/>
      <c r="V255" s="299"/>
      <c r="W255" s="299"/>
      <c r="X255" s="299"/>
      <c r="Y255" s="300"/>
      <c r="Z255" s="300"/>
      <c r="AA255" s="300"/>
      <c r="AB255" s="298"/>
      <c r="AC255" s="299"/>
      <c r="AD255" s="299"/>
      <c r="AE255" s="299"/>
      <c r="AF255" s="300"/>
      <c r="AG255" s="300"/>
      <c r="AH255" s="300"/>
      <c r="AI255" s="300"/>
      <c r="AJ255" s="298"/>
      <c r="AK255" s="299"/>
      <c r="AL255" s="299"/>
      <c r="AM255" s="299"/>
      <c r="AN255" s="299"/>
      <c r="AO255" s="300"/>
      <c r="AP255" s="300"/>
      <c r="AQ255" s="300"/>
      <c r="AR255" s="298"/>
      <c r="AS255" s="299"/>
      <c r="AT255" s="299"/>
      <c r="AU255" s="299"/>
      <c r="AV255" s="299"/>
      <c r="AW255" s="300"/>
      <c r="AX255" s="300"/>
      <c r="AY255" s="300"/>
    </row>
    <row r="256" spans="8:51" ht="31.9" customHeight="1" x14ac:dyDescent="0.25">
      <c r="H256" s="297"/>
      <c r="I256" s="211"/>
      <c r="J256" s="211"/>
      <c r="K256" s="211"/>
      <c r="L256" s="211"/>
      <c r="M256" s="212"/>
      <c r="N256" s="212"/>
      <c r="O256" s="212"/>
      <c r="P256" s="212"/>
      <c r="Q256" s="212"/>
      <c r="R256" s="212"/>
      <c r="S256" s="212"/>
      <c r="T256" s="298"/>
      <c r="U256" s="299"/>
      <c r="V256" s="299"/>
      <c r="W256" s="299"/>
      <c r="X256" s="299"/>
      <c r="Y256" s="300"/>
      <c r="Z256" s="300"/>
      <c r="AA256" s="300"/>
      <c r="AB256" s="298"/>
      <c r="AC256" s="299"/>
      <c r="AD256" s="299"/>
      <c r="AE256" s="299"/>
      <c r="AF256" s="300"/>
      <c r="AG256" s="300"/>
      <c r="AH256" s="300"/>
      <c r="AI256" s="300"/>
      <c r="AJ256" s="298"/>
      <c r="AK256" s="299"/>
      <c r="AL256" s="299"/>
      <c r="AM256" s="299"/>
      <c r="AN256" s="299"/>
      <c r="AO256" s="300"/>
      <c r="AP256" s="300"/>
      <c r="AQ256" s="300"/>
      <c r="AR256" s="298"/>
      <c r="AS256" s="299"/>
      <c r="AT256" s="299"/>
      <c r="AU256" s="299"/>
      <c r="AV256" s="299"/>
      <c r="AW256" s="300"/>
      <c r="AX256" s="300"/>
      <c r="AY256" s="300"/>
    </row>
    <row r="257" spans="8:51" ht="31.9" customHeight="1" x14ac:dyDescent="0.25">
      <c r="H257" s="297"/>
      <c r="I257" s="211"/>
      <c r="J257" s="211"/>
      <c r="K257" s="211"/>
      <c r="L257" s="211"/>
      <c r="M257" s="212"/>
      <c r="N257" s="212"/>
      <c r="O257" s="212"/>
      <c r="P257" s="212"/>
      <c r="Q257" s="212"/>
      <c r="R257" s="212"/>
      <c r="S257" s="212"/>
      <c r="T257" s="298"/>
      <c r="U257" s="299"/>
      <c r="V257" s="299"/>
      <c r="W257" s="299"/>
      <c r="X257" s="299"/>
      <c r="Y257" s="300"/>
      <c r="Z257" s="300"/>
      <c r="AA257" s="300"/>
      <c r="AB257" s="298"/>
      <c r="AC257" s="299"/>
      <c r="AD257" s="299"/>
      <c r="AE257" s="299"/>
      <c r="AF257" s="300"/>
      <c r="AG257" s="300"/>
      <c r="AH257" s="300"/>
      <c r="AI257" s="300"/>
      <c r="AJ257" s="298"/>
      <c r="AK257" s="299"/>
      <c r="AL257" s="299"/>
      <c r="AM257" s="299"/>
      <c r="AN257" s="299"/>
      <c r="AO257" s="300"/>
      <c r="AP257" s="300"/>
      <c r="AQ257" s="300"/>
      <c r="AR257" s="298"/>
      <c r="AS257" s="299"/>
      <c r="AT257" s="299"/>
      <c r="AU257" s="299"/>
      <c r="AV257" s="299"/>
      <c r="AW257" s="300"/>
      <c r="AX257" s="300"/>
      <c r="AY257" s="300"/>
    </row>
    <row r="258" spans="8:51" ht="31.9" customHeight="1" x14ac:dyDescent="0.25">
      <c r="H258" s="297"/>
      <c r="I258" s="211"/>
      <c r="J258" s="211"/>
      <c r="K258" s="211"/>
      <c r="L258" s="211"/>
      <c r="M258" s="212"/>
      <c r="N258" s="212"/>
      <c r="O258" s="212"/>
      <c r="P258" s="212"/>
      <c r="Q258" s="212"/>
      <c r="R258" s="212"/>
      <c r="S258" s="212"/>
      <c r="T258" s="298"/>
      <c r="U258" s="299"/>
      <c r="V258" s="299"/>
      <c r="W258" s="299"/>
      <c r="X258" s="299"/>
      <c r="Y258" s="300"/>
      <c r="Z258" s="300"/>
      <c r="AA258" s="300"/>
      <c r="AB258" s="298"/>
      <c r="AC258" s="299"/>
      <c r="AD258" s="299"/>
      <c r="AE258" s="299"/>
      <c r="AF258" s="300"/>
      <c r="AG258" s="300"/>
      <c r="AH258" s="300"/>
      <c r="AI258" s="300"/>
      <c r="AJ258" s="298"/>
      <c r="AK258" s="299"/>
      <c r="AL258" s="299"/>
      <c r="AM258" s="299"/>
      <c r="AN258" s="299"/>
      <c r="AO258" s="300"/>
      <c r="AP258" s="300"/>
      <c r="AQ258" s="300"/>
      <c r="AR258" s="298"/>
      <c r="AS258" s="299"/>
      <c r="AT258" s="299"/>
      <c r="AU258" s="299"/>
      <c r="AV258" s="299"/>
      <c r="AW258" s="300"/>
      <c r="AX258" s="300"/>
      <c r="AY258" s="300"/>
    </row>
    <row r="259" spans="8:51" ht="31.9" customHeight="1" x14ac:dyDescent="0.25">
      <c r="H259" s="297"/>
      <c r="I259" s="211"/>
      <c r="J259" s="211"/>
      <c r="K259" s="211"/>
      <c r="L259" s="211"/>
      <c r="M259" s="212"/>
      <c r="N259" s="212"/>
      <c r="O259" s="212"/>
      <c r="P259" s="212"/>
      <c r="Q259" s="212"/>
      <c r="R259" s="212"/>
      <c r="S259" s="212"/>
      <c r="T259" s="298"/>
      <c r="U259" s="299"/>
      <c r="V259" s="299"/>
      <c r="W259" s="299"/>
      <c r="X259" s="299"/>
      <c r="Y259" s="300"/>
      <c r="Z259" s="300"/>
      <c r="AA259" s="300"/>
      <c r="AB259" s="298"/>
      <c r="AC259" s="299"/>
      <c r="AD259" s="299"/>
      <c r="AE259" s="299"/>
      <c r="AF259" s="300"/>
      <c r="AG259" s="300"/>
      <c r="AH259" s="300"/>
      <c r="AI259" s="300"/>
      <c r="AJ259" s="298"/>
      <c r="AK259" s="299"/>
      <c r="AL259" s="299"/>
      <c r="AM259" s="299"/>
      <c r="AN259" s="299"/>
      <c r="AO259" s="300"/>
      <c r="AP259" s="300"/>
      <c r="AQ259" s="300"/>
      <c r="AR259" s="298"/>
      <c r="AS259" s="299"/>
      <c r="AT259" s="299"/>
      <c r="AU259" s="299"/>
      <c r="AV259" s="299"/>
      <c r="AW259" s="300"/>
      <c r="AX259" s="300"/>
      <c r="AY259" s="300"/>
    </row>
    <row r="260" spans="8:51" ht="31.9" customHeight="1" x14ac:dyDescent="0.25">
      <c r="H260" s="297"/>
      <c r="I260" s="211"/>
      <c r="J260" s="211"/>
      <c r="K260" s="211"/>
      <c r="L260" s="211"/>
      <c r="M260" s="212"/>
      <c r="N260" s="212"/>
      <c r="O260" s="212"/>
      <c r="P260" s="212"/>
      <c r="Q260" s="212"/>
      <c r="R260" s="212"/>
      <c r="S260" s="212"/>
      <c r="T260" s="298"/>
      <c r="U260" s="299"/>
      <c r="V260" s="299"/>
      <c r="W260" s="299"/>
      <c r="X260" s="299"/>
      <c r="Y260" s="300"/>
      <c r="Z260" s="300"/>
      <c r="AA260" s="300"/>
      <c r="AB260" s="298"/>
      <c r="AC260" s="299"/>
      <c r="AD260" s="299"/>
      <c r="AE260" s="299"/>
      <c r="AF260" s="300"/>
      <c r="AG260" s="300"/>
      <c r="AH260" s="300"/>
      <c r="AI260" s="300"/>
      <c r="AJ260" s="298"/>
      <c r="AK260" s="299"/>
      <c r="AL260" s="299"/>
      <c r="AM260" s="299"/>
      <c r="AN260" s="299"/>
      <c r="AO260" s="300"/>
      <c r="AP260" s="300"/>
      <c r="AQ260" s="300"/>
      <c r="AR260" s="298"/>
      <c r="AS260" s="299"/>
      <c r="AT260" s="299"/>
      <c r="AU260" s="299"/>
      <c r="AV260" s="299"/>
      <c r="AW260" s="300"/>
      <c r="AX260" s="300"/>
      <c r="AY260" s="300"/>
    </row>
    <row r="261" spans="8:51" ht="31.9" customHeight="1" x14ac:dyDescent="0.25">
      <c r="H261" s="297"/>
      <c r="I261" s="211"/>
      <c r="J261" s="211"/>
      <c r="K261" s="211"/>
      <c r="L261" s="211"/>
      <c r="M261" s="212"/>
      <c r="N261" s="212"/>
      <c r="O261" s="212"/>
      <c r="P261" s="212"/>
      <c r="Q261" s="212"/>
      <c r="R261" s="212"/>
      <c r="S261" s="212"/>
      <c r="T261" s="298"/>
      <c r="U261" s="299"/>
      <c r="V261" s="299"/>
      <c r="W261" s="299"/>
      <c r="X261" s="299"/>
      <c r="Y261" s="300"/>
      <c r="Z261" s="300"/>
      <c r="AA261" s="300"/>
      <c r="AB261" s="298"/>
      <c r="AC261" s="299"/>
      <c r="AD261" s="299"/>
      <c r="AE261" s="299"/>
      <c r="AF261" s="300"/>
      <c r="AG261" s="300"/>
      <c r="AH261" s="300"/>
      <c r="AI261" s="300"/>
      <c r="AJ261" s="298"/>
      <c r="AK261" s="299"/>
      <c r="AL261" s="299"/>
      <c r="AM261" s="299"/>
      <c r="AN261" s="299"/>
      <c r="AO261" s="300"/>
      <c r="AP261" s="300"/>
      <c r="AQ261" s="300"/>
      <c r="AR261" s="298"/>
      <c r="AS261" s="299"/>
      <c r="AT261" s="299"/>
      <c r="AU261" s="299"/>
      <c r="AV261" s="299"/>
      <c r="AW261" s="300"/>
      <c r="AX261" s="300"/>
      <c r="AY261" s="300"/>
    </row>
    <row r="262" spans="8:51" ht="31.9" customHeight="1" x14ac:dyDescent="0.25">
      <c r="H262" s="297"/>
      <c r="I262" s="211"/>
      <c r="J262" s="211"/>
      <c r="K262" s="211"/>
      <c r="L262" s="211"/>
      <c r="M262" s="212"/>
      <c r="N262" s="212"/>
      <c r="O262" s="212"/>
      <c r="P262" s="212"/>
      <c r="Q262" s="212"/>
      <c r="R262" s="212"/>
      <c r="S262" s="212"/>
      <c r="T262" s="298"/>
      <c r="U262" s="299"/>
      <c r="V262" s="299"/>
      <c r="W262" s="299"/>
      <c r="X262" s="299"/>
      <c r="Y262" s="300"/>
      <c r="Z262" s="300"/>
      <c r="AA262" s="300"/>
      <c r="AB262" s="298"/>
      <c r="AC262" s="299"/>
      <c r="AD262" s="299"/>
      <c r="AE262" s="299"/>
      <c r="AF262" s="300"/>
      <c r="AG262" s="300"/>
      <c r="AH262" s="300"/>
      <c r="AI262" s="300"/>
      <c r="AJ262" s="298"/>
      <c r="AK262" s="299"/>
      <c r="AL262" s="299"/>
      <c r="AM262" s="299"/>
      <c r="AN262" s="299"/>
      <c r="AO262" s="300"/>
      <c r="AP262" s="300"/>
      <c r="AQ262" s="300"/>
      <c r="AR262" s="298"/>
      <c r="AS262" s="299"/>
      <c r="AT262" s="299"/>
      <c r="AU262" s="299"/>
      <c r="AV262" s="299"/>
      <c r="AW262" s="300"/>
      <c r="AX262" s="300"/>
      <c r="AY262" s="300"/>
    </row>
    <row r="263" spans="8:51" ht="31.9" customHeight="1" x14ac:dyDescent="0.25">
      <c r="H263" s="297"/>
      <c r="I263" s="211"/>
      <c r="J263" s="211"/>
      <c r="K263" s="211"/>
      <c r="L263" s="211"/>
      <c r="M263" s="212"/>
      <c r="N263" s="212"/>
      <c r="O263" s="212"/>
      <c r="P263" s="212"/>
      <c r="Q263" s="212"/>
      <c r="R263" s="212"/>
      <c r="S263" s="212"/>
      <c r="T263" s="298"/>
      <c r="U263" s="299"/>
      <c r="V263" s="299"/>
      <c r="W263" s="299"/>
      <c r="X263" s="299"/>
      <c r="Y263" s="300"/>
      <c r="Z263" s="300"/>
      <c r="AA263" s="300"/>
      <c r="AB263" s="298"/>
      <c r="AC263" s="299"/>
      <c r="AD263" s="299"/>
      <c r="AE263" s="299"/>
      <c r="AF263" s="300"/>
      <c r="AG263" s="300"/>
      <c r="AH263" s="300"/>
      <c r="AI263" s="300"/>
      <c r="AJ263" s="298"/>
      <c r="AK263" s="299"/>
      <c r="AL263" s="299"/>
      <c r="AM263" s="299"/>
      <c r="AN263" s="299"/>
      <c r="AO263" s="300"/>
      <c r="AP263" s="300"/>
      <c r="AQ263" s="300"/>
      <c r="AR263" s="298"/>
      <c r="AS263" s="299"/>
      <c r="AT263" s="299"/>
      <c r="AU263" s="299"/>
      <c r="AV263" s="299"/>
      <c r="AW263" s="300"/>
      <c r="AX263" s="300"/>
      <c r="AY263" s="300"/>
    </row>
    <row r="264" spans="8:51" ht="31.9" customHeight="1" x14ac:dyDescent="0.25">
      <c r="H264" s="297"/>
      <c r="I264" s="211"/>
      <c r="J264" s="211"/>
      <c r="K264" s="211"/>
      <c r="L264" s="211"/>
      <c r="M264" s="212"/>
      <c r="N264" s="212"/>
      <c r="O264" s="212"/>
      <c r="P264" s="212"/>
      <c r="Q264" s="212"/>
      <c r="R264" s="212"/>
      <c r="S264" s="212"/>
      <c r="T264" s="298"/>
      <c r="U264" s="299"/>
      <c r="V264" s="299"/>
      <c r="W264" s="299"/>
      <c r="X264" s="299"/>
      <c r="Y264" s="300"/>
      <c r="Z264" s="300"/>
      <c r="AA264" s="300"/>
      <c r="AB264" s="298"/>
      <c r="AC264" s="299"/>
      <c r="AD264" s="299"/>
      <c r="AE264" s="299"/>
      <c r="AF264" s="300"/>
      <c r="AG264" s="300"/>
      <c r="AH264" s="300"/>
      <c r="AI264" s="300"/>
      <c r="AJ264" s="298"/>
      <c r="AK264" s="299"/>
      <c r="AL264" s="299"/>
      <c r="AM264" s="299"/>
      <c r="AN264" s="299"/>
      <c r="AO264" s="300"/>
      <c r="AP264" s="300"/>
      <c r="AQ264" s="300"/>
      <c r="AR264" s="298"/>
      <c r="AS264" s="299"/>
      <c r="AT264" s="299"/>
      <c r="AU264" s="299"/>
      <c r="AV264" s="299"/>
      <c r="AW264" s="300"/>
      <c r="AX264" s="300"/>
      <c r="AY264" s="300"/>
    </row>
    <row r="265" spans="8:51" ht="31.9" customHeight="1" x14ac:dyDescent="0.25">
      <c r="H265" s="297"/>
      <c r="I265" s="211"/>
      <c r="J265" s="211"/>
      <c r="K265" s="211"/>
      <c r="L265" s="211"/>
      <c r="M265" s="212"/>
      <c r="N265" s="212"/>
      <c r="O265" s="212"/>
      <c r="P265" s="212"/>
      <c r="Q265" s="212"/>
      <c r="R265" s="212"/>
      <c r="S265" s="212"/>
      <c r="T265" s="298"/>
      <c r="U265" s="299"/>
      <c r="V265" s="299"/>
      <c r="W265" s="299"/>
      <c r="X265" s="299"/>
      <c r="Y265" s="300"/>
      <c r="Z265" s="300"/>
      <c r="AA265" s="300"/>
      <c r="AB265" s="298"/>
      <c r="AC265" s="299"/>
      <c r="AD265" s="299"/>
      <c r="AE265" s="299"/>
      <c r="AF265" s="300"/>
      <c r="AG265" s="300"/>
      <c r="AH265" s="300"/>
      <c r="AI265" s="300"/>
      <c r="AJ265" s="298"/>
      <c r="AK265" s="299"/>
      <c r="AL265" s="299"/>
      <c r="AM265" s="299"/>
      <c r="AN265" s="299"/>
      <c r="AO265" s="300"/>
      <c r="AP265" s="300"/>
      <c r="AQ265" s="300"/>
      <c r="AR265" s="298"/>
      <c r="AS265" s="299"/>
      <c r="AT265" s="299"/>
      <c r="AU265" s="299"/>
      <c r="AV265" s="299"/>
      <c r="AW265" s="300"/>
      <c r="AX265" s="300"/>
      <c r="AY265" s="300"/>
    </row>
    <row r="266" spans="8:51" ht="31.9" customHeight="1" x14ac:dyDescent="0.25">
      <c r="H266" s="297"/>
      <c r="I266" s="211"/>
      <c r="J266" s="211"/>
      <c r="K266" s="211"/>
      <c r="L266" s="211"/>
      <c r="M266" s="212"/>
      <c r="N266" s="212"/>
      <c r="O266" s="212"/>
      <c r="P266" s="212"/>
      <c r="Q266" s="212"/>
      <c r="R266" s="212"/>
      <c r="S266" s="212"/>
      <c r="T266" s="298"/>
      <c r="U266" s="299"/>
      <c r="V266" s="299"/>
      <c r="W266" s="299"/>
      <c r="X266" s="299"/>
      <c r="Y266" s="300"/>
      <c r="Z266" s="300"/>
      <c r="AA266" s="300"/>
      <c r="AB266" s="298"/>
      <c r="AC266" s="299"/>
      <c r="AD266" s="299"/>
      <c r="AE266" s="299"/>
      <c r="AF266" s="300"/>
      <c r="AG266" s="300"/>
      <c r="AH266" s="300"/>
      <c r="AI266" s="300"/>
      <c r="AJ266" s="298"/>
      <c r="AK266" s="299"/>
      <c r="AL266" s="299"/>
      <c r="AM266" s="299"/>
      <c r="AN266" s="299"/>
      <c r="AO266" s="300"/>
      <c r="AP266" s="300"/>
      <c r="AQ266" s="300"/>
      <c r="AR266" s="298"/>
      <c r="AS266" s="299"/>
      <c r="AT266" s="299"/>
      <c r="AU266" s="299"/>
      <c r="AV266" s="299"/>
      <c r="AW266" s="300"/>
      <c r="AX266" s="300"/>
      <c r="AY266" s="300"/>
    </row>
    <row r="267" spans="8:51" ht="31.9" customHeight="1" x14ac:dyDescent="0.25">
      <c r="H267" s="297"/>
      <c r="I267" s="211"/>
      <c r="J267" s="211"/>
      <c r="K267" s="211"/>
      <c r="L267" s="211"/>
      <c r="M267" s="212"/>
      <c r="N267" s="212"/>
      <c r="O267" s="212"/>
      <c r="P267" s="212"/>
      <c r="Q267" s="212"/>
      <c r="R267" s="212"/>
      <c r="S267" s="212"/>
      <c r="T267" s="298"/>
      <c r="U267" s="299"/>
      <c r="V267" s="299"/>
      <c r="W267" s="299"/>
      <c r="X267" s="299"/>
      <c r="Y267" s="300"/>
      <c r="Z267" s="300"/>
      <c r="AA267" s="300"/>
      <c r="AB267" s="298"/>
      <c r="AC267" s="299"/>
      <c r="AD267" s="299"/>
      <c r="AE267" s="299"/>
      <c r="AF267" s="300"/>
      <c r="AG267" s="300"/>
      <c r="AH267" s="300"/>
      <c r="AI267" s="300"/>
      <c r="AJ267" s="298"/>
      <c r="AK267" s="299"/>
      <c r="AL267" s="299"/>
      <c r="AM267" s="299"/>
      <c r="AN267" s="299"/>
      <c r="AO267" s="300"/>
      <c r="AP267" s="300"/>
      <c r="AQ267" s="300"/>
      <c r="AR267" s="298"/>
      <c r="AS267" s="299"/>
      <c r="AT267" s="299"/>
      <c r="AU267" s="299"/>
      <c r="AV267" s="299"/>
      <c r="AW267" s="300"/>
      <c r="AX267" s="300"/>
      <c r="AY267" s="300"/>
    </row>
    <row r="268" spans="8:51" ht="31.9" customHeight="1" x14ac:dyDescent="0.25">
      <c r="H268" s="297"/>
      <c r="I268" s="211"/>
      <c r="J268" s="211"/>
      <c r="K268" s="211"/>
      <c r="L268" s="211"/>
      <c r="M268" s="212"/>
      <c r="N268" s="212"/>
      <c r="O268" s="212"/>
      <c r="P268" s="212"/>
      <c r="Q268" s="212"/>
      <c r="R268" s="212"/>
      <c r="S268" s="212"/>
      <c r="T268" s="298"/>
      <c r="U268" s="299"/>
      <c r="V268" s="299"/>
      <c r="W268" s="299"/>
      <c r="X268" s="299"/>
      <c r="Y268" s="300"/>
      <c r="Z268" s="300"/>
      <c r="AA268" s="300"/>
      <c r="AB268" s="298"/>
      <c r="AC268" s="299"/>
      <c r="AD268" s="299"/>
      <c r="AE268" s="299"/>
      <c r="AF268" s="300"/>
      <c r="AG268" s="300"/>
      <c r="AH268" s="300"/>
      <c r="AI268" s="300"/>
      <c r="AJ268" s="298"/>
      <c r="AK268" s="299"/>
      <c r="AL268" s="299"/>
      <c r="AM268" s="299"/>
      <c r="AN268" s="299"/>
      <c r="AO268" s="300"/>
      <c r="AP268" s="300"/>
      <c r="AQ268" s="300"/>
      <c r="AR268" s="298"/>
      <c r="AS268" s="299"/>
      <c r="AT268" s="299"/>
      <c r="AU268" s="299"/>
      <c r="AV268" s="299"/>
      <c r="AW268" s="300"/>
      <c r="AX268" s="300"/>
      <c r="AY268" s="300"/>
    </row>
    <row r="269" spans="8:51" ht="31.9" customHeight="1" x14ac:dyDescent="0.25">
      <c r="H269" s="297"/>
      <c r="I269" s="211"/>
      <c r="J269" s="211"/>
      <c r="K269" s="211"/>
      <c r="L269" s="211"/>
      <c r="M269" s="212"/>
      <c r="N269" s="212"/>
      <c r="O269" s="212"/>
      <c r="P269" s="212"/>
      <c r="Q269" s="212"/>
      <c r="R269" s="212"/>
      <c r="S269" s="212"/>
      <c r="T269" s="298"/>
      <c r="U269" s="299"/>
      <c r="V269" s="299"/>
      <c r="W269" s="299"/>
      <c r="X269" s="299"/>
      <c r="Y269" s="300"/>
      <c r="Z269" s="300"/>
      <c r="AA269" s="300"/>
      <c r="AB269" s="298"/>
      <c r="AC269" s="299"/>
      <c r="AD269" s="299"/>
      <c r="AE269" s="299"/>
      <c r="AF269" s="300"/>
      <c r="AG269" s="300"/>
      <c r="AH269" s="300"/>
      <c r="AI269" s="300"/>
      <c r="AJ269" s="298"/>
      <c r="AK269" s="299"/>
      <c r="AL269" s="299"/>
      <c r="AM269" s="299"/>
      <c r="AN269" s="299"/>
      <c r="AO269" s="300"/>
      <c r="AP269" s="300"/>
      <c r="AQ269" s="300"/>
      <c r="AR269" s="298"/>
      <c r="AS269" s="299"/>
      <c r="AT269" s="299"/>
      <c r="AU269" s="299"/>
      <c r="AV269" s="299"/>
      <c r="AW269" s="300"/>
      <c r="AX269" s="300"/>
      <c r="AY269" s="300"/>
    </row>
    <row r="270" spans="8:51" ht="31.9" customHeight="1" x14ac:dyDescent="0.25">
      <c r="H270" s="297"/>
      <c r="I270" s="211"/>
      <c r="J270" s="211"/>
      <c r="K270" s="211"/>
      <c r="L270" s="211"/>
      <c r="M270" s="212"/>
      <c r="N270" s="212"/>
      <c r="O270" s="212"/>
      <c r="P270" s="212"/>
      <c r="Q270" s="212"/>
      <c r="R270" s="212"/>
      <c r="S270" s="212"/>
      <c r="T270" s="298"/>
      <c r="U270" s="299"/>
      <c r="V270" s="299"/>
      <c r="W270" s="299"/>
      <c r="X270" s="299"/>
      <c r="Y270" s="300"/>
      <c r="Z270" s="300"/>
      <c r="AA270" s="300"/>
      <c r="AB270" s="298"/>
      <c r="AC270" s="299"/>
      <c r="AD270" s="299"/>
      <c r="AE270" s="299"/>
      <c r="AF270" s="300"/>
      <c r="AG270" s="300"/>
      <c r="AH270" s="300"/>
      <c r="AI270" s="300"/>
      <c r="AJ270" s="298"/>
      <c r="AK270" s="299"/>
      <c r="AL270" s="299"/>
      <c r="AM270" s="299"/>
      <c r="AN270" s="299"/>
      <c r="AO270" s="300"/>
      <c r="AP270" s="300"/>
      <c r="AQ270" s="300"/>
      <c r="AR270" s="298"/>
      <c r="AS270" s="299"/>
      <c r="AT270" s="299"/>
      <c r="AU270" s="299"/>
      <c r="AV270" s="299"/>
      <c r="AW270" s="300"/>
      <c r="AX270" s="300"/>
      <c r="AY270" s="300"/>
    </row>
    <row r="271" spans="8:51" ht="31.9" customHeight="1" x14ac:dyDescent="0.25">
      <c r="H271" s="297"/>
      <c r="I271" s="211"/>
      <c r="J271" s="211"/>
      <c r="K271" s="211"/>
      <c r="L271" s="211"/>
      <c r="M271" s="212"/>
      <c r="N271" s="212"/>
      <c r="O271" s="212"/>
      <c r="P271" s="212"/>
      <c r="Q271" s="212"/>
      <c r="R271" s="212"/>
      <c r="S271" s="212"/>
      <c r="T271" s="298"/>
      <c r="U271" s="299"/>
      <c r="V271" s="299"/>
      <c r="W271" s="299"/>
      <c r="X271" s="299"/>
      <c r="Y271" s="300"/>
      <c r="Z271" s="300"/>
      <c r="AA271" s="300"/>
      <c r="AB271" s="298"/>
      <c r="AC271" s="299"/>
      <c r="AD271" s="299"/>
      <c r="AE271" s="299"/>
      <c r="AF271" s="300"/>
      <c r="AG271" s="300"/>
      <c r="AH271" s="300"/>
      <c r="AI271" s="300"/>
      <c r="AJ271" s="298"/>
      <c r="AK271" s="299"/>
      <c r="AL271" s="299"/>
      <c r="AM271" s="299"/>
      <c r="AN271" s="299"/>
      <c r="AO271" s="300"/>
      <c r="AP271" s="300"/>
      <c r="AQ271" s="300"/>
      <c r="AR271" s="298"/>
      <c r="AS271" s="299"/>
      <c r="AT271" s="299"/>
      <c r="AU271" s="299"/>
      <c r="AV271" s="299"/>
      <c r="AW271" s="300"/>
      <c r="AX271" s="300"/>
      <c r="AY271" s="300"/>
    </row>
    <row r="272" spans="8:51" ht="31.9" customHeight="1" x14ac:dyDescent="0.25">
      <c r="H272" s="297"/>
      <c r="I272" s="211"/>
      <c r="J272" s="211"/>
      <c r="K272" s="211"/>
      <c r="L272" s="211"/>
      <c r="M272" s="212"/>
      <c r="N272" s="212"/>
      <c r="O272" s="212"/>
      <c r="P272" s="212"/>
      <c r="Q272" s="212"/>
      <c r="R272" s="212"/>
      <c r="S272" s="212"/>
      <c r="T272" s="298"/>
      <c r="U272" s="299"/>
      <c r="V272" s="299"/>
      <c r="W272" s="299"/>
      <c r="X272" s="299"/>
      <c r="Y272" s="300"/>
      <c r="Z272" s="300"/>
      <c r="AA272" s="300"/>
      <c r="AB272" s="298"/>
      <c r="AC272" s="299"/>
      <c r="AD272" s="299"/>
      <c r="AE272" s="299"/>
      <c r="AF272" s="300"/>
      <c r="AG272" s="300"/>
      <c r="AH272" s="300"/>
      <c r="AI272" s="300"/>
      <c r="AJ272" s="298"/>
      <c r="AK272" s="299"/>
      <c r="AL272" s="299"/>
      <c r="AM272" s="299"/>
      <c r="AN272" s="299"/>
      <c r="AO272" s="300"/>
      <c r="AP272" s="300"/>
      <c r="AQ272" s="300"/>
      <c r="AR272" s="298"/>
      <c r="AS272" s="299"/>
      <c r="AT272" s="299"/>
      <c r="AU272" s="299"/>
      <c r="AV272" s="299"/>
      <c r="AW272" s="300"/>
      <c r="AX272" s="300"/>
      <c r="AY272" s="300"/>
    </row>
    <row r="273" spans="8:51" ht="31.9" customHeight="1" x14ac:dyDescent="0.25">
      <c r="H273" s="297"/>
      <c r="I273" s="211"/>
      <c r="J273" s="211"/>
      <c r="K273" s="211"/>
      <c r="L273" s="211"/>
      <c r="M273" s="212"/>
      <c r="N273" s="212"/>
      <c r="O273" s="212"/>
      <c r="P273" s="212"/>
      <c r="Q273" s="212"/>
      <c r="R273" s="212"/>
      <c r="S273" s="212"/>
      <c r="T273" s="298"/>
      <c r="U273" s="299"/>
      <c r="V273" s="299"/>
      <c r="W273" s="299"/>
      <c r="X273" s="299"/>
      <c r="Y273" s="300"/>
      <c r="Z273" s="300"/>
      <c r="AA273" s="300"/>
      <c r="AB273" s="298"/>
      <c r="AC273" s="299"/>
      <c r="AD273" s="299"/>
      <c r="AE273" s="299"/>
      <c r="AF273" s="300"/>
      <c r="AG273" s="300"/>
      <c r="AH273" s="300"/>
      <c r="AI273" s="300"/>
      <c r="AJ273" s="298"/>
      <c r="AK273" s="299"/>
      <c r="AL273" s="299"/>
      <c r="AM273" s="299"/>
      <c r="AN273" s="299"/>
      <c r="AO273" s="300"/>
      <c r="AP273" s="300"/>
      <c r="AQ273" s="300"/>
      <c r="AR273" s="298"/>
      <c r="AS273" s="299"/>
      <c r="AT273" s="299"/>
      <c r="AU273" s="299"/>
      <c r="AV273" s="299"/>
      <c r="AW273" s="300"/>
      <c r="AX273" s="300"/>
      <c r="AY273" s="300"/>
    </row>
    <row r="274" spans="8:51" ht="31.9" customHeight="1" x14ac:dyDescent="0.25">
      <c r="H274" s="297"/>
      <c r="I274" s="211"/>
      <c r="J274" s="211"/>
      <c r="K274" s="211"/>
      <c r="L274" s="211"/>
      <c r="M274" s="212"/>
      <c r="N274" s="212"/>
      <c r="O274" s="212"/>
      <c r="P274" s="212"/>
      <c r="Q274" s="212"/>
      <c r="R274" s="212"/>
      <c r="S274" s="212"/>
      <c r="T274" s="298"/>
      <c r="U274" s="299"/>
      <c r="V274" s="299"/>
      <c r="W274" s="299"/>
      <c r="X274" s="299"/>
      <c r="Y274" s="300"/>
      <c r="Z274" s="300"/>
      <c r="AA274" s="300"/>
      <c r="AB274" s="298"/>
      <c r="AC274" s="299"/>
      <c r="AD274" s="299"/>
      <c r="AE274" s="299"/>
      <c r="AF274" s="300"/>
      <c r="AG274" s="300"/>
      <c r="AH274" s="300"/>
      <c r="AI274" s="300"/>
      <c r="AJ274" s="298"/>
      <c r="AK274" s="299"/>
      <c r="AL274" s="299"/>
      <c r="AM274" s="299"/>
      <c r="AN274" s="299"/>
      <c r="AO274" s="300"/>
      <c r="AP274" s="300"/>
      <c r="AQ274" s="300"/>
      <c r="AR274" s="298"/>
      <c r="AS274" s="299"/>
      <c r="AT274" s="299"/>
      <c r="AU274" s="299"/>
      <c r="AV274" s="299"/>
      <c r="AW274" s="300"/>
      <c r="AX274" s="300"/>
      <c r="AY274" s="300"/>
    </row>
    <row r="275" spans="8:51" ht="31.9" customHeight="1" x14ac:dyDescent="0.25">
      <c r="H275" s="297"/>
      <c r="I275" s="211"/>
      <c r="J275" s="211"/>
      <c r="K275" s="211"/>
      <c r="L275" s="211"/>
      <c r="M275" s="212"/>
      <c r="N275" s="212"/>
      <c r="O275" s="212"/>
      <c r="P275" s="212"/>
      <c r="Q275" s="212"/>
      <c r="R275" s="212"/>
      <c r="S275" s="212"/>
      <c r="T275" s="298"/>
      <c r="U275" s="299"/>
      <c r="V275" s="299"/>
      <c r="W275" s="299"/>
      <c r="X275" s="299"/>
      <c r="Y275" s="300"/>
      <c r="Z275" s="300"/>
      <c r="AA275" s="300"/>
      <c r="AB275" s="298"/>
      <c r="AC275" s="299"/>
      <c r="AD275" s="299"/>
      <c r="AE275" s="299"/>
      <c r="AF275" s="300"/>
      <c r="AG275" s="300"/>
      <c r="AH275" s="300"/>
      <c r="AI275" s="300"/>
      <c r="AJ275" s="298"/>
      <c r="AK275" s="299"/>
      <c r="AL275" s="299"/>
      <c r="AM275" s="299"/>
      <c r="AN275" s="299"/>
      <c r="AO275" s="300"/>
      <c r="AP275" s="300"/>
      <c r="AQ275" s="300"/>
      <c r="AR275" s="298"/>
      <c r="AS275" s="299"/>
      <c r="AT275" s="299"/>
      <c r="AU275" s="299"/>
      <c r="AV275" s="299"/>
      <c r="AW275" s="300"/>
      <c r="AX275" s="300"/>
      <c r="AY275" s="300"/>
    </row>
    <row r="276" spans="8:51" ht="31.9" customHeight="1" x14ac:dyDescent="0.25">
      <c r="H276" s="297"/>
      <c r="I276" s="211"/>
      <c r="J276" s="211"/>
      <c r="K276" s="211"/>
      <c r="L276" s="211"/>
      <c r="M276" s="212"/>
      <c r="N276" s="212"/>
      <c r="O276" s="212"/>
      <c r="P276" s="212"/>
      <c r="Q276" s="212"/>
      <c r="R276" s="212"/>
      <c r="S276" s="212"/>
      <c r="T276" s="298"/>
      <c r="U276" s="299"/>
      <c r="V276" s="299"/>
      <c r="W276" s="299"/>
      <c r="X276" s="299"/>
      <c r="Y276" s="300"/>
      <c r="Z276" s="300"/>
      <c r="AA276" s="300"/>
      <c r="AB276" s="298"/>
      <c r="AC276" s="299"/>
      <c r="AD276" s="299"/>
      <c r="AE276" s="299"/>
      <c r="AF276" s="300"/>
      <c r="AG276" s="300"/>
      <c r="AH276" s="300"/>
      <c r="AI276" s="300"/>
      <c r="AJ276" s="298"/>
      <c r="AK276" s="299"/>
      <c r="AL276" s="299"/>
      <c r="AM276" s="299"/>
      <c r="AN276" s="299"/>
      <c r="AO276" s="300"/>
      <c r="AP276" s="300"/>
      <c r="AQ276" s="300"/>
      <c r="AR276" s="298"/>
      <c r="AS276" s="299"/>
      <c r="AT276" s="299"/>
      <c r="AU276" s="299"/>
      <c r="AV276" s="299"/>
      <c r="AW276" s="300"/>
      <c r="AX276" s="300"/>
      <c r="AY276" s="300"/>
    </row>
    <row r="277" spans="8:51" ht="31.9" customHeight="1" x14ac:dyDescent="0.25">
      <c r="H277" s="297"/>
      <c r="I277" s="211"/>
      <c r="J277" s="211"/>
      <c r="K277" s="211"/>
      <c r="L277" s="211"/>
      <c r="M277" s="212"/>
      <c r="N277" s="212"/>
      <c r="O277" s="212"/>
      <c r="P277" s="212"/>
      <c r="Q277" s="212"/>
      <c r="R277" s="212"/>
      <c r="S277" s="212"/>
      <c r="T277" s="298"/>
      <c r="U277" s="299"/>
      <c r="V277" s="299"/>
      <c r="W277" s="299"/>
      <c r="X277" s="299"/>
      <c r="Y277" s="300"/>
      <c r="Z277" s="300"/>
      <c r="AA277" s="300"/>
      <c r="AB277" s="298"/>
      <c r="AC277" s="299"/>
      <c r="AD277" s="299"/>
      <c r="AE277" s="299"/>
      <c r="AF277" s="300"/>
      <c r="AG277" s="300"/>
      <c r="AH277" s="300"/>
      <c r="AI277" s="300"/>
      <c r="AJ277" s="298"/>
      <c r="AK277" s="299"/>
      <c r="AL277" s="299"/>
      <c r="AM277" s="299"/>
      <c r="AN277" s="299"/>
      <c r="AO277" s="300"/>
      <c r="AP277" s="300"/>
      <c r="AQ277" s="300"/>
      <c r="AR277" s="298"/>
      <c r="AS277" s="299"/>
      <c r="AT277" s="299"/>
      <c r="AU277" s="299"/>
      <c r="AV277" s="299"/>
      <c r="AW277" s="300"/>
      <c r="AX277" s="300"/>
      <c r="AY277" s="300"/>
    </row>
    <row r="278" spans="8:51" ht="31.9" customHeight="1" x14ac:dyDescent="0.25">
      <c r="H278" s="297"/>
      <c r="I278" s="211"/>
      <c r="J278" s="211"/>
      <c r="K278" s="211"/>
      <c r="L278" s="211"/>
      <c r="M278" s="212"/>
      <c r="N278" s="212"/>
      <c r="O278" s="212"/>
      <c r="P278" s="212"/>
      <c r="Q278" s="212"/>
      <c r="R278" s="212"/>
      <c r="S278" s="212"/>
      <c r="T278" s="298"/>
      <c r="U278" s="299"/>
      <c r="V278" s="299"/>
      <c r="W278" s="299"/>
      <c r="X278" s="299"/>
      <c r="Y278" s="300"/>
      <c r="Z278" s="300"/>
      <c r="AA278" s="300"/>
      <c r="AB278" s="298"/>
      <c r="AC278" s="299"/>
      <c r="AD278" s="299"/>
      <c r="AE278" s="299"/>
      <c r="AF278" s="300"/>
      <c r="AG278" s="300"/>
      <c r="AH278" s="300"/>
      <c r="AI278" s="300"/>
      <c r="AJ278" s="298"/>
      <c r="AK278" s="299"/>
      <c r="AL278" s="299"/>
      <c r="AM278" s="299"/>
      <c r="AN278" s="299"/>
      <c r="AO278" s="300"/>
      <c r="AP278" s="300"/>
      <c r="AQ278" s="300"/>
      <c r="AR278" s="298"/>
      <c r="AS278" s="299"/>
      <c r="AT278" s="299"/>
      <c r="AU278" s="299"/>
      <c r="AV278" s="299"/>
      <c r="AW278" s="300"/>
      <c r="AX278" s="300"/>
      <c r="AY278" s="300"/>
    </row>
    <row r="279" spans="8:51" ht="31.9" customHeight="1" x14ac:dyDescent="0.25">
      <c r="H279" s="297"/>
      <c r="I279" s="211"/>
      <c r="J279" s="211"/>
      <c r="K279" s="211"/>
      <c r="L279" s="211"/>
      <c r="M279" s="212"/>
      <c r="N279" s="212"/>
      <c r="O279" s="212"/>
      <c r="P279" s="212"/>
      <c r="Q279" s="212"/>
      <c r="R279" s="212"/>
      <c r="S279" s="212"/>
      <c r="T279" s="298"/>
      <c r="U279" s="299"/>
      <c r="V279" s="299"/>
      <c r="W279" s="299"/>
      <c r="X279" s="299"/>
      <c r="Y279" s="300"/>
      <c r="Z279" s="300"/>
      <c r="AA279" s="300"/>
      <c r="AB279" s="298"/>
      <c r="AC279" s="299"/>
      <c r="AD279" s="299"/>
      <c r="AE279" s="299"/>
      <c r="AF279" s="300"/>
      <c r="AG279" s="300"/>
      <c r="AH279" s="300"/>
      <c r="AI279" s="300"/>
      <c r="AJ279" s="298"/>
      <c r="AK279" s="299"/>
      <c r="AL279" s="299"/>
      <c r="AM279" s="299"/>
      <c r="AN279" s="299"/>
      <c r="AO279" s="300"/>
      <c r="AP279" s="300"/>
      <c r="AQ279" s="300"/>
      <c r="AR279" s="298"/>
      <c r="AS279" s="299"/>
      <c r="AT279" s="299"/>
      <c r="AU279" s="299"/>
      <c r="AV279" s="299"/>
      <c r="AW279" s="300"/>
      <c r="AX279" s="300"/>
      <c r="AY279" s="300"/>
    </row>
    <row r="280" spans="8:51" ht="31.9" customHeight="1" x14ac:dyDescent="0.25">
      <c r="H280" s="297"/>
      <c r="I280" s="211"/>
      <c r="J280" s="211"/>
      <c r="K280" s="211"/>
      <c r="L280" s="211"/>
      <c r="M280" s="212"/>
      <c r="N280" s="212"/>
      <c r="O280" s="212"/>
      <c r="P280" s="212"/>
      <c r="Q280" s="212"/>
      <c r="R280" s="212"/>
      <c r="S280" s="212"/>
      <c r="T280" s="298"/>
      <c r="U280" s="299"/>
      <c r="V280" s="299"/>
      <c r="W280" s="299"/>
      <c r="X280" s="299"/>
      <c r="Y280" s="300"/>
      <c r="Z280" s="300"/>
      <c r="AA280" s="300"/>
      <c r="AB280" s="298"/>
      <c r="AC280" s="299"/>
      <c r="AD280" s="299"/>
      <c r="AE280" s="299"/>
      <c r="AF280" s="300"/>
      <c r="AG280" s="300"/>
      <c r="AH280" s="300"/>
      <c r="AI280" s="300"/>
      <c r="AJ280" s="298"/>
      <c r="AK280" s="299"/>
      <c r="AL280" s="299"/>
      <c r="AM280" s="299"/>
      <c r="AN280" s="299"/>
      <c r="AO280" s="300"/>
      <c r="AP280" s="300"/>
      <c r="AQ280" s="300"/>
      <c r="AR280" s="298"/>
      <c r="AS280" s="299"/>
      <c r="AT280" s="299"/>
      <c r="AU280" s="299"/>
      <c r="AV280" s="299"/>
      <c r="AW280" s="300"/>
      <c r="AX280" s="300"/>
      <c r="AY280" s="300"/>
    </row>
    <row r="281" spans="8:51" ht="31.9" customHeight="1" x14ac:dyDescent="0.25">
      <c r="H281" s="297"/>
      <c r="I281" s="211"/>
      <c r="J281" s="211"/>
      <c r="K281" s="211"/>
      <c r="L281" s="211"/>
      <c r="M281" s="212"/>
      <c r="N281" s="212"/>
      <c r="O281" s="212"/>
      <c r="P281" s="212"/>
      <c r="Q281" s="212"/>
      <c r="R281" s="212"/>
      <c r="S281" s="212"/>
      <c r="T281" s="298"/>
      <c r="U281" s="299"/>
      <c r="V281" s="299"/>
      <c r="W281" s="299"/>
      <c r="X281" s="299"/>
      <c r="Y281" s="300"/>
      <c r="Z281" s="300"/>
      <c r="AA281" s="300"/>
      <c r="AB281" s="298"/>
      <c r="AC281" s="299"/>
      <c r="AD281" s="299"/>
      <c r="AE281" s="299"/>
      <c r="AF281" s="300"/>
      <c r="AG281" s="300"/>
      <c r="AH281" s="300"/>
      <c r="AI281" s="300"/>
      <c r="AJ281" s="298"/>
      <c r="AK281" s="299"/>
      <c r="AL281" s="299"/>
      <c r="AM281" s="299"/>
      <c r="AN281" s="299"/>
      <c r="AO281" s="300"/>
      <c r="AP281" s="300"/>
      <c r="AQ281" s="300"/>
      <c r="AR281" s="298"/>
      <c r="AS281" s="299"/>
      <c r="AT281" s="299"/>
      <c r="AU281" s="299"/>
      <c r="AV281" s="299"/>
      <c r="AW281" s="300"/>
      <c r="AX281" s="300"/>
      <c r="AY281" s="300"/>
    </row>
    <row r="282" spans="8:51" ht="31.9" customHeight="1" x14ac:dyDescent="0.25">
      <c r="H282" s="297"/>
      <c r="I282" s="211"/>
      <c r="J282" s="211"/>
      <c r="K282" s="211"/>
      <c r="L282" s="211"/>
      <c r="M282" s="212"/>
      <c r="N282" s="212"/>
      <c r="O282" s="212"/>
      <c r="P282" s="212"/>
      <c r="Q282" s="212"/>
      <c r="R282" s="212"/>
      <c r="S282" s="212"/>
      <c r="T282" s="298"/>
      <c r="U282" s="299"/>
      <c r="V282" s="299"/>
      <c r="W282" s="299"/>
      <c r="X282" s="299"/>
      <c r="Y282" s="300"/>
      <c r="Z282" s="300"/>
      <c r="AA282" s="300"/>
      <c r="AB282" s="298"/>
      <c r="AC282" s="299"/>
      <c r="AD282" s="299"/>
      <c r="AE282" s="299"/>
      <c r="AF282" s="300"/>
      <c r="AG282" s="300"/>
      <c r="AH282" s="300"/>
      <c r="AI282" s="300"/>
      <c r="AJ282" s="298"/>
      <c r="AK282" s="299"/>
      <c r="AL282" s="299"/>
      <c r="AM282" s="299"/>
      <c r="AN282" s="299"/>
      <c r="AO282" s="300"/>
      <c r="AP282" s="300"/>
      <c r="AQ282" s="300"/>
      <c r="AR282" s="298"/>
      <c r="AS282" s="299"/>
      <c r="AT282" s="299"/>
      <c r="AU282" s="299"/>
      <c r="AV282" s="299"/>
      <c r="AW282" s="300"/>
      <c r="AX282" s="300"/>
      <c r="AY282" s="300"/>
    </row>
    <row r="283" spans="8:51" ht="31.9" customHeight="1" x14ac:dyDescent="0.25">
      <c r="H283" s="297"/>
      <c r="I283" s="211"/>
      <c r="J283" s="211"/>
      <c r="K283" s="211"/>
      <c r="L283" s="211"/>
      <c r="M283" s="212"/>
      <c r="N283" s="212"/>
      <c r="O283" s="212"/>
      <c r="P283" s="212"/>
      <c r="Q283" s="212"/>
      <c r="R283" s="212"/>
      <c r="S283" s="212"/>
      <c r="T283" s="298"/>
      <c r="U283" s="299"/>
      <c r="V283" s="299"/>
      <c r="W283" s="299"/>
      <c r="X283" s="299"/>
      <c r="Y283" s="300"/>
      <c r="Z283" s="300"/>
      <c r="AA283" s="300"/>
      <c r="AB283" s="298"/>
      <c r="AC283" s="299"/>
      <c r="AD283" s="299"/>
      <c r="AE283" s="299"/>
      <c r="AF283" s="300"/>
      <c r="AG283" s="300"/>
      <c r="AH283" s="300"/>
      <c r="AI283" s="300"/>
      <c r="AJ283" s="298"/>
      <c r="AK283" s="299"/>
      <c r="AL283" s="299"/>
      <c r="AM283" s="299"/>
      <c r="AN283" s="299"/>
      <c r="AO283" s="300"/>
      <c r="AP283" s="300"/>
      <c r="AQ283" s="300"/>
      <c r="AR283" s="298"/>
      <c r="AS283" s="299"/>
      <c r="AT283" s="299"/>
      <c r="AU283" s="299"/>
      <c r="AV283" s="299"/>
      <c r="AW283" s="300"/>
      <c r="AX283" s="300"/>
      <c r="AY283" s="300"/>
    </row>
    <row r="284" spans="8:51" ht="31.9" customHeight="1" x14ac:dyDescent="0.25">
      <c r="H284" s="297"/>
      <c r="I284" s="211"/>
      <c r="J284" s="211"/>
      <c r="K284" s="211"/>
      <c r="L284" s="211"/>
      <c r="M284" s="212"/>
      <c r="N284" s="212"/>
      <c r="O284" s="212"/>
      <c r="P284" s="212"/>
      <c r="Q284" s="212"/>
      <c r="R284" s="212"/>
      <c r="S284" s="212"/>
      <c r="T284" s="298"/>
      <c r="U284" s="299"/>
      <c r="V284" s="299"/>
      <c r="W284" s="299"/>
      <c r="X284" s="299"/>
      <c r="Y284" s="300"/>
      <c r="Z284" s="300"/>
      <c r="AA284" s="300"/>
      <c r="AB284" s="298"/>
      <c r="AC284" s="299"/>
      <c r="AD284" s="299"/>
      <c r="AE284" s="299"/>
      <c r="AF284" s="300"/>
      <c r="AG284" s="300"/>
      <c r="AH284" s="300"/>
      <c r="AI284" s="300"/>
      <c r="AJ284" s="298"/>
      <c r="AK284" s="299"/>
      <c r="AL284" s="299"/>
      <c r="AM284" s="299"/>
      <c r="AN284" s="299"/>
      <c r="AO284" s="300"/>
      <c r="AP284" s="300"/>
      <c r="AQ284" s="300"/>
      <c r="AR284" s="298"/>
      <c r="AS284" s="299"/>
      <c r="AT284" s="299"/>
      <c r="AU284" s="299"/>
      <c r="AV284" s="299"/>
      <c r="AW284" s="300"/>
      <c r="AX284" s="300"/>
      <c r="AY284" s="300"/>
    </row>
    <row r="285" spans="8:51" ht="31.9" customHeight="1" x14ac:dyDescent="0.25">
      <c r="H285" s="297"/>
      <c r="I285" s="211"/>
      <c r="J285" s="211"/>
      <c r="K285" s="211"/>
      <c r="L285" s="211"/>
      <c r="M285" s="212"/>
      <c r="N285" s="212"/>
      <c r="O285" s="212"/>
      <c r="P285" s="212"/>
      <c r="Q285" s="212"/>
      <c r="R285" s="212"/>
      <c r="S285" s="212"/>
      <c r="T285" s="298"/>
      <c r="U285" s="299"/>
      <c r="V285" s="299"/>
      <c r="W285" s="299"/>
      <c r="X285" s="299"/>
      <c r="Y285" s="300"/>
      <c r="Z285" s="300"/>
      <c r="AA285" s="300"/>
      <c r="AB285" s="298"/>
      <c r="AC285" s="299"/>
      <c r="AD285" s="299"/>
      <c r="AE285" s="299"/>
      <c r="AF285" s="300"/>
      <c r="AG285" s="300"/>
      <c r="AH285" s="300"/>
      <c r="AI285" s="300"/>
      <c r="AJ285" s="298"/>
      <c r="AK285" s="299"/>
      <c r="AL285" s="299"/>
      <c r="AM285" s="299"/>
      <c r="AN285" s="299"/>
      <c r="AO285" s="300"/>
      <c r="AP285" s="300"/>
      <c r="AQ285" s="300"/>
      <c r="AR285" s="298"/>
      <c r="AS285" s="299"/>
      <c r="AT285" s="299"/>
      <c r="AU285" s="299"/>
      <c r="AV285" s="299"/>
      <c r="AW285" s="300"/>
      <c r="AX285" s="300"/>
      <c r="AY285" s="300"/>
    </row>
    <row r="286" spans="8:51" ht="31.9" customHeight="1" x14ac:dyDescent="0.25">
      <c r="H286" s="297"/>
      <c r="I286" s="211"/>
      <c r="J286" s="211"/>
      <c r="K286" s="211"/>
      <c r="L286" s="211"/>
      <c r="M286" s="212"/>
      <c r="N286" s="212"/>
      <c r="O286" s="212"/>
      <c r="P286" s="212"/>
      <c r="Q286" s="212"/>
      <c r="R286" s="212"/>
      <c r="S286" s="212"/>
      <c r="T286" s="298"/>
      <c r="U286" s="299"/>
      <c r="V286" s="299"/>
      <c r="W286" s="299"/>
      <c r="X286" s="299"/>
      <c r="Y286" s="300"/>
      <c r="Z286" s="300"/>
      <c r="AA286" s="300"/>
      <c r="AB286" s="298"/>
      <c r="AC286" s="299"/>
      <c r="AD286" s="299"/>
      <c r="AE286" s="299"/>
      <c r="AF286" s="300"/>
      <c r="AG286" s="300"/>
      <c r="AH286" s="300"/>
      <c r="AI286" s="300"/>
      <c r="AJ286" s="298"/>
      <c r="AK286" s="299"/>
      <c r="AL286" s="299"/>
      <c r="AM286" s="299"/>
      <c r="AN286" s="299"/>
      <c r="AO286" s="300"/>
      <c r="AP286" s="300"/>
      <c r="AQ286" s="300"/>
      <c r="AR286" s="298"/>
      <c r="AS286" s="299"/>
      <c r="AT286" s="299"/>
      <c r="AU286" s="299"/>
      <c r="AV286" s="299"/>
      <c r="AW286" s="300"/>
      <c r="AX286" s="300"/>
      <c r="AY286" s="300"/>
    </row>
    <row r="287" spans="8:51" ht="31.9" customHeight="1" x14ac:dyDescent="0.25">
      <c r="H287" s="297"/>
      <c r="I287" s="211"/>
      <c r="J287" s="211"/>
      <c r="K287" s="211"/>
      <c r="L287" s="211"/>
      <c r="M287" s="212"/>
      <c r="N287" s="212"/>
      <c r="O287" s="212"/>
      <c r="P287" s="212"/>
      <c r="Q287" s="212"/>
      <c r="R287" s="212"/>
      <c r="S287" s="212"/>
      <c r="T287" s="298"/>
      <c r="U287" s="299"/>
      <c r="V287" s="299"/>
      <c r="W287" s="299"/>
      <c r="X287" s="299"/>
      <c r="Y287" s="300"/>
      <c r="Z287" s="300"/>
      <c r="AA287" s="300"/>
      <c r="AB287" s="298"/>
      <c r="AC287" s="299"/>
      <c r="AD287" s="299"/>
      <c r="AE287" s="299"/>
      <c r="AF287" s="300"/>
      <c r="AG287" s="300"/>
      <c r="AH287" s="300"/>
      <c r="AI287" s="300"/>
      <c r="AJ287" s="298"/>
      <c r="AK287" s="299"/>
      <c r="AL287" s="299"/>
      <c r="AM287" s="299"/>
      <c r="AN287" s="299"/>
      <c r="AO287" s="300"/>
      <c r="AP287" s="300"/>
      <c r="AQ287" s="300"/>
      <c r="AR287" s="298"/>
      <c r="AS287" s="299"/>
      <c r="AT287" s="299"/>
      <c r="AU287" s="299"/>
      <c r="AV287" s="299"/>
      <c r="AW287" s="300"/>
      <c r="AX287" s="300"/>
      <c r="AY287" s="300"/>
    </row>
    <row r="288" spans="8:51" ht="31.9" customHeight="1" x14ac:dyDescent="0.25">
      <c r="H288" s="297"/>
      <c r="I288" s="211"/>
      <c r="J288" s="211"/>
      <c r="K288" s="211"/>
      <c r="L288" s="211"/>
      <c r="M288" s="212"/>
      <c r="N288" s="212"/>
      <c r="O288" s="212"/>
      <c r="P288" s="212"/>
      <c r="Q288" s="212"/>
      <c r="R288" s="212"/>
      <c r="S288" s="212"/>
      <c r="T288" s="298"/>
      <c r="U288" s="299"/>
      <c r="V288" s="299"/>
      <c r="W288" s="299"/>
      <c r="X288" s="299"/>
      <c r="Y288" s="300"/>
      <c r="Z288" s="300"/>
      <c r="AA288" s="300"/>
      <c r="AB288" s="298"/>
      <c r="AC288" s="299"/>
      <c r="AD288" s="299"/>
      <c r="AE288" s="299"/>
      <c r="AF288" s="300"/>
      <c r="AG288" s="300"/>
      <c r="AH288" s="300"/>
      <c r="AI288" s="300"/>
      <c r="AJ288" s="298"/>
      <c r="AK288" s="299"/>
      <c r="AL288" s="299"/>
      <c r="AM288" s="299"/>
      <c r="AN288" s="299"/>
      <c r="AO288" s="300"/>
      <c r="AP288" s="300"/>
      <c r="AQ288" s="300"/>
      <c r="AR288" s="298"/>
      <c r="AS288" s="299"/>
      <c r="AT288" s="299"/>
      <c r="AU288" s="299"/>
      <c r="AV288" s="299"/>
      <c r="AW288" s="300"/>
      <c r="AX288" s="300"/>
      <c r="AY288" s="300"/>
    </row>
    <row r="289" spans="8:51" ht="31.9" customHeight="1" x14ac:dyDescent="0.25">
      <c r="H289" s="297"/>
      <c r="I289" s="211"/>
      <c r="J289" s="211"/>
      <c r="K289" s="211"/>
      <c r="L289" s="211"/>
      <c r="M289" s="212"/>
      <c r="N289" s="212"/>
      <c r="O289" s="212"/>
      <c r="P289" s="212"/>
      <c r="Q289" s="212"/>
      <c r="R289" s="212"/>
      <c r="S289" s="212"/>
      <c r="T289" s="298"/>
      <c r="U289" s="299"/>
      <c r="V289" s="299"/>
      <c r="W289" s="299"/>
      <c r="X289" s="299"/>
      <c r="Y289" s="300"/>
      <c r="Z289" s="300"/>
      <c r="AA289" s="300"/>
      <c r="AB289" s="298"/>
      <c r="AC289" s="299"/>
      <c r="AD289" s="299"/>
      <c r="AE289" s="299"/>
      <c r="AF289" s="300"/>
      <c r="AG289" s="300"/>
      <c r="AH289" s="300"/>
      <c r="AI289" s="300"/>
      <c r="AJ289" s="298"/>
      <c r="AK289" s="299"/>
      <c r="AL289" s="299"/>
      <c r="AM289" s="299"/>
      <c r="AN289" s="299"/>
      <c r="AO289" s="300"/>
      <c r="AP289" s="300"/>
      <c r="AQ289" s="300"/>
      <c r="AR289" s="298"/>
      <c r="AS289" s="299"/>
      <c r="AT289" s="299"/>
      <c r="AU289" s="299"/>
      <c r="AV289" s="299"/>
      <c r="AW289" s="300"/>
      <c r="AX289" s="300"/>
      <c r="AY289" s="300"/>
    </row>
    <row r="290" spans="8:51" ht="31.9" customHeight="1" x14ac:dyDescent="0.25">
      <c r="H290" s="297"/>
      <c r="I290" s="211"/>
      <c r="J290" s="211"/>
      <c r="K290" s="211"/>
      <c r="L290" s="211"/>
      <c r="M290" s="212"/>
      <c r="N290" s="212"/>
      <c r="O290" s="212"/>
      <c r="P290" s="212"/>
      <c r="Q290" s="212"/>
      <c r="R290" s="212"/>
      <c r="S290" s="212"/>
      <c r="T290" s="298"/>
      <c r="U290" s="299"/>
      <c r="V290" s="299"/>
      <c r="W290" s="299"/>
      <c r="X290" s="299"/>
      <c r="Y290" s="300"/>
      <c r="Z290" s="300"/>
      <c r="AA290" s="300"/>
      <c r="AB290" s="298"/>
      <c r="AC290" s="299"/>
      <c r="AD290" s="299"/>
      <c r="AE290" s="299"/>
      <c r="AF290" s="300"/>
      <c r="AG290" s="300"/>
      <c r="AH290" s="300"/>
      <c r="AI290" s="300"/>
      <c r="AJ290" s="298"/>
      <c r="AK290" s="299"/>
      <c r="AL290" s="299"/>
      <c r="AM290" s="299"/>
      <c r="AN290" s="299"/>
      <c r="AO290" s="300"/>
      <c r="AP290" s="300"/>
      <c r="AQ290" s="300"/>
      <c r="AR290" s="298"/>
      <c r="AS290" s="299"/>
      <c r="AT290" s="299"/>
      <c r="AU290" s="299"/>
      <c r="AV290" s="299"/>
      <c r="AW290" s="300"/>
      <c r="AX290" s="300"/>
      <c r="AY290" s="300"/>
    </row>
    <row r="291" spans="8:51" ht="31.9" customHeight="1" x14ac:dyDescent="0.25">
      <c r="H291" s="297"/>
      <c r="I291" s="211"/>
      <c r="J291" s="211"/>
      <c r="K291" s="211"/>
      <c r="L291" s="211"/>
      <c r="M291" s="212"/>
      <c r="N291" s="212"/>
      <c r="O291" s="212"/>
      <c r="P291" s="212"/>
      <c r="Q291" s="212"/>
      <c r="R291" s="212"/>
      <c r="S291" s="212"/>
      <c r="T291" s="298"/>
      <c r="U291" s="299"/>
      <c r="V291" s="299"/>
      <c r="W291" s="299"/>
      <c r="X291" s="299"/>
      <c r="Y291" s="300"/>
      <c r="Z291" s="300"/>
      <c r="AA291" s="300"/>
      <c r="AB291" s="298"/>
      <c r="AC291" s="299"/>
      <c r="AD291" s="299"/>
      <c r="AE291" s="299"/>
      <c r="AF291" s="300"/>
      <c r="AG291" s="300"/>
      <c r="AH291" s="300"/>
      <c r="AI291" s="300"/>
      <c r="AJ291" s="298"/>
      <c r="AK291" s="299"/>
      <c r="AL291" s="299"/>
      <c r="AM291" s="299"/>
      <c r="AN291" s="299"/>
      <c r="AO291" s="300"/>
      <c r="AP291" s="300"/>
      <c r="AQ291" s="300"/>
      <c r="AR291" s="298"/>
      <c r="AS291" s="299"/>
      <c r="AT291" s="299"/>
      <c r="AU291" s="299"/>
      <c r="AV291" s="299"/>
      <c r="AW291" s="300"/>
      <c r="AX291" s="300"/>
      <c r="AY291" s="300"/>
    </row>
    <row r="292" spans="8:51" ht="31.9" customHeight="1" x14ac:dyDescent="0.25">
      <c r="H292" s="297"/>
      <c r="I292" s="211"/>
      <c r="J292" s="211"/>
      <c r="K292" s="211"/>
      <c r="L292" s="211"/>
      <c r="M292" s="212"/>
      <c r="N292" s="212"/>
      <c r="O292" s="212"/>
      <c r="P292" s="212"/>
      <c r="Q292" s="212"/>
      <c r="R292" s="212"/>
      <c r="S292" s="212"/>
      <c r="T292" s="298"/>
      <c r="U292" s="299"/>
      <c r="V292" s="299"/>
      <c r="W292" s="299"/>
      <c r="X292" s="299"/>
      <c r="Y292" s="300"/>
      <c r="Z292" s="300"/>
      <c r="AA292" s="300"/>
      <c r="AB292" s="298"/>
      <c r="AC292" s="299"/>
      <c r="AD292" s="299"/>
      <c r="AE292" s="299"/>
      <c r="AF292" s="300"/>
      <c r="AG292" s="300"/>
      <c r="AH292" s="300"/>
      <c r="AI292" s="300"/>
      <c r="AJ292" s="298"/>
      <c r="AK292" s="299"/>
      <c r="AL292" s="299"/>
      <c r="AM292" s="299"/>
      <c r="AN292" s="299"/>
      <c r="AO292" s="300"/>
      <c r="AP292" s="300"/>
      <c r="AQ292" s="300"/>
      <c r="AR292" s="298"/>
      <c r="AS292" s="299"/>
      <c r="AT292" s="299"/>
      <c r="AU292" s="299"/>
      <c r="AV292" s="299"/>
      <c r="AW292" s="300"/>
      <c r="AX292" s="300"/>
      <c r="AY292" s="300"/>
    </row>
    <row r="293" spans="8:51" ht="31.9" customHeight="1" x14ac:dyDescent="0.25">
      <c r="H293" s="297"/>
      <c r="I293" s="211"/>
      <c r="J293" s="211"/>
      <c r="K293" s="211"/>
      <c r="L293" s="211"/>
      <c r="M293" s="212"/>
      <c r="N293" s="212"/>
      <c r="O293" s="212"/>
      <c r="P293" s="212"/>
      <c r="Q293" s="212"/>
      <c r="R293" s="212"/>
      <c r="S293" s="212"/>
      <c r="T293" s="298"/>
      <c r="U293" s="299"/>
      <c r="V293" s="299"/>
      <c r="W293" s="299"/>
      <c r="X293" s="299"/>
      <c r="Y293" s="300"/>
      <c r="Z293" s="300"/>
      <c r="AA293" s="300"/>
      <c r="AB293" s="298"/>
      <c r="AC293" s="299"/>
      <c r="AD293" s="299"/>
      <c r="AE293" s="299"/>
      <c r="AF293" s="300"/>
      <c r="AG293" s="300"/>
      <c r="AH293" s="300"/>
      <c r="AI293" s="300"/>
      <c r="AJ293" s="298"/>
      <c r="AK293" s="299"/>
      <c r="AL293" s="299"/>
      <c r="AM293" s="299"/>
      <c r="AN293" s="299"/>
      <c r="AO293" s="300"/>
      <c r="AP293" s="300"/>
      <c r="AQ293" s="300"/>
      <c r="AR293" s="298"/>
      <c r="AS293" s="299"/>
      <c r="AT293" s="299"/>
      <c r="AU293" s="299"/>
      <c r="AV293" s="299"/>
      <c r="AW293" s="300"/>
      <c r="AX293" s="300"/>
      <c r="AY293" s="300"/>
    </row>
    <row r="294" spans="8:51" ht="31.9" customHeight="1" x14ac:dyDescent="0.25">
      <c r="H294" s="297"/>
      <c r="I294" s="211"/>
      <c r="J294" s="211"/>
      <c r="K294" s="211"/>
      <c r="L294" s="211"/>
      <c r="M294" s="212"/>
      <c r="N294" s="212"/>
      <c r="O294" s="212"/>
      <c r="P294" s="212"/>
      <c r="Q294" s="212"/>
      <c r="R294" s="212"/>
      <c r="S294" s="212"/>
      <c r="T294" s="298"/>
      <c r="U294" s="299"/>
      <c r="V294" s="299"/>
      <c r="W294" s="299"/>
      <c r="X294" s="299"/>
      <c r="Y294" s="300"/>
      <c r="Z294" s="300"/>
      <c r="AA294" s="300"/>
      <c r="AB294" s="298"/>
      <c r="AC294" s="299"/>
      <c r="AD294" s="299"/>
      <c r="AE294" s="299"/>
      <c r="AF294" s="300"/>
      <c r="AG294" s="300"/>
      <c r="AH294" s="300"/>
      <c r="AI294" s="300"/>
      <c r="AJ294" s="298"/>
      <c r="AK294" s="299"/>
      <c r="AL294" s="299"/>
      <c r="AM294" s="299"/>
      <c r="AN294" s="299"/>
      <c r="AO294" s="300"/>
      <c r="AP294" s="300"/>
      <c r="AQ294" s="300"/>
      <c r="AR294" s="298"/>
      <c r="AS294" s="299"/>
      <c r="AT294" s="299"/>
      <c r="AU294" s="299"/>
      <c r="AV294" s="299"/>
      <c r="AW294" s="300"/>
      <c r="AX294" s="300"/>
      <c r="AY294" s="300"/>
    </row>
    <row r="295" spans="8:51" ht="31.9" customHeight="1" x14ac:dyDescent="0.25">
      <c r="H295" s="297"/>
      <c r="I295" s="211"/>
      <c r="J295" s="211"/>
      <c r="K295" s="211"/>
      <c r="L295" s="211"/>
      <c r="M295" s="212"/>
      <c r="N295" s="212"/>
      <c r="O295" s="212"/>
      <c r="P295" s="212"/>
      <c r="Q295" s="212"/>
      <c r="R295" s="212"/>
      <c r="S295" s="212"/>
      <c r="T295" s="298"/>
      <c r="U295" s="299"/>
      <c r="V295" s="299"/>
      <c r="W295" s="299"/>
      <c r="X295" s="299"/>
      <c r="Y295" s="300"/>
      <c r="Z295" s="300"/>
      <c r="AA295" s="300"/>
      <c r="AB295" s="298"/>
      <c r="AC295" s="299"/>
      <c r="AD295" s="299"/>
      <c r="AE295" s="299"/>
      <c r="AF295" s="300"/>
      <c r="AG295" s="300"/>
      <c r="AH295" s="300"/>
      <c r="AI295" s="300"/>
      <c r="AJ295" s="298"/>
      <c r="AK295" s="299"/>
      <c r="AL295" s="299"/>
      <c r="AM295" s="299"/>
      <c r="AN295" s="299"/>
      <c r="AO295" s="300"/>
      <c r="AP295" s="300"/>
      <c r="AQ295" s="300"/>
      <c r="AR295" s="298"/>
      <c r="AS295" s="299"/>
      <c r="AT295" s="299"/>
      <c r="AU295" s="299"/>
      <c r="AV295" s="299"/>
      <c r="AW295" s="300"/>
      <c r="AX295" s="300"/>
      <c r="AY295" s="300"/>
    </row>
    <row r="296" spans="8:51" ht="31.9" customHeight="1" x14ac:dyDescent="0.25">
      <c r="H296" s="297"/>
      <c r="I296" s="211"/>
      <c r="J296" s="211"/>
      <c r="K296" s="211"/>
      <c r="L296" s="211"/>
      <c r="M296" s="212"/>
      <c r="N296" s="212"/>
      <c r="O296" s="212"/>
      <c r="P296" s="212"/>
      <c r="Q296" s="212"/>
      <c r="R296" s="212"/>
      <c r="S296" s="212"/>
      <c r="T296" s="298"/>
      <c r="U296" s="299"/>
      <c r="V296" s="299"/>
      <c r="W296" s="299"/>
      <c r="X296" s="299"/>
      <c r="Y296" s="300"/>
      <c r="Z296" s="300"/>
      <c r="AA296" s="300"/>
      <c r="AB296" s="298"/>
      <c r="AC296" s="299"/>
      <c r="AD296" s="299"/>
      <c r="AE296" s="299"/>
      <c r="AF296" s="300"/>
      <c r="AG296" s="300"/>
      <c r="AH296" s="300"/>
      <c r="AI296" s="300"/>
      <c r="AJ296" s="298"/>
      <c r="AK296" s="299"/>
      <c r="AL296" s="299"/>
      <c r="AM296" s="299"/>
      <c r="AN296" s="299"/>
      <c r="AO296" s="300"/>
      <c r="AP296" s="300"/>
      <c r="AQ296" s="300"/>
      <c r="AR296" s="298"/>
      <c r="AS296" s="299"/>
      <c r="AT296" s="299"/>
      <c r="AU296" s="299"/>
      <c r="AV296" s="299"/>
      <c r="AW296" s="300"/>
      <c r="AX296" s="300"/>
      <c r="AY296" s="300"/>
    </row>
    <row r="297" spans="8:51" ht="31.9" customHeight="1" x14ac:dyDescent="0.25">
      <c r="H297" s="297"/>
      <c r="I297" s="211"/>
      <c r="J297" s="211"/>
      <c r="K297" s="211"/>
      <c r="L297" s="211"/>
      <c r="M297" s="212"/>
      <c r="N297" s="212"/>
      <c r="O297" s="212"/>
      <c r="P297" s="212"/>
      <c r="Q297" s="212"/>
      <c r="R297" s="212"/>
      <c r="S297" s="212"/>
      <c r="T297" s="298"/>
      <c r="U297" s="299"/>
      <c r="V297" s="299"/>
      <c r="W297" s="299"/>
      <c r="X297" s="299"/>
      <c r="Y297" s="300"/>
      <c r="Z297" s="300"/>
      <c r="AA297" s="300"/>
      <c r="AB297" s="298"/>
      <c r="AC297" s="299"/>
      <c r="AD297" s="299"/>
      <c r="AE297" s="299"/>
      <c r="AF297" s="300"/>
      <c r="AG297" s="300"/>
      <c r="AH297" s="300"/>
      <c r="AI297" s="300"/>
      <c r="AJ297" s="298"/>
      <c r="AK297" s="299"/>
      <c r="AL297" s="299"/>
      <c r="AM297" s="299"/>
      <c r="AN297" s="299"/>
      <c r="AO297" s="300"/>
      <c r="AP297" s="300"/>
      <c r="AQ297" s="300"/>
      <c r="AR297" s="298"/>
      <c r="AS297" s="299"/>
      <c r="AT297" s="299"/>
      <c r="AU297" s="299"/>
      <c r="AV297" s="299"/>
      <c r="AW297" s="300"/>
      <c r="AX297" s="300"/>
      <c r="AY297" s="300"/>
    </row>
    <row r="298" spans="8:51" ht="31.9" customHeight="1" x14ac:dyDescent="0.25">
      <c r="H298" s="297"/>
      <c r="I298" s="211"/>
      <c r="J298" s="211"/>
      <c r="K298" s="211"/>
      <c r="L298" s="211"/>
      <c r="M298" s="212"/>
      <c r="N298" s="212"/>
      <c r="O298" s="212"/>
      <c r="P298" s="212"/>
      <c r="Q298" s="212"/>
      <c r="R298" s="212"/>
      <c r="S298" s="212"/>
      <c r="T298" s="298"/>
      <c r="U298" s="299"/>
      <c r="V298" s="299"/>
      <c r="W298" s="299"/>
      <c r="X298" s="299"/>
      <c r="Y298" s="300"/>
      <c r="Z298" s="300"/>
      <c r="AA298" s="300"/>
      <c r="AB298" s="298"/>
      <c r="AC298" s="299"/>
      <c r="AD298" s="299"/>
      <c r="AE298" s="299"/>
      <c r="AF298" s="300"/>
      <c r="AG298" s="300"/>
      <c r="AH298" s="300"/>
      <c r="AI298" s="300"/>
      <c r="AJ298" s="298"/>
      <c r="AK298" s="299"/>
      <c r="AL298" s="299"/>
      <c r="AM298" s="299"/>
      <c r="AN298" s="299"/>
      <c r="AO298" s="300"/>
      <c r="AP298" s="300"/>
      <c r="AQ298" s="300"/>
      <c r="AR298" s="298"/>
      <c r="AS298" s="299"/>
      <c r="AT298" s="299"/>
      <c r="AU298" s="299"/>
      <c r="AV298" s="299"/>
      <c r="AW298" s="300"/>
      <c r="AX298" s="300"/>
      <c r="AY298" s="300"/>
    </row>
    <row r="299" spans="8:51" ht="31.9" customHeight="1" x14ac:dyDescent="0.25">
      <c r="H299" s="297"/>
      <c r="I299" s="211"/>
      <c r="J299" s="211"/>
      <c r="K299" s="211"/>
      <c r="L299" s="211"/>
      <c r="M299" s="212"/>
      <c r="N299" s="212"/>
      <c r="O299" s="212"/>
      <c r="P299" s="212"/>
      <c r="Q299" s="212"/>
      <c r="R299" s="212"/>
      <c r="S299" s="212"/>
      <c r="T299" s="298"/>
      <c r="U299" s="299"/>
      <c r="V299" s="299"/>
      <c r="W299" s="299"/>
      <c r="X299" s="299"/>
      <c r="Y299" s="300"/>
      <c r="Z299" s="300"/>
      <c r="AA299" s="300"/>
      <c r="AB299" s="298"/>
      <c r="AC299" s="299"/>
      <c r="AD299" s="299"/>
      <c r="AE299" s="299"/>
      <c r="AF299" s="300"/>
      <c r="AG299" s="300"/>
      <c r="AH299" s="300"/>
      <c r="AI299" s="300"/>
      <c r="AJ299" s="298"/>
      <c r="AK299" s="299"/>
      <c r="AL299" s="299"/>
      <c r="AM299" s="299"/>
      <c r="AN299" s="299"/>
      <c r="AO299" s="300"/>
      <c r="AP299" s="300"/>
      <c r="AQ299" s="300"/>
      <c r="AR299" s="298"/>
      <c r="AS299" s="299"/>
      <c r="AT299" s="299"/>
      <c r="AU299" s="299"/>
      <c r="AV299" s="299"/>
      <c r="AW299" s="300"/>
      <c r="AX299" s="300"/>
      <c r="AY299" s="300"/>
    </row>
    <row r="300" spans="8:51" ht="31.9" customHeight="1" x14ac:dyDescent="0.25">
      <c r="H300" s="297"/>
      <c r="I300" s="211"/>
      <c r="J300" s="211"/>
      <c r="K300" s="211"/>
      <c r="L300" s="211"/>
      <c r="M300" s="212"/>
      <c r="N300" s="212"/>
      <c r="O300" s="212"/>
      <c r="P300" s="212"/>
      <c r="Q300" s="212"/>
      <c r="R300" s="212"/>
      <c r="S300" s="212"/>
      <c r="T300" s="298"/>
      <c r="U300" s="299"/>
      <c r="V300" s="299"/>
      <c r="W300" s="299"/>
      <c r="X300" s="299"/>
      <c r="Y300" s="300"/>
      <c r="Z300" s="300"/>
      <c r="AA300" s="300"/>
      <c r="AB300" s="298"/>
      <c r="AC300" s="299"/>
      <c r="AD300" s="299"/>
      <c r="AE300" s="299"/>
      <c r="AF300" s="300"/>
      <c r="AG300" s="300"/>
      <c r="AH300" s="300"/>
      <c r="AI300" s="300"/>
      <c r="AJ300" s="298"/>
      <c r="AK300" s="299"/>
      <c r="AL300" s="299"/>
      <c r="AM300" s="299"/>
      <c r="AN300" s="299"/>
      <c r="AO300" s="300"/>
      <c r="AP300" s="300"/>
      <c r="AQ300" s="300"/>
      <c r="AR300" s="298"/>
      <c r="AS300" s="299"/>
      <c r="AT300" s="299"/>
      <c r="AU300" s="299"/>
      <c r="AV300" s="299"/>
      <c r="AW300" s="300"/>
      <c r="AX300" s="300"/>
      <c r="AY300" s="300"/>
    </row>
    <row r="301" spans="8:51" ht="31.9" customHeight="1" x14ac:dyDescent="0.25">
      <c r="H301" s="297"/>
      <c r="I301" s="211"/>
      <c r="J301" s="211"/>
      <c r="K301" s="211"/>
      <c r="L301" s="211"/>
      <c r="M301" s="212"/>
      <c r="N301" s="212"/>
      <c r="O301" s="212"/>
      <c r="P301" s="212"/>
      <c r="Q301" s="212"/>
      <c r="R301" s="212"/>
      <c r="S301" s="212"/>
      <c r="T301" s="298"/>
      <c r="U301" s="299"/>
      <c r="V301" s="299"/>
      <c r="W301" s="299"/>
      <c r="X301" s="299"/>
      <c r="Y301" s="300"/>
      <c r="Z301" s="300"/>
      <c r="AA301" s="300"/>
      <c r="AB301" s="298"/>
      <c r="AC301" s="299"/>
      <c r="AD301" s="299"/>
      <c r="AE301" s="299"/>
      <c r="AF301" s="300"/>
      <c r="AG301" s="300"/>
      <c r="AH301" s="300"/>
      <c r="AI301" s="300"/>
      <c r="AJ301" s="298"/>
      <c r="AK301" s="299"/>
      <c r="AL301" s="299"/>
      <c r="AM301" s="299"/>
      <c r="AN301" s="299"/>
      <c r="AO301" s="300"/>
      <c r="AP301" s="300"/>
      <c r="AQ301" s="300"/>
      <c r="AR301" s="298"/>
      <c r="AS301" s="299"/>
      <c r="AT301" s="299"/>
      <c r="AU301" s="299"/>
      <c r="AV301" s="299"/>
      <c r="AW301" s="300"/>
      <c r="AX301" s="300"/>
      <c r="AY301" s="300"/>
    </row>
    <row r="302" spans="8:51" ht="31.9" customHeight="1" x14ac:dyDescent="0.25">
      <c r="H302" s="297"/>
      <c r="I302" s="211"/>
      <c r="J302" s="211"/>
      <c r="K302" s="211"/>
      <c r="L302" s="211"/>
      <c r="M302" s="212"/>
      <c r="N302" s="212"/>
      <c r="O302" s="212"/>
      <c r="P302" s="212"/>
      <c r="Q302" s="212"/>
      <c r="R302" s="212"/>
      <c r="S302" s="212"/>
      <c r="T302" s="298"/>
      <c r="U302" s="299"/>
      <c r="V302" s="299"/>
      <c r="W302" s="299"/>
      <c r="X302" s="299"/>
      <c r="Y302" s="300"/>
      <c r="Z302" s="300"/>
      <c r="AA302" s="300"/>
      <c r="AB302" s="298"/>
      <c r="AC302" s="299"/>
      <c r="AD302" s="299"/>
      <c r="AE302" s="299"/>
      <c r="AF302" s="300"/>
      <c r="AG302" s="300"/>
      <c r="AH302" s="300"/>
      <c r="AI302" s="300"/>
      <c r="AJ302" s="298"/>
      <c r="AK302" s="299"/>
      <c r="AL302" s="299"/>
      <c r="AM302" s="299"/>
      <c r="AN302" s="299"/>
      <c r="AO302" s="300"/>
      <c r="AP302" s="300"/>
      <c r="AQ302" s="300"/>
      <c r="AR302" s="298"/>
      <c r="AS302" s="299"/>
      <c r="AT302" s="299"/>
      <c r="AU302" s="299"/>
      <c r="AV302" s="299"/>
      <c r="AW302" s="300"/>
      <c r="AX302" s="300"/>
      <c r="AY302" s="300"/>
    </row>
    <row r="303" spans="8:51" ht="31.9" customHeight="1" x14ac:dyDescent="0.25">
      <c r="H303" s="297"/>
      <c r="I303" s="211"/>
      <c r="J303" s="211"/>
      <c r="K303" s="211"/>
      <c r="L303" s="211"/>
      <c r="M303" s="212"/>
      <c r="N303" s="212"/>
      <c r="O303" s="212"/>
      <c r="P303" s="212"/>
      <c r="Q303" s="212"/>
      <c r="R303" s="212"/>
      <c r="S303" s="212"/>
      <c r="T303" s="298"/>
      <c r="U303" s="299"/>
      <c r="V303" s="299"/>
      <c r="W303" s="299"/>
      <c r="X303" s="299"/>
      <c r="Y303" s="300"/>
      <c r="Z303" s="300"/>
      <c r="AA303" s="300"/>
      <c r="AB303" s="298"/>
      <c r="AC303" s="299"/>
      <c r="AD303" s="299"/>
      <c r="AE303" s="299"/>
      <c r="AF303" s="300"/>
      <c r="AG303" s="300"/>
      <c r="AH303" s="300"/>
      <c r="AI303" s="300"/>
      <c r="AJ303" s="298"/>
      <c r="AK303" s="299"/>
      <c r="AL303" s="299"/>
      <c r="AM303" s="299"/>
      <c r="AN303" s="299"/>
      <c r="AO303" s="300"/>
      <c r="AP303" s="300"/>
      <c r="AQ303" s="300"/>
      <c r="AR303" s="298"/>
      <c r="AS303" s="299"/>
      <c r="AT303" s="299"/>
      <c r="AU303" s="299"/>
      <c r="AV303" s="299"/>
      <c r="AW303" s="300"/>
      <c r="AX303" s="300"/>
      <c r="AY303" s="300"/>
    </row>
    <row r="304" spans="8:51" ht="31.9" customHeight="1" x14ac:dyDescent="0.25">
      <c r="H304" s="297"/>
      <c r="I304" s="211"/>
      <c r="J304" s="211"/>
      <c r="K304" s="211"/>
      <c r="L304" s="211"/>
      <c r="M304" s="212"/>
      <c r="N304" s="212"/>
      <c r="O304" s="212"/>
      <c r="P304" s="212"/>
      <c r="Q304" s="212"/>
      <c r="R304" s="212"/>
      <c r="S304" s="212"/>
      <c r="T304" s="298"/>
      <c r="U304" s="299"/>
      <c r="V304" s="299"/>
      <c r="W304" s="299"/>
      <c r="X304" s="299"/>
      <c r="Y304" s="300"/>
      <c r="Z304" s="300"/>
      <c r="AA304" s="300"/>
      <c r="AB304" s="298"/>
      <c r="AC304" s="299"/>
      <c r="AD304" s="299"/>
      <c r="AE304" s="299"/>
      <c r="AF304" s="300"/>
      <c r="AG304" s="300"/>
      <c r="AH304" s="300"/>
      <c r="AI304" s="300"/>
      <c r="AJ304" s="298"/>
      <c r="AK304" s="299"/>
      <c r="AL304" s="299"/>
      <c r="AM304" s="299"/>
      <c r="AN304" s="299"/>
      <c r="AO304" s="300"/>
      <c r="AP304" s="300"/>
      <c r="AQ304" s="300"/>
      <c r="AR304" s="298"/>
      <c r="AS304" s="299"/>
      <c r="AT304" s="299"/>
      <c r="AU304" s="299"/>
      <c r="AV304" s="299"/>
      <c r="AW304" s="300"/>
      <c r="AX304" s="300"/>
      <c r="AY304" s="300"/>
    </row>
    <row r="305" spans="8:51" ht="31.9" customHeight="1" x14ac:dyDescent="0.25">
      <c r="H305" s="297"/>
      <c r="I305" s="211"/>
      <c r="J305" s="211"/>
      <c r="K305" s="211"/>
      <c r="L305" s="211"/>
      <c r="M305" s="212"/>
      <c r="N305" s="212"/>
      <c r="O305" s="212"/>
      <c r="P305" s="212"/>
      <c r="Q305" s="212"/>
      <c r="R305" s="212"/>
      <c r="S305" s="212"/>
      <c r="T305" s="298"/>
      <c r="U305" s="299"/>
      <c r="V305" s="299"/>
      <c r="W305" s="299"/>
      <c r="X305" s="299"/>
      <c r="Y305" s="300"/>
      <c r="Z305" s="300"/>
      <c r="AA305" s="300"/>
      <c r="AB305" s="298"/>
      <c r="AC305" s="299"/>
      <c r="AD305" s="299"/>
      <c r="AE305" s="299"/>
      <c r="AF305" s="300"/>
      <c r="AG305" s="300"/>
      <c r="AH305" s="300"/>
      <c r="AI305" s="300"/>
      <c r="AJ305" s="298"/>
      <c r="AK305" s="299"/>
      <c r="AL305" s="299"/>
      <c r="AM305" s="299"/>
      <c r="AN305" s="299"/>
      <c r="AO305" s="300"/>
      <c r="AP305" s="300"/>
      <c r="AQ305" s="300"/>
      <c r="AR305" s="298"/>
      <c r="AS305" s="299"/>
      <c r="AT305" s="299"/>
      <c r="AU305" s="299"/>
      <c r="AV305" s="299"/>
      <c r="AW305" s="300"/>
      <c r="AX305" s="300"/>
      <c r="AY305" s="300"/>
    </row>
    <row r="306" spans="8:51" ht="31.9" customHeight="1" x14ac:dyDescent="0.25">
      <c r="H306" s="297"/>
      <c r="I306" s="211"/>
      <c r="J306" s="211"/>
      <c r="K306" s="211"/>
      <c r="L306" s="211"/>
      <c r="M306" s="212"/>
      <c r="N306" s="212"/>
      <c r="O306" s="212"/>
      <c r="P306" s="212"/>
      <c r="Q306" s="212"/>
      <c r="R306" s="212"/>
      <c r="S306" s="212"/>
      <c r="T306" s="298"/>
      <c r="U306" s="299"/>
      <c r="V306" s="299"/>
      <c r="W306" s="299"/>
      <c r="X306" s="299"/>
      <c r="Y306" s="300"/>
      <c r="Z306" s="300"/>
      <c r="AA306" s="300"/>
      <c r="AB306" s="298"/>
      <c r="AC306" s="299"/>
      <c r="AD306" s="299"/>
      <c r="AE306" s="299"/>
      <c r="AF306" s="300"/>
      <c r="AG306" s="300"/>
      <c r="AH306" s="300"/>
      <c r="AI306" s="300"/>
      <c r="AJ306" s="298"/>
      <c r="AK306" s="299"/>
      <c r="AL306" s="299"/>
      <c r="AM306" s="299"/>
      <c r="AN306" s="299"/>
      <c r="AO306" s="300"/>
      <c r="AP306" s="300"/>
      <c r="AQ306" s="300"/>
      <c r="AR306" s="298"/>
      <c r="AS306" s="299"/>
      <c r="AT306" s="299"/>
      <c r="AU306" s="299"/>
      <c r="AV306" s="299"/>
      <c r="AW306" s="300"/>
      <c r="AX306" s="300"/>
      <c r="AY306" s="300"/>
    </row>
    <row r="307" spans="8:51" ht="31.9" customHeight="1" x14ac:dyDescent="0.25">
      <c r="H307" s="297"/>
      <c r="I307" s="211"/>
      <c r="J307" s="211"/>
      <c r="K307" s="211"/>
      <c r="L307" s="211"/>
      <c r="M307" s="212"/>
      <c r="N307" s="212"/>
      <c r="O307" s="212"/>
      <c r="P307" s="212"/>
      <c r="Q307" s="212"/>
      <c r="R307" s="212"/>
      <c r="S307" s="212"/>
      <c r="T307" s="298"/>
      <c r="U307" s="299"/>
      <c r="V307" s="299"/>
      <c r="W307" s="299"/>
      <c r="X307" s="299"/>
      <c r="Y307" s="300"/>
      <c r="Z307" s="300"/>
      <c r="AA307" s="300"/>
      <c r="AB307" s="298"/>
      <c r="AC307" s="299"/>
      <c r="AD307" s="299"/>
      <c r="AE307" s="299"/>
      <c r="AF307" s="300"/>
      <c r="AG307" s="300"/>
      <c r="AH307" s="300"/>
      <c r="AI307" s="300"/>
      <c r="AJ307" s="298"/>
      <c r="AK307" s="299"/>
      <c r="AL307" s="299"/>
      <c r="AM307" s="299"/>
      <c r="AN307" s="299"/>
      <c r="AO307" s="300"/>
      <c r="AP307" s="300"/>
      <c r="AQ307" s="300"/>
      <c r="AR307" s="298"/>
      <c r="AS307" s="299"/>
      <c r="AT307" s="299"/>
      <c r="AU307" s="299"/>
      <c r="AV307" s="299"/>
      <c r="AW307" s="300"/>
      <c r="AX307" s="300"/>
      <c r="AY307" s="300"/>
    </row>
    <row r="308" spans="8:51" ht="31.9" customHeight="1" x14ac:dyDescent="0.25">
      <c r="H308" s="297"/>
      <c r="I308" s="211"/>
      <c r="J308" s="211"/>
      <c r="K308" s="211"/>
      <c r="L308" s="211"/>
      <c r="M308" s="212"/>
      <c r="N308" s="212"/>
      <c r="O308" s="212"/>
      <c r="P308" s="212"/>
      <c r="Q308" s="212"/>
      <c r="R308" s="212"/>
      <c r="S308" s="212"/>
      <c r="T308" s="298"/>
      <c r="U308" s="299"/>
      <c r="V308" s="299"/>
      <c r="W308" s="299"/>
      <c r="X308" s="299"/>
      <c r="Y308" s="300"/>
      <c r="Z308" s="300"/>
      <c r="AA308" s="300"/>
      <c r="AB308" s="298"/>
      <c r="AC308" s="299"/>
      <c r="AD308" s="299"/>
      <c r="AE308" s="299"/>
      <c r="AF308" s="300"/>
      <c r="AG308" s="300"/>
      <c r="AH308" s="300"/>
      <c r="AI308" s="300"/>
      <c r="AJ308" s="298"/>
      <c r="AK308" s="299"/>
      <c r="AL308" s="299"/>
      <c r="AM308" s="299"/>
      <c r="AN308" s="299"/>
      <c r="AO308" s="300"/>
      <c r="AP308" s="300"/>
      <c r="AQ308" s="300"/>
      <c r="AR308" s="298"/>
      <c r="AS308" s="299"/>
      <c r="AT308" s="299"/>
      <c r="AU308" s="299"/>
      <c r="AV308" s="299"/>
      <c r="AW308" s="300"/>
      <c r="AX308" s="300"/>
      <c r="AY308" s="300"/>
    </row>
    <row r="309" spans="8:51" ht="31.9" customHeight="1" x14ac:dyDescent="0.25">
      <c r="H309" s="297"/>
      <c r="I309" s="211"/>
      <c r="J309" s="211"/>
      <c r="K309" s="211"/>
      <c r="L309" s="211"/>
      <c r="M309" s="212"/>
      <c r="N309" s="212"/>
      <c r="O309" s="212"/>
      <c r="P309" s="212"/>
      <c r="Q309" s="212"/>
      <c r="R309" s="212"/>
      <c r="S309" s="212"/>
      <c r="T309" s="298"/>
      <c r="U309" s="299"/>
      <c r="V309" s="299"/>
      <c r="W309" s="299"/>
      <c r="X309" s="299"/>
      <c r="Y309" s="300"/>
      <c r="Z309" s="300"/>
      <c r="AA309" s="300"/>
      <c r="AB309" s="298"/>
      <c r="AC309" s="299"/>
      <c r="AD309" s="299"/>
      <c r="AE309" s="299"/>
      <c r="AF309" s="300"/>
      <c r="AG309" s="300"/>
      <c r="AH309" s="300"/>
      <c r="AI309" s="300"/>
      <c r="AJ309" s="298"/>
      <c r="AK309" s="299"/>
      <c r="AL309" s="299"/>
      <c r="AM309" s="299"/>
      <c r="AN309" s="299"/>
      <c r="AO309" s="300"/>
      <c r="AP309" s="300"/>
      <c r="AQ309" s="300"/>
      <c r="AR309" s="298"/>
      <c r="AS309" s="299"/>
      <c r="AT309" s="299"/>
      <c r="AU309" s="299"/>
      <c r="AV309" s="299"/>
      <c r="AW309" s="300"/>
      <c r="AX309" s="300"/>
      <c r="AY309" s="300"/>
    </row>
    <row r="310" spans="8:51" ht="31.9" customHeight="1" x14ac:dyDescent="0.25">
      <c r="H310" s="297"/>
      <c r="I310" s="211"/>
      <c r="J310" s="211"/>
      <c r="K310" s="211"/>
      <c r="L310" s="211"/>
      <c r="M310" s="212"/>
      <c r="N310" s="212"/>
      <c r="O310" s="212"/>
      <c r="P310" s="212"/>
      <c r="Q310" s="212"/>
      <c r="R310" s="212"/>
      <c r="S310" s="212"/>
      <c r="T310" s="298"/>
      <c r="U310" s="299"/>
      <c r="V310" s="299"/>
      <c r="W310" s="299"/>
      <c r="X310" s="299"/>
      <c r="Y310" s="300"/>
      <c r="Z310" s="300"/>
      <c r="AA310" s="300"/>
      <c r="AB310" s="298"/>
      <c r="AC310" s="299"/>
      <c r="AD310" s="299"/>
      <c r="AE310" s="299"/>
      <c r="AF310" s="300"/>
      <c r="AG310" s="300"/>
      <c r="AH310" s="300"/>
      <c r="AI310" s="300"/>
      <c r="AJ310" s="298"/>
      <c r="AK310" s="299"/>
      <c r="AL310" s="299"/>
      <c r="AM310" s="299"/>
      <c r="AN310" s="299"/>
      <c r="AO310" s="300"/>
      <c r="AP310" s="300"/>
      <c r="AQ310" s="300"/>
      <c r="AR310" s="298"/>
      <c r="AS310" s="299"/>
      <c r="AT310" s="299"/>
      <c r="AU310" s="299"/>
      <c r="AV310" s="299"/>
      <c r="AW310" s="300"/>
      <c r="AX310" s="300"/>
      <c r="AY310" s="300"/>
    </row>
  </sheetData>
  <sheetProtection algorithmName="SHA-512" hashValue="PMiIL0ca+Kr6D/9646L91LgAxtlRIUgAkdNaz8ezuY+RsyG29DvAy4MksYnnDhb5pegLlp8cpzMn8HzQglCLaA==" saltValue="gh7Qb5Mn3SQ/vwHqwLfdPw==" spinCount="100000" sheet="1" objects="1" scenarios="1"/>
  <mergeCells count="138">
    <mergeCell ref="E158:F158"/>
    <mergeCell ref="E162:F162"/>
    <mergeCell ref="E167:F167"/>
    <mergeCell ref="E172:F172"/>
    <mergeCell ref="E139:F139"/>
    <mergeCell ref="E149:F149"/>
    <mergeCell ref="E153:F153"/>
    <mergeCell ref="AR127:AR128"/>
    <mergeCell ref="AS127:AS128"/>
    <mergeCell ref="T127:T128"/>
    <mergeCell ref="U127:U128"/>
    <mergeCell ref="V127:Y127"/>
    <mergeCell ref="Z127:Z128"/>
    <mergeCell ref="AA127:AA128"/>
    <mergeCell ref="L127:L128"/>
    <mergeCell ref="M127:M128"/>
    <mergeCell ref="N127:Q127"/>
    <mergeCell ref="R127:R128"/>
    <mergeCell ref="S127:S128"/>
    <mergeCell ref="G127:G128"/>
    <mergeCell ref="H127:H128"/>
    <mergeCell ref="I127:I128"/>
    <mergeCell ref="J127:J128"/>
    <mergeCell ref="K127:K128"/>
    <mergeCell ref="M126:S126"/>
    <mergeCell ref="T126:AA126"/>
    <mergeCell ref="AB126:AI126"/>
    <mergeCell ref="AJ126:AQ126"/>
    <mergeCell ref="AR126:AY126"/>
    <mergeCell ref="E112:F112"/>
    <mergeCell ref="E119:F119"/>
    <mergeCell ref="A127:F128"/>
    <mergeCell ref="A129:F129"/>
    <mergeCell ref="AT127:AW127"/>
    <mergeCell ref="AX127:AX128"/>
    <mergeCell ref="AY127:AY128"/>
    <mergeCell ref="AJ127:AJ128"/>
    <mergeCell ref="AK127:AK128"/>
    <mergeCell ref="AL127:AO127"/>
    <mergeCell ref="AP127:AP128"/>
    <mergeCell ref="AQ127:AQ128"/>
    <mergeCell ref="AB127:AB128"/>
    <mergeCell ref="AC127:AC128"/>
    <mergeCell ref="AD127:AG127"/>
    <mergeCell ref="AH127:AH128"/>
    <mergeCell ref="AI127:AI128"/>
    <mergeCell ref="E132:F132"/>
    <mergeCell ref="E95:F95"/>
    <mergeCell ref="E102:F102"/>
    <mergeCell ref="E107:F107"/>
    <mergeCell ref="AR71:AR72"/>
    <mergeCell ref="AS71:AS72"/>
    <mergeCell ref="AT71:AW71"/>
    <mergeCell ref="AX71:AX72"/>
    <mergeCell ref="AY71:AY72"/>
    <mergeCell ref="AJ71:AJ72"/>
    <mergeCell ref="AK71:AK72"/>
    <mergeCell ref="AL71:AO71"/>
    <mergeCell ref="AP71:AP72"/>
    <mergeCell ref="AQ71:AQ72"/>
    <mergeCell ref="AB71:AB72"/>
    <mergeCell ref="AC71:AC72"/>
    <mergeCell ref="AD71:AG71"/>
    <mergeCell ref="AH71:AH72"/>
    <mergeCell ref="AI71:AI72"/>
    <mergeCell ref="T71:T72"/>
    <mergeCell ref="U71:U72"/>
    <mergeCell ref="V71:Y71"/>
    <mergeCell ref="Z71:Z72"/>
    <mergeCell ref="AA71:AA72"/>
    <mergeCell ref="L71:L72"/>
    <mergeCell ref="M71:M72"/>
    <mergeCell ref="N71:Q71"/>
    <mergeCell ref="R71:R72"/>
    <mergeCell ref="S71:S72"/>
    <mergeCell ref="G71:G72"/>
    <mergeCell ref="H71:H72"/>
    <mergeCell ref="I71:I72"/>
    <mergeCell ref="J71:J72"/>
    <mergeCell ref="K71:K72"/>
    <mergeCell ref="M70:S70"/>
    <mergeCell ref="T70:AA70"/>
    <mergeCell ref="AB70:AI70"/>
    <mergeCell ref="AJ70:AQ70"/>
    <mergeCell ref="AR70:AY70"/>
    <mergeCell ref="AL2:AO2"/>
    <mergeCell ref="AK2:AK3"/>
    <mergeCell ref="AJ2:AJ3"/>
    <mergeCell ref="AI2:AI3"/>
    <mergeCell ref="AH2:AH3"/>
    <mergeCell ref="AD2:AG2"/>
    <mergeCell ref="AC2:AC3"/>
    <mergeCell ref="AB2:AB3"/>
    <mergeCell ref="E13:F13"/>
    <mergeCell ref="E58:F58"/>
    <mergeCell ref="AY2:AY3"/>
    <mergeCell ref="E17:F17"/>
    <mergeCell ref="E22:F22"/>
    <mergeCell ref="AP2:AP3"/>
    <mergeCell ref="AQ2:AQ3"/>
    <mergeCell ref="AR2:AR3"/>
    <mergeCell ref="AT2:AW2"/>
    <mergeCell ref="AX2:AX3"/>
    <mergeCell ref="A4:F4"/>
    <mergeCell ref="E7:F7"/>
    <mergeCell ref="A2:F3"/>
    <mergeCell ref="AJ1:AQ1"/>
    <mergeCell ref="AR1:AY1"/>
    <mergeCell ref="G2:G3"/>
    <mergeCell ref="H2:H3"/>
    <mergeCell ref="I2:I3"/>
    <mergeCell ref="J2:J3"/>
    <mergeCell ref="K2:K3"/>
    <mergeCell ref="M2:M3"/>
    <mergeCell ref="N2:Q2"/>
    <mergeCell ref="R2:R3"/>
    <mergeCell ref="S2:S3"/>
    <mergeCell ref="T2:T3"/>
    <mergeCell ref="U2:U3"/>
    <mergeCell ref="V2:Y2"/>
    <mergeCell ref="Z2:Z3"/>
    <mergeCell ref="AA2:AA3"/>
    <mergeCell ref="AS2:AS3"/>
    <mergeCell ref="L2:L3"/>
    <mergeCell ref="M1:S1"/>
    <mergeCell ref="T1:AA1"/>
    <mergeCell ref="AB1:AI1"/>
    <mergeCell ref="E63:F63"/>
    <mergeCell ref="A71:F72"/>
    <mergeCell ref="A73:F73"/>
    <mergeCell ref="E76:F76"/>
    <mergeCell ref="E85:F85"/>
    <mergeCell ref="E91:F91"/>
    <mergeCell ref="E38:F38"/>
    <mergeCell ref="E53:F53"/>
    <mergeCell ref="E26:F26"/>
    <mergeCell ref="E32:F32"/>
    <mergeCell ref="E47:F47"/>
  </mergeCells>
  <conditionalFormatting sqref="G8:G10 G18:G20 G23:G25 G59:G62 G92:G93 G105:G106 G108:G110 G155:G156 G159:G161 G173">
    <cfRule type="expression" dxfId="353" priority="408">
      <formula>$G8=$H8</formula>
    </cfRule>
  </conditionalFormatting>
  <conditionalFormatting sqref="G11:G12">
    <cfRule type="expression" dxfId="352" priority="407">
      <formula>$G11=$H11</formula>
    </cfRule>
  </conditionalFormatting>
  <conditionalFormatting sqref="G14:G16">
    <cfRule type="expression" dxfId="351" priority="406">
      <formula>$G14=$H14</formula>
    </cfRule>
  </conditionalFormatting>
  <conditionalFormatting sqref="G27 G29:G31">
    <cfRule type="expression" dxfId="350" priority="402">
      <formula>$G27=$H27</formula>
    </cfRule>
  </conditionalFormatting>
  <conditionalFormatting sqref="G33 G35:G36">
    <cfRule type="expression" dxfId="349" priority="401">
      <formula>$G33=$H33</formula>
    </cfRule>
  </conditionalFormatting>
  <conditionalFormatting sqref="G48:G52">
    <cfRule type="expression" dxfId="348" priority="397">
      <formula>$G48=$H48</formula>
    </cfRule>
  </conditionalFormatting>
  <conditionalFormatting sqref="G54:G56">
    <cfRule type="expression" dxfId="347" priority="396">
      <formula>$G54=$H54</formula>
    </cfRule>
  </conditionalFormatting>
  <conditionalFormatting sqref="G64:G66">
    <cfRule type="expression" dxfId="346" priority="389">
      <formula>$G64=$H64</formula>
    </cfRule>
  </conditionalFormatting>
  <conditionalFormatting sqref="G28">
    <cfRule type="expression" dxfId="345" priority="341">
      <formula>$G28=$H28</formula>
    </cfRule>
  </conditionalFormatting>
  <conditionalFormatting sqref="G34">
    <cfRule type="expression" dxfId="344" priority="340">
      <formula>$G34=$H34</formula>
    </cfRule>
  </conditionalFormatting>
  <conditionalFormatting sqref="G41:G42">
    <cfRule type="expression" dxfId="343" priority="337">
      <formula>$G41=$H41</formula>
    </cfRule>
  </conditionalFormatting>
  <conditionalFormatting sqref="G39:G40 G43:G46">
    <cfRule type="expression" dxfId="342" priority="338">
      <formula>$G39=$H39</formula>
    </cfRule>
  </conditionalFormatting>
  <conditionalFormatting sqref="G77 G96 G113 G81:G82 G99:G100 G116:G118">
    <cfRule type="expression" dxfId="341" priority="336">
      <formula>$G77=$H77</formula>
    </cfRule>
  </conditionalFormatting>
  <conditionalFormatting sqref="G83:G84">
    <cfRule type="expression" dxfId="340" priority="335">
      <formula>$G83=$H83</formula>
    </cfRule>
  </conditionalFormatting>
  <conditionalFormatting sqref="G86 G89:G90">
    <cfRule type="expression" dxfId="339" priority="334">
      <formula>$G86=$H86</formula>
    </cfRule>
  </conditionalFormatting>
  <conditionalFormatting sqref="G120:G122">
    <cfRule type="expression" dxfId="338" priority="329">
      <formula>$G120=$H120</formula>
    </cfRule>
  </conditionalFormatting>
  <conditionalFormatting sqref="G103:G104">
    <cfRule type="expression" dxfId="337" priority="280">
      <formula>$G103=$H103</formula>
    </cfRule>
  </conditionalFormatting>
  <conditionalFormatting sqref="G78:G80">
    <cfRule type="expression" dxfId="336" priority="278">
      <formula>$G78=$H78</formula>
    </cfRule>
  </conditionalFormatting>
  <conditionalFormatting sqref="G87:G88">
    <cfRule type="expression" dxfId="335" priority="277">
      <formula>$G87=$H87</formula>
    </cfRule>
  </conditionalFormatting>
  <conditionalFormatting sqref="G97:G98">
    <cfRule type="expression" dxfId="334" priority="276">
      <formula>$G97=$H97</formula>
    </cfRule>
  </conditionalFormatting>
  <conditionalFormatting sqref="G114:G115">
    <cfRule type="expression" dxfId="333" priority="275">
      <formula>$G114=$H114</formula>
    </cfRule>
  </conditionalFormatting>
  <conditionalFormatting sqref="G133:G134 G150:G152 G168:G171 G174 G136">
    <cfRule type="expression" dxfId="332" priority="274">
      <formula>$G133=$H133</formula>
    </cfRule>
  </conditionalFormatting>
  <conditionalFormatting sqref="G137:G138">
    <cfRule type="expression" dxfId="331" priority="273">
      <formula>$G137=$H137</formula>
    </cfRule>
  </conditionalFormatting>
  <conditionalFormatting sqref="G140 G146:G147">
    <cfRule type="expression" dxfId="330" priority="272">
      <formula>$G140=$H140</formula>
    </cfRule>
  </conditionalFormatting>
  <conditionalFormatting sqref="G154">
    <cfRule type="expression" dxfId="329" priority="271">
      <formula>$G154=$H154</formula>
    </cfRule>
  </conditionalFormatting>
  <conditionalFormatting sqref="G163:G165">
    <cfRule type="expression" dxfId="328" priority="268">
      <formula>$G163=$H163</formula>
    </cfRule>
  </conditionalFormatting>
  <conditionalFormatting sqref="G135">
    <cfRule type="expression" dxfId="327" priority="226">
      <formula>$G135=$H135</formula>
    </cfRule>
  </conditionalFormatting>
  <conditionalFormatting sqref="G141:G145">
    <cfRule type="expression" dxfId="326" priority="225">
      <formula>$G141=$H141</formula>
    </cfRule>
  </conditionalFormatting>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Y310"/>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sheetView>
  </sheetViews>
  <sheetFormatPr baseColWidth="10" defaultColWidth="11.42578125" defaultRowHeight="1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4.140625" style="304" customWidth="1"/>
    <col min="9" max="12" width="11.7109375" style="304" customWidth="1"/>
    <col min="13" max="51" width="12.7109375" style="304" customWidth="1"/>
    <col min="52" max="87" width="12.7109375" style="141" customWidth="1"/>
    <col min="88" max="16384" width="11.42578125" style="141"/>
  </cols>
  <sheetData>
    <row r="1" spans="1:51" ht="32.25" customHeight="1" thickBot="1" x14ac:dyDescent="0.3">
      <c r="A1" s="141"/>
      <c r="B1" s="142"/>
      <c r="C1" s="142"/>
      <c r="D1" s="142"/>
      <c r="E1" s="143"/>
      <c r="F1" s="144"/>
      <c r="G1" s="145"/>
      <c r="H1" s="253"/>
      <c r="I1" s="254"/>
      <c r="J1" s="254"/>
      <c r="K1" s="254"/>
      <c r="L1" s="254"/>
      <c r="M1" s="618" t="s">
        <v>271</v>
      </c>
      <c r="N1" s="603"/>
      <c r="O1" s="603"/>
      <c r="P1" s="603"/>
      <c r="Q1" s="603"/>
      <c r="R1" s="603"/>
      <c r="S1" s="619"/>
      <c r="T1" s="620" t="s">
        <v>264</v>
      </c>
      <c r="U1" s="603"/>
      <c r="V1" s="603"/>
      <c r="W1" s="603"/>
      <c r="X1" s="603"/>
      <c r="Y1" s="603"/>
      <c r="Z1" s="603"/>
      <c r="AA1" s="603"/>
      <c r="AB1" s="621" t="s">
        <v>265</v>
      </c>
      <c r="AC1" s="603"/>
      <c r="AD1" s="603"/>
      <c r="AE1" s="603"/>
      <c r="AF1" s="603"/>
      <c r="AG1" s="603"/>
      <c r="AH1" s="603"/>
      <c r="AI1" s="603"/>
      <c r="AJ1" s="602" t="s">
        <v>266</v>
      </c>
      <c r="AK1" s="603"/>
      <c r="AL1" s="603"/>
      <c r="AM1" s="603"/>
      <c r="AN1" s="603"/>
      <c r="AO1" s="603"/>
      <c r="AP1" s="603"/>
      <c r="AQ1" s="603"/>
      <c r="AR1" s="604" t="s">
        <v>267</v>
      </c>
      <c r="AS1" s="603"/>
      <c r="AT1" s="603"/>
      <c r="AU1" s="603"/>
      <c r="AV1" s="603"/>
      <c r="AW1" s="603"/>
      <c r="AX1" s="603"/>
      <c r="AY1" s="603"/>
    </row>
    <row r="2" spans="1:51" ht="31.9" customHeight="1" x14ac:dyDescent="0.25">
      <c r="A2" s="542" t="s">
        <v>140</v>
      </c>
      <c r="B2" s="543"/>
      <c r="C2" s="543"/>
      <c r="D2" s="543"/>
      <c r="E2" s="543"/>
      <c r="F2" s="544"/>
      <c r="G2" s="567" t="s">
        <v>270</v>
      </c>
      <c r="H2" s="605" t="s">
        <v>269</v>
      </c>
      <c r="I2" s="607" t="s">
        <v>141</v>
      </c>
      <c r="J2" s="608" t="s">
        <v>142</v>
      </c>
      <c r="K2" s="609" t="s">
        <v>143</v>
      </c>
      <c r="L2" s="617" t="s">
        <v>144</v>
      </c>
      <c r="M2" s="610" t="s">
        <v>1</v>
      </c>
      <c r="N2" s="611" t="s">
        <v>0</v>
      </c>
      <c r="O2" s="612"/>
      <c r="P2" s="612"/>
      <c r="Q2" s="613"/>
      <c r="R2" s="614" t="s">
        <v>268</v>
      </c>
      <c r="S2" s="615" t="s">
        <v>5</v>
      </c>
      <c r="T2" s="616" t="s">
        <v>141</v>
      </c>
      <c r="U2" s="610" t="s">
        <v>8</v>
      </c>
      <c r="V2" s="611" t="s">
        <v>0</v>
      </c>
      <c r="W2" s="612"/>
      <c r="X2" s="612"/>
      <c r="Y2" s="613"/>
      <c r="Z2" s="614" t="s">
        <v>268</v>
      </c>
      <c r="AA2" s="615" t="s">
        <v>5</v>
      </c>
      <c r="AB2" s="616" t="s">
        <v>142</v>
      </c>
      <c r="AC2" s="610" t="s">
        <v>8</v>
      </c>
      <c r="AD2" s="611" t="s">
        <v>0</v>
      </c>
      <c r="AE2" s="612"/>
      <c r="AF2" s="612"/>
      <c r="AG2" s="613"/>
      <c r="AH2" s="614" t="s">
        <v>268</v>
      </c>
      <c r="AI2" s="615" t="s">
        <v>5</v>
      </c>
      <c r="AJ2" s="616" t="s">
        <v>143</v>
      </c>
      <c r="AK2" s="610" t="s">
        <v>8</v>
      </c>
      <c r="AL2" s="611" t="s">
        <v>0</v>
      </c>
      <c r="AM2" s="612"/>
      <c r="AN2" s="612"/>
      <c r="AO2" s="613"/>
      <c r="AP2" s="614" t="s">
        <v>268</v>
      </c>
      <c r="AQ2" s="615" t="s">
        <v>5</v>
      </c>
      <c r="AR2" s="616" t="s">
        <v>144</v>
      </c>
      <c r="AS2" s="610" t="s">
        <v>8</v>
      </c>
      <c r="AT2" s="611" t="s">
        <v>0</v>
      </c>
      <c r="AU2" s="612"/>
      <c r="AV2" s="612"/>
      <c r="AW2" s="613"/>
      <c r="AX2" s="614" t="s">
        <v>268</v>
      </c>
      <c r="AY2" s="615" t="s">
        <v>5</v>
      </c>
    </row>
    <row r="3" spans="1:51" ht="31.9" customHeight="1" x14ac:dyDescent="0.25">
      <c r="A3" s="545"/>
      <c r="B3" s="546"/>
      <c r="C3" s="546"/>
      <c r="D3" s="546"/>
      <c r="E3" s="546"/>
      <c r="F3" s="547"/>
      <c r="G3" s="568"/>
      <c r="H3" s="606"/>
      <c r="I3" s="606"/>
      <c r="J3" s="606"/>
      <c r="K3" s="606"/>
      <c r="L3" s="606"/>
      <c r="M3" s="606"/>
      <c r="N3" s="255" t="s">
        <v>2</v>
      </c>
      <c r="O3" s="255" t="s">
        <v>4</v>
      </c>
      <c r="P3" s="255" t="s">
        <v>3</v>
      </c>
      <c r="Q3" s="255" t="s">
        <v>6</v>
      </c>
      <c r="R3" s="606"/>
      <c r="S3" s="606"/>
      <c r="T3" s="606"/>
      <c r="U3" s="606"/>
      <c r="V3" s="255" t="s">
        <v>2</v>
      </c>
      <c r="W3" s="255" t="s">
        <v>4</v>
      </c>
      <c r="X3" s="255" t="s">
        <v>3</v>
      </c>
      <c r="Y3" s="255" t="s">
        <v>6</v>
      </c>
      <c r="Z3" s="606"/>
      <c r="AA3" s="606"/>
      <c r="AB3" s="606"/>
      <c r="AC3" s="606"/>
      <c r="AD3" s="255" t="s">
        <v>2</v>
      </c>
      <c r="AE3" s="255" t="s">
        <v>4</v>
      </c>
      <c r="AF3" s="255" t="s">
        <v>3</v>
      </c>
      <c r="AG3" s="255" t="s">
        <v>6</v>
      </c>
      <c r="AH3" s="606"/>
      <c r="AI3" s="606"/>
      <c r="AJ3" s="606"/>
      <c r="AK3" s="606"/>
      <c r="AL3" s="255" t="s">
        <v>2</v>
      </c>
      <c r="AM3" s="255" t="s">
        <v>4</v>
      </c>
      <c r="AN3" s="255" t="s">
        <v>3</v>
      </c>
      <c r="AO3" s="255" t="s">
        <v>6</v>
      </c>
      <c r="AP3" s="606"/>
      <c r="AQ3" s="606"/>
      <c r="AR3" s="606"/>
      <c r="AS3" s="606"/>
      <c r="AT3" s="255" t="s">
        <v>2</v>
      </c>
      <c r="AU3" s="255" t="s">
        <v>4</v>
      </c>
      <c r="AV3" s="255" t="s">
        <v>3</v>
      </c>
      <c r="AW3" s="255" t="s">
        <v>6</v>
      </c>
      <c r="AX3" s="606"/>
      <c r="AY3" s="606"/>
    </row>
    <row r="4" spans="1:51" ht="18" customHeight="1" x14ac:dyDescent="0.25">
      <c r="A4" s="548" t="s">
        <v>7</v>
      </c>
      <c r="B4" s="549"/>
      <c r="C4" s="549"/>
      <c r="D4" s="549"/>
      <c r="E4" s="549"/>
      <c r="F4" s="550"/>
      <c r="G4" s="149"/>
      <c r="H4" s="256"/>
      <c r="I4" s="257"/>
      <c r="J4" s="257"/>
      <c r="K4" s="257"/>
      <c r="L4" s="257"/>
      <c r="M4" s="258">
        <v>253</v>
      </c>
      <c r="N4" s="258">
        <v>253</v>
      </c>
      <c r="O4" s="258">
        <v>0</v>
      </c>
      <c r="P4" s="258">
        <v>0</v>
      </c>
      <c r="Q4" s="258">
        <v>0</v>
      </c>
      <c r="R4" s="258">
        <v>0</v>
      </c>
      <c r="S4" s="258">
        <v>0</v>
      </c>
      <c r="T4" s="259"/>
      <c r="U4" s="260"/>
      <c r="V4" s="260"/>
      <c r="W4" s="260"/>
      <c r="X4" s="260"/>
      <c r="Y4" s="260"/>
      <c r="Z4" s="260"/>
      <c r="AA4" s="260"/>
      <c r="AB4" s="259"/>
      <c r="AC4" s="260"/>
      <c r="AD4" s="260"/>
      <c r="AE4" s="260"/>
      <c r="AF4" s="260"/>
      <c r="AG4" s="260"/>
      <c r="AH4" s="260"/>
      <c r="AI4" s="260"/>
      <c r="AJ4" s="259"/>
      <c r="AK4" s="260"/>
      <c r="AL4" s="260"/>
      <c r="AM4" s="260"/>
      <c r="AN4" s="260"/>
      <c r="AO4" s="260"/>
      <c r="AP4" s="260"/>
      <c r="AQ4" s="260"/>
      <c r="AR4" s="259"/>
      <c r="AS4" s="260"/>
      <c r="AT4" s="260"/>
      <c r="AU4" s="260"/>
      <c r="AV4" s="260"/>
      <c r="AW4" s="260"/>
      <c r="AX4" s="260"/>
      <c r="AY4" s="260"/>
    </row>
    <row r="5" spans="1:51" ht="32.1" customHeight="1" x14ac:dyDescent="0.25">
      <c r="B5" s="216" t="s">
        <v>2554</v>
      </c>
      <c r="C5" s="217" t="s">
        <v>2553</v>
      </c>
      <c r="D5" s="218"/>
      <c r="E5" s="219"/>
      <c r="F5" s="219"/>
      <c r="G5" s="220"/>
      <c r="H5" s="261"/>
      <c r="I5" s="262"/>
      <c r="J5" s="262"/>
      <c r="K5" s="262"/>
      <c r="L5" s="262"/>
      <c r="M5" s="263">
        <f>+M6+M21+M37+M57</f>
        <v>253</v>
      </c>
      <c r="N5" s="263">
        <f t="shared" ref="N5:S5" si="0">+N6+N21+N37+N57</f>
        <v>0</v>
      </c>
      <c r="O5" s="263">
        <f t="shared" si="0"/>
        <v>0</v>
      </c>
      <c r="P5" s="263">
        <f t="shared" si="0"/>
        <v>0</v>
      </c>
      <c r="Q5" s="263">
        <f t="shared" si="0"/>
        <v>0</v>
      </c>
      <c r="R5" s="263">
        <f t="shared" si="0"/>
        <v>0</v>
      </c>
      <c r="S5" s="263">
        <f t="shared" si="0"/>
        <v>0</v>
      </c>
      <c r="T5" s="264"/>
      <c r="U5" s="265">
        <f t="shared" ref="U5:AA5" si="1">+U6+U21+U37+U57</f>
        <v>0</v>
      </c>
      <c r="V5" s="265">
        <f t="shared" si="1"/>
        <v>0</v>
      </c>
      <c r="W5" s="265">
        <f t="shared" si="1"/>
        <v>0</v>
      </c>
      <c r="X5" s="265">
        <f t="shared" si="1"/>
        <v>0</v>
      </c>
      <c r="Y5" s="265">
        <f t="shared" si="1"/>
        <v>0</v>
      </c>
      <c r="Z5" s="265">
        <f t="shared" si="1"/>
        <v>0</v>
      </c>
      <c r="AA5" s="265">
        <f t="shared" si="1"/>
        <v>0</v>
      </c>
      <c r="AB5" s="264"/>
      <c r="AC5" s="265">
        <f t="shared" ref="AC5:AI5" si="2">+AC6+AC21+AC37+AC57</f>
        <v>0</v>
      </c>
      <c r="AD5" s="265">
        <f t="shared" si="2"/>
        <v>0</v>
      </c>
      <c r="AE5" s="265">
        <f t="shared" si="2"/>
        <v>0</v>
      </c>
      <c r="AF5" s="265">
        <f t="shared" si="2"/>
        <v>0</v>
      </c>
      <c r="AG5" s="265">
        <f t="shared" si="2"/>
        <v>0</v>
      </c>
      <c r="AH5" s="265">
        <f t="shared" si="2"/>
        <v>0</v>
      </c>
      <c r="AI5" s="265">
        <f t="shared" si="2"/>
        <v>0</v>
      </c>
      <c r="AJ5" s="264"/>
      <c r="AK5" s="265">
        <f t="shared" ref="AK5:AQ5" si="3">+AK6+AK21+AK37+AK57</f>
        <v>0</v>
      </c>
      <c r="AL5" s="265">
        <f t="shared" si="3"/>
        <v>0</v>
      </c>
      <c r="AM5" s="265">
        <f t="shared" si="3"/>
        <v>0</v>
      </c>
      <c r="AN5" s="265">
        <f t="shared" si="3"/>
        <v>0</v>
      </c>
      <c r="AO5" s="265">
        <f t="shared" si="3"/>
        <v>0</v>
      </c>
      <c r="AP5" s="265">
        <f t="shared" si="3"/>
        <v>0</v>
      </c>
      <c r="AQ5" s="265">
        <f t="shared" si="3"/>
        <v>0</v>
      </c>
      <c r="AR5" s="264"/>
      <c r="AS5" s="265">
        <f t="shared" ref="AS5:AY5" si="4">+AS6+AS21+AS37+AS57</f>
        <v>0</v>
      </c>
      <c r="AT5" s="265">
        <f t="shared" si="4"/>
        <v>0</v>
      </c>
      <c r="AU5" s="265">
        <f t="shared" si="4"/>
        <v>0</v>
      </c>
      <c r="AV5" s="265">
        <f t="shared" si="4"/>
        <v>0</v>
      </c>
      <c r="AW5" s="265">
        <f t="shared" si="4"/>
        <v>0</v>
      </c>
      <c r="AX5" s="265">
        <f t="shared" si="4"/>
        <v>0</v>
      </c>
      <c r="AY5" s="265">
        <f t="shared" si="4"/>
        <v>0</v>
      </c>
    </row>
    <row r="6" spans="1:51" ht="32.1" customHeight="1" x14ac:dyDescent="0.25">
      <c r="C6" s="165" t="s">
        <v>74</v>
      </c>
      <c r="D6" s="166" t="s">
        <v>449</v>
      </c>
      <c r="E6" s="167"/>
      <c r="F6" s="168"/>
      <c r="G6" s="169"/>
      <c r="H6" s="266"/>
      <c r="I6" s="267"/>
      <c r="J6" s="267"/>
      <c r="K6" s="267"/>
      <c r="L6" s="267"/>
      <c r="M6" s="268">
        <f t="shared" ref="M6:S6" si="5">SUM(M7:M20)/2</f>
        <v>74</v>
      </c>
      <c r="N6" s="268">
        <f t="shared" si="5"/>
        <v>0</v>
      </c>
      <c r="O6" s="268">
        <f t="shared" si="5"/>
        <v>0</v>
      </c>
      <c r="P6" s="268">
        <f t="shared" si="5"/>
        <v>0</v>
      </c>
      <c r="Q6" s="268">
        <f t="shared" si="5"/>
        <v>0</v>
      </c>
      <c r="R6" s="268">
        <f t="shared" si="5"/>
        <v>0</v>
      </c>
      <c r="S6" s="268">
        <f t="shared" si="5"/>
        <v>0</v>
      </c>
      <c r="T6" s="269"/>
      <c r="U6" s="270">
        <f t="shared" ref="U6:AA6" si="6">SUM(U7:U20)/2</f>
        <v>0</v>
      </c>
      <c r="V6" s="270">
        <f t="shared" si="6"/>
        <v>0</v>
      </c>
      <c r="W6" s="270">
        <f t="shared" si="6"/>
        <v>0</v>
      </c>
      <c r="X6" s="270">
        <f t="shared" si="6"/>
        <v>0</v>
      </c>
      <c r="Y6" s="270">
        <f t="shared" si="6"/>
        <v>0</v>
      </c>
      <c r="Z6" s="270">
        <f t="shared" si="6"/>
        <v>0</v>
      </c>
      <c r="AA6" s="270">
        <f t="shared" si="6"/>
        <v>0</v>
      </c>
      <c r="AB6" s="269"/>
      <c r="AC6" s="270">
        <f t="shared" ref="AC6:AI6" si="7">SUM(AC7:AC20)/2</f>
        <v>0</v>
      </c>
      <c r="AD6" s="270">
        <f t="shared" si="7"/>
        <v>0</v>
      </c>
      <c r="AE6" s="270">
        <f t="shared" si="7"/>
        <v>0</v>
      </c>
      <c r="AF6" s="270">
        <f t="shared" si="7"/>
        <v>0</v>
      </c>
      <c r="AG6" s="270">
        <f t="shared" si="7"/>
        <v>0</v>
      </c>
      <c r="AH6" s="270">
        <f t="shared" si="7"/>
        <v>0</v>
      </c>
      <c r="AI6" s="270">
        <f t="shared" si="7"/>
        <v>0</v>
      </c>
      <c r="AJ6" s="269"/>
      <c r="AK6" s="270">
        <f t="shared" ref="AK6:AQ6" si="8">SUM(AK7:AK20)/2</f>
        <v>0</v>
      </c>
      <c r="AL6" s="270">
        <f t="shared" si="8"/>
        <v>0</v>
      </c>
      <c r="AM6" s="270">
        <f t="shared" si="8"/>
        <v>0</v>
      </c>
      <c r="AN6" s="270">
        <f t="shared" si="8"/>
        <v>0</v>
      </c>
      <c r="AO6" s="270">
        <f t="shared" si="8"/>
        <v>0</v>
      </c>
      <c r="AP6" s="270">
        <f t="shared" si="8"/>
        <v>0</v>
      </c>
      <c r="AQ6" s="270">
        <f t="shared" si="8"/>
        <v>0</v>
      </c>
      <c r="AR6" s="269"/>
      <c r="AS6" s="270">
        <f t="shared" ref="AS6:AY6" si="9">SUM(AS7:AS20)/2</f>
        <v>0</v>
      </c>
      <c r="AT6" s="270">
        <f t="shared" si="9"/>
        <v>0</v>
      </c>
      <c r="AU6" s="270">
        <f t="shared" si="9"/>
        <v>0</v>
      </c>
      <c r="AV6" s="270">
        <f t="shared" si="9"/>
        <v>0</v>
      </c>
      <c r="AW6" s="270">
        <f t="shared" si="9"/>
        <v>0</v>
      </c>
      <c r="AX6" s="270">
        <f t="shared" si="9"/>
        <v>0</v>
      </c>
      <c r="AY6" s="270">
        <f t="shared" si="9"/>
        <v>0</v>
      </c>
    </row>
    <row r="7" spans="1:51" ht="32.1" customHeight="1" x14ac:dyDescent="0.25">
      <c r="D7" s="175" t="s">
        <v>2556</v>
      </c>
      <c r="E7" s="551" t="s">
        <v>2555</v>
      </c>
      <c r="F7" s="552"/>
      <c r="G7" s="176"/>
      <c r="H7" s="271"/>
      <c r="I7" s="272"/>
      <c r="J7" s="272"/>
      <c r="K7" s="272"/>
      <c r="L7" s="272"/>
      <c r="M7" s="273">
        <v>33</v>
      </c>
      <c r="N7" s="273">
        <f t="shared" ref="N7:S20" si="10">+V7+AD7+AL7+AT7</f>
        <v>0</v>
      </c>
      <c r="O7" s="273">
        <f t="shared" si="10"/>
        <v>0</v>
      </c>
      <c r="P7" s="273">
        <f t="shared" si="10"/>
        <v>0</v>
      </c>
      <c r="Q7" s="273">
        <f t="shared" si="10"/>
        <v>0</v>
      </c>
      <c r="R7" s="273">
        <f t="shared" si="10"/>
        <v>0</v>
      </c>
      <c r="S7" s="273">
        <f t="shared" si="10"/>
        <v>0</v>
      </c>
      <c r="T7" s="274"/>
      <c r="U7" s="275">
        <f t="shared" ref="U7:AA7" si="11">SUM(U8:U12)</f>
        <v>0</v>
      </c>
      <c r="V7" s="275">
        <f t="shared" si="11"/>
        <v>0</v>
      </c>
      <c r="W7" s="275">
        <f t="shared" si="11"/>
        <v>0</v>
      </c>
      <c r="X7" s="275">
        <f t="shared" si="11"/>
        <v>0</v>
      </c>
      <c r="Y7" s="275">
        <f t="shared" si="11"/>
        <v>0</v>
      </c>
      <c r="Z7" s="275">
        <f t="shared" si="11"/>
        <v>0</v>
      </c>
      <c r="AA7" s="275">
        <f t="shared" si="11"/>
        <v>0</v>
      </c>
      <c r="AB7" s="274"/>
      <c r="AC7" s="275">
        <f t="shared" ref="AC7:AI7" si="12">SUM(AC8:AC12)</f>
        <v>0</v>
      </c>
      <c r="AD7" s="275">
        <f t="shared" si="12"/>
        <v>0</v>
      </c>
      <c r="AE7" s="275">
        <f t="shared" si="12"/>
        <v>0</v>
      </c>
      <c r="AF7" s="275">
        <f t="shared" si="12"/>
        <v>0</v>
      </c>
      <c r="AG7" s="275">
        <f t="shared" si="12"/>
        <v>0</v>
      </c>
      <c r="AH7" s="275">
        <f t="shared" si="12"/>
        <v>0</v>
      </c>
      <c r="AI7" s="275">
        <f t="shared" si="12"/>
        <v>0</v>
      </c>
      <c r="AJ7" s="274"/>
      <c r="AK7" s="275">
        <f t="shared" ref="AK7:AQ7" si="13">SUM(AK8:AK12)</f>
        <v>0</v>
      </c>
      <c r="AL7" s="275">
        <f t="shared" si="13"/>
        <v>0</v>
      </c>
      <c r="AM7" s="275">
        <f t="shared" si="13"/>
        <v>0</v>
      </c>
      <c r="AN7" s="275">
        <f t="shared" si="13"/>
        <v>0</v>
      </c>
      <c r="AO7" s="275">
        <f t="shared" si="13"/>
        <v>0</v>
      </c>
      <c r="AP7" s="275">
        <f t="shared" si="13"/>
        <v>0</v>
      </c>
      <c r="AQ7" s="275">
        <f t="shared" si="13"/>
        <v>0</v>
      </c>
      <c r="AR7" s="274"/>
      <c r="AS7" s="275">
        <f t="shared" ref="AS7:AY7" si="14">SUM(AS8:AS12)</f>
        <v>0</v>
      </c>
      <c r="AT7" s="275">
        <f t="shared" si="14"/>
        <v>0</v>
      </c>
      <c r="AU7" s="275">
        <f t="shared" si="14"/>
        <v>0</v>
      </c>
      <c r="AV7" s="275">
        <f t="shared" si="14"/>
        <v>0</v>
      </c>
      <c r="AW7" s="275">
        <f t="shared" si="14"/>
        <v>0</v>
      </c>
      <c r="AX7" s="275">
        <f t="shared" si="14"/>
        <v>0</v>
      </c>
      <c r="AY7" s="275">
        <f t="shared" si="14"/>
        <v>0</v>
      </c>
    </row>
    <row r="8" spans="1:51" ht="41.45" customHeight="1" x14ac:dyDescent="0.25">
      <c r="D8" s="175"/>
      <c r="E8" s="182">
        <v>541</v>
      </c>
      <c r="F8" s="183" t="s">
        <v>1498</v>
      </c>
      <c r="G8" s="226">
        <f>+Metas!J616</f>
        <v>40</v>
      </c>
      <c r="H8" s="276">
        <f t="shared" ref="H8:H12" si="15">SUM(I8:L8)</f>
        <v>1</v>
      </c>
      <c r="I8" s="277">
        <v>0</v>
      </c>
      <c r="J8" s="277">
        <v>1</v>
      </c>
      <c r="K8" s="277">
        <v>0</v>
      </c>
      <c r="L8" s="277">
        <v>0</v>
      </c>
      <c r="M8" s="278">
        <v>20</v>
      </c>
      <c r="N8" s="278">
        <f t="shared" si="10"/>
        <v>0</v>
      </c>
      <c r="O8" s="278">
        <f t="shared" si="10"/>
        <v>0</v>
      </c>
      <c r="P8" s="278">
        <f t="shared" si="10"/>
        <v>0</v>
      </c>
      <c r="Q8" s="278">
        <f t="shared" si="10"/>
        <v>0</v>
      </c>
      <c r="R8" s="278">
        <f t="shared" si="10"/>
        <v>0</v>
      </c>
      <c r="S8" s="278">
        <f t="shared" si="10"/>
        <v>0</v>
      </c>
      <c r="T8" s="279">
        <f t="shared" ref="T8:T12" si="16">+I8</f>
        <v>0</v>
      </c>
      <c r="U8" s="278">
        <f t="shared" ref="U8:U12" si="17">SUM(V8:AA8)</f>
        <v>0</v>
      </c>
      <c r="V8" s="280"/>
      <c r="W8" s="280"/>
      <c r="X8" s="280"/>
      <c r="Y8" s="280"/>
      <c r="Z8" s="280"/>
      <c r="AA8" s="280"/>
      <c r="AB8" s="279">
        <f t="shared" ref="AB8:AB12" si="18">+J8</f>
        <v>1</v>
      </c>
      <c r="AC8" s="278">
        <f t="shared" ref="AC8:AC12" si="19">SUM(AD8:AI8)</f>
        <v>0</v>
      </c>
      <c r="AD8" s="280"/>
      <c r="AE8" s="280"/>
      <c r="AF8" s="280"/>
      <c r="AG8" s="280"/>
      <c r="AH8" s="280"/>
      <c r="AI8" s="280"/>
      <c r="AJ8" s="279">
        <f t="shared" ref="AJ8:AJ12" si="20">+K8</f>
        <v>0</v>
      </c>
      <c r="AK8" s="278">
        <f t="shared" ref="AK8:AK12" si="21">SUM(AL8:AQ8)</f>
        <v>0</v>
      </c>
      <c r="AL8" s="280"/>
      <c r="AM8" s="280"/>
      <c r="AN8" s="280"/>
      <c r="AO8" s="280"/>
      <c r="AP8" s="280"/>
      <c r="AQ8" s="280"/>
      <c r="AR8" s="279">
        <f t="shared" ref="AR8:AR12" si="22">+L8</f>
        <v>0</v>
      </c>
      <c r="AS8" s="278">
        <f t="shared" ref="AS8:AS12" si="23">SUM(AT8:AY8)</f>
        <v>0</v>
      </c>
      <c r="AT8" s="280"/>
      <c r="AU8" s="280"/>
      <c r="AV8" s="280"/>
      <c r="AW8" s="280"/>
      <c r="AX8" s="280"/>
      <c r="AY8" s="280"/>
    </row>
    <row r="9" spans="1:51" ht="32.1" customHeight="1" x14ac:dyDescent="0.25">
      <c r="D9" s="175"/>
      <c r="E9" s="281">
        <v>542</v>
      </c>
      <c r="F9" s="282" t="s">
        <v>2557</v>
      </c>
      <c r="G9" s="226">
        <f>+Metas!J617</f>
        <v>40</v>
      </c>
      <c r="H9" s="283">
        <f t="shared" si="15"/>
        <v>1</v>
      </c>
      <c r="I9" s="284">
        <v>0.1</v>
      </c>
      <c r="J9" s="284">
        <v>0.3</v>
      </c>
      <c r="K9" s="284">
        <v>0.3</v>
      </c>
      <c r="L9" s="284">
        <v>0.3</v>
      </c>
      <c r="M9" s="278">
        <v>5</v>
      </c>
      <c r="N9" s="278">
        <f t="shared" si="10"/>
        <v>0</v>
      </c>
      <c r="O9" s="278">
        <f t="shared" si="10"/>
        <v>0</v>
      </c>
      <c r="P9" s="278">
        <f t="shared" si="10"/>
        <v>0</v>
      </c>
      <c r="Q9" s="278">
        <f t="shared" si="10"/>
        <v>0</v>
      </c>
      <c r="R9" s="278">
        <f t="shared" si="10"/>
        <v>0</v>
      </c>
      <c r="S9" s="278">
        <f t="shared" si="10"/>
        <v>0</v>
      </c>
      <c r="T9" s="279">
        <f t="shared" si="16"/>
        <v>0.1</v>
      </c>
      <c r="U9" s="278">
        <f t="shared" si="17"/>
        <v>0</v>
      </c>
      <c r="V9" s="280"/>
      <c r="W9" s="280"/>
      <c r="X9" s="280"/>
      <c r="Y9" s="280"/>
      <c r="Z9" s="280"/>
      <c r="AA9" s="280"/>
      <c r="AB9" s="279">
        <f t="shared" si="18"/>
        <v>0.3</v>
      </c>
      <c r="AC9" s="278">
        <f t="shared" si="19"/>
        <v>0</v>
      </c>
      <c r="AD9" s="280"/>
      <c r="AE9" s="280"/>
      <c r="AF9" s="280"/>
      <c r="AG9" s="280"/>
      <c r="AH9" s="280"/>
      <c r="AI9" s="280"/>
      <c r="AJ9" s="279">
        <f t="shared" si="20"/>
        <v>0.3</v>
      </c>
      <c r="AK9" s="278">
        <f t="shared" si="21"/>
        <v>0</v>
      </c>
      <c r="AL9" s="280"/>
      <c r="AM9" s="280"/>
      <c r="AN9" s="280"/>
      <c r="AO9" s="280"/>
      <c r="AP9" s="280"/>
      <c r="AQ9" s="280"/>
      <c r="AR9" s="279">
        <f t="shared" si="22"/>
        <v>0.3</v>
      </c>
      <c r="AS9" s="278">
        <f t="shared" si="23"/>
        <v>0</v>
      </c>
      <c r="AT9" s="280"/>
      <c r="AU9" s="280"/>
      <c r="AV9" s="280"/>
      <c r="AW9" s="280"/>
      <c r="AX9" s="280"/>
      <c r="AY9" s="280"/>
    </row>
    <row r="10" spans="1:51" ht="32.1" customHeight="1" x14ac:dyDescent="0.25">
      <c r="D10" s="175"/>
      <c r="E10" s="281">
        <v>543</v>
      </c>
      <c r="F10" s="282" t="s">
        <v>1502</v>
      </c>
      <c r="G10" s="232">
        <f>+Metas!J618</f>
        <v>1</v>
      </c>
      <c r="H10" s="276">
        <f t="shared" si="15"/>
        <v>4</v>
      </c>
      <c r="I10" s="285">
        <v>1</v>
      </c>
      <c r="J10" s="285">
        <v>1</v>
      </c>
      <c r="K10" s="285">
        <v>1</v>
      </c>
      <c r="L10" s="285">
        <v>1</v>
      </c>
      <c r="M10" s="278">
        <v>2</v>
      </c>
      <c r="N10" s="278">
        <f t="shared" si="10"/>
        <v>0</v>
      </c>
      <c r="O10" s="278">
        <f t="shared" si="10"/>
        <v>0</v>
      </c>
      <c r="P10" s="278">
        <f t="shared" si="10"/>
        <v>0</v>
      </c>
      <c r="Q10" s="278">
        <f t="shared" si="10"/>
        <v>0</v>
      </c>
      <c r="R10" s="278">
        <f t="shared" si="10"/>
        <v>0</v>
      </c>
      <c r="S10" s="278">
        <f t="shared" si="10"/>
        <v>0</v>
      </c>
      <c r="T10" s="279">
        <f t="shared" si="16"/>
        <v>1</v>
      </c>
      <c r="U10" s="278">
        <f t="shared" si="17"/>
        <v>0</v>
      </c>
      <c r="V10" s="280"/>
      <c r="W10" s="280"/>
      <c r="X10" s="280"/>
      <c r="Y10" s="280"/>
      <c r="Z10" s="280"/>
      <c r="AA10" s="280"/>
      <c r="AB10" s="279">
        <f t="shared" si="18"/>
        <v>1</v>
      </c>
      <c r="AC10" s="278">
        <f t="shared" si="19"/>
        <v>0</v>
      </c>
      <c r="AD10" s="280"/>
      <c r="AE10" s="280"/>
      <c r="AF10" s="280"/>
      <c r="AG10" s="280"/>
      <c r="AH10" s="280"/>
      <c r="AI10" s="280"/>
      <c r="AJ10" s="279">
        <f t="shared" si="20"/>
        <v>1</v>
      </c>
      <c r="AK10" s="278">
        <f t="shared" si="21"/>
        <v>0</v>
      </c>
      <c r="AL10" s="280"/>
      <c r="AM10" s="280"/>
      <c r="AN10" s="280"/>
      <c r="AO10" s="280"/>
      <c r="AP10" s="280"/>
      <c r="AQ10" s="280"/>
      <c r="AR10" s="279">
        <f t="shared" si="22"/>
        <v>1</v>
      </c>
      <c r="AS10" s="278">
        <f t="shared" si="23"/>
        <v>0</v>
      </c>
      <c r="AT10" s="280"/>
      <c r="AU10" s="280"/>
      <c r="AV10" s="280"/>
      <c r="AW10" s="280"/>
      <c r="AX10" s="280"/>
      <c r="AY10" s="280"/>
    </row>
    <row r="11" spans="1:51" ht="32.1" customHeight="1" x14ac:dyDescent="0.25">
      <c r="D11" s="175" t="s">
        <v>2559</v>
      </c>
      <c r="E11" s="551" t="s">
        <v>2558</v>
      </c>
      <c r="F11" s="552"/>
      <c r="G11" s="189"/>
      <c r="H11" s="276">
        <f t="shared" si="15"/>
        <v>4</v>
      </c>
      <c r="I11" s="285">
        <v>1</v>
      </c>
      <c r="J11" s="285">
        <v>1</v>
      </c>
      <c r="K11" s="285">
        <v>1</v>
      </c>
      <c r="L11" s="285">
        <v>1</v>
      </c>
      <c r="M11" s="278">
        <v>3</v>
      </c>
      <c r="N11" s="278">
        <f t="shared" si="10"/>
        <v>0</v>
      </c>
      <c r="O11" s="278">
        <f t="shared" si="10"/>
        <v>0</v>
      </c>
      <c r="P11" s="278">
        <f t="shared" si="10"/>
        <v>0</v>
      </c>
      <c r="Q11" s="278">
        <f t="shared" si="10"/>
        <v>0</v>
      </c>
      <c r="R11" s="278">
        <f t="shared" si="10"/>
        <v>0</v>
      </c>
      <c r="S11" s="278">
        <f t="shared" si="10"/>
        <v>0</v>
      </c>
      <c r="T11" s="279">
        <f t="shared" si="16"/>
        <v>1</v>
      </c>
      <c r="U11" s="278">
        <f t="shared" si="17"/>
        <v>0</v>
      </c>
      <c r="V11" s="280"/>
      <c r="W11" s="280"/>
      <c r="X11" s="280"/>
      <c r="Y11" s="280"/>
      <c r="Z11" s="280"/>
      <c r="AA11" s="280"/>
      <c r="AB11" s="279">
        <f t="shared" si="18"/>
        <v>1</v>
      </c>
      <c r="AC11" s="278">
        <f t="shared" si="19"/>
        <v>0</v>
      </c>
      <c r="AD11" s="280"/>
      <c r="AE11" s="280"/>
      <c r="AF11" s="280"/>
      <c r="AG11" s="280"/>
      <c r="AH11" s="280"/>
      <c r="AI11" s="280"/>
      <c r="AJ11" s="279">
        <f t="shared" si="20"/>
        <v>1</v>
      </c>
      <c r="AK11" s="278">
        <f t="shared" si="21"/>
        <v>0</v>
      </c>
      <c r="AL11" s="280"/>
      <c r="AM11" s="280"/>
      <c r="AN11" s="280"/>
      <c r="AO11" s="280"/>
      <c r="AP11" s="280"/>
      <c r="AQ11" s="280"/>
      <c r="AR11" s="279">
        <f t="shared" si="22"/>
        <v>1</v>
      </c>
      <c r="AS11" s="278">
        <f t="shared" si="23"/>
        <v>0</v>
      </c>
      <c r="AT11" s="280"/>
      <c r="AU11" s="280"/>
      <c r="AV11" s="280"/>
      <c r="AW11" s="280"/>
      <c r="AX11" s="280"/>
      <c r="AY11" s="280"/>
    </row>
    <row r="12" spans="1:51" ht="31.9" customHeight="1" x14ac:dyDescent="0.25">
      <c r="D12" s="175"/>
      <c r="E12" s="182">
        <f>+Metas!H619</f>
        <v>544</v>
      </c>
      <c r="F12" s="191" t="str">
        <f>+Metas!K619</f>
        <v>Sesiones realizadas del CTJT Comité Territorial de Justicia Transicional.</v>
      </c>
      <c r="G12" s="184">
        <f>+Metas!J619</f>
        <v>16</v>
      </c>
      <c r="H12" s="276">
        <f t="shared" si="15"/>
        <v>4</v>
      </c>
      <c r="I12" s="277">
        <v>1</v>
      </c>
      <c r="J12" s="277">
        <v>1</v>
      </c>
      <c r="K12" s="277">
        <v>1</v>
      </c>
      <c r="L12" s="277">
        <v>1</v>
      </c>
      <c r="M12" s="278">
        <v>3</v>
      </c>
      <c r="N12" s="278">
        <f t="shared" si="10"/>
        <v>0</v>
      </c>
      <c r="O12" s="278">
        <f t="shared" si="10"/>
        <v>0</v>
      </c>
      <c r="P12" s="278">
        <f t="shared" si="10"/>
        <v>0</v>
      </c>
      <c r="Q12" s="278">
        <f t="shared" si="10"/>
        <v>0</v>
      </c>
      <c r="R12" s="278">
        <f t="shared" si="10"/>
        <v>0</v>
      </c>
      <c r="S12" s="278">
        <f t="shared" si="10"/>
        <v>0</v>
      </c>
      <c r="T12" s="279">
        <f t="shared" si="16"/>
        <v>1</v>
      </c>
      <c r="U12" s="278">
        <f t="shared" si="17"/>
        <v>0</v>
      </c>
      <c r="V12" s="280"/>
      <c r="W12" s="280"/>
      <c r="X12" s="280"/>
      <c r="Y12" s="280"/>
      <c r="Z12" s="280"/>
      <c r="AA12" s="280"/>
      <c r="AB12" s="279">
        <f t="shared" si="18"/>
        <v>1</v>
      </c>
      <c r="AC12" s="278">
        <f t="shared" si="19"/>
        <v>0</v>
      </c>
      <c r="AD12" s="280"/>
      <c r="AE12" s="280"/>
      <c r="AF12" s="280"/>
      <c r="AG12" s="280"/>
      <c r="AH12" s="280"/>
      <c r="AI12" s="280"/>
      <c r="AJ12" s="279">
        <f t="shared" si="20"/>
        <v>1</v>
      </c>
      <c r="AK12" s="278">
        <f t="shared" si="21"/>
        <v>0</v>
      </c>
      <c r="AL12" s="280"/>
      <c r="AM12" s="280"/>
      <c r="AN12" s="280"/>
      <c r="AO12" s="280"/>
      <c r="AP12" s="280"/>
      <c r="AQ12" s="280"/>
      <c r="AR12" s="279">
        <f t="shared" si="22"/>
        <v>1</v>
      </c>
      <c r="AS12" s="278">
        <f t="shared" si="23"/>
        <v>0</v>
      </c>
      <c r="AT12" s="280"/>
      <c r="AU12" s="280"/>
      <c r="AV12" s="280"/>
      <c r="AW12" s="280"/>
      <c r="AX12" s="280"/>
      <c r="AY12" s="280"/>
    </row>
    <row r="13" spans="1:51" ht="31.9" customHeight="1" x14ac:dyDescent="0.25">
      <c r="D13" s="175"/>
      <c r="E13" s="182">
        <f>+Metas!H620</f>
        <v>545</v>
      </c>
      <c r="F13" s="191" t="str">
        <f>+Metas!K620</f>
        <v>Sesiones realizadas de la Mesa Departamental de participación efectiva de Víctimas.</v>
      </c>
      <c r="G13" s="184">
        <f>+Metas!J620</f>
        <v>16</v>
      </c>
      <c r="H13" s="271"/>
      <c r="I13" s="272"/>
      <c r="J13" s="272"/>
      <c r="K13" s="272"/>
      <c r="L13" s="272"/>
      <c r="M13" s="275">
        <v>15</v>
      </c>
      <c r="N13" s="275">
        <f t="shared" si="10"/>
        <v>0</v>
      </c>
      <c r="O13" s="275">
        <f t="shared" si="10"/>
        <v>0</v>
      </c>
      <c r="P13" s="275">
        <f t="shared" si="10"/>
        <v>0</v>
      </c>
      <c r="Q13" s="275">
        <f t="shared" si="10"/>
        <v>0</v>
      </c>
      <c r="R13" s="275">
        <f t="shared" si="10"/>
        <v>0</v>
      </c>
      <c r="S13" s="275">
        <f t="shared" si="10"/>
        <v>0</v>
      </c>
      <c r="T13" s="274"/>
      <c r="U13" s="275">
        <f t="shared" ref="U13:AA13" si="24">SUM(U14:U16)</f>
        <v>0</v>
      </c>
      <c r="V13" s="275">
        <f t="shared" si="24"/>
        <v>0</v>
      </c>
      <c r="W13" s="275">
        <f t="shared" si="24"/>
        <v>0</v>
      </c>
      <c r="X13" s="275">
        <f t="shared" si="24"/>
        <v>0</v>
      </c>
      <c r="Y13" s="275">
        <f t="shared" si="24"/>
        <v>0</v>
      </c>
      <c r="Z13" s="275">
        <f t="shared" si="24"/>
        <v>0</v>
      </c>
      <c r="AA13" s="275">
        <f t="shared" si="24"/>
        <v>0</v>
      </c>
      <c r="AB13" s="274"/>
      <c r="AC13" s="275">
        <f t="shared" ref="AC13:AI13" si="25">SUM(AC14:AC16)</f>
        <v>0</v>
      </c>
      <c r="AD13" s="275">
        <f t="shared" si="25"/>
        <v>0</v>
      </c>
      <c r="AE13" s="275">
        <f t="shared" si="25"/>
        <v>0</v>
      </c>
      <c r="AF13" s="275">
        <f t="shared" si="25"/>
        <v>0</v>
      </c>
      <c r="AG13" s="275">
        <f t="shared" si="25"/>
        <v>0</v>
      </c>
      <c r="AH13" s="275">
        <f t="shared" si="25"/>
        <v>0</v>
      </c>
      <c r="AI13" s="275">
        <f t="shared" si="25"/>
        <v>0</v>
      </c>
      <c r="AJ13" s="274"/>
      <c r="AK13" s="275">
        <f t="shared" ref="AK13:AQ13" si="26">SUM(AK14:AK16)</f>
        <v>0</v>
      </c>
      <c r="AL13" s="275">
        <f t="shared" si="26"/>
        <v>0</v>
      </c>
      <c r="AM13" s="275">
        <f t="shared" si="26"/>
        <v>0</v>
      </c>
      <c r="AN13" s="275">
        <f t="shared" si="26"/>
        <v>0</v>
      </c>
      <c r="AO13" s="275">
        <f t="shared" si="26"/>
        <v>0</v>
      </c>
      <c r="AP13" s="275">
        <f t="shared" si="26"/>
        <v>0</v>
      </c>
      <c r="AQ13" s="275">
        <f t="shared" si="26"/>
        <v>0</v>
      </c>
      <c r="AR13" s="274"/>
      <c r="AS13" s="275">
        <f t="shared" ref="AS13:AY13" si="27">SUM(AS14:AS16)</f>
        <v>0</v>
      </c>
      <c r="AT13" s="275">
        <f t="shared" si="27"/>
        <v>0</v>
      </c>
      <c r="AU13" s="275">
        <f t="shared" si="27"/>
        <v>0</v>
      </c>
      <c r="AV13" s="275">
        <f t="shared" si="27"/>
        <v>0</v>
      </c>
      <c r="AW13" s="275">
        <f t="shared" si="27"/>
        <v>0</v>
      </c>
      <c r="AX13" s="275">
        <f t="shared" si="27"/>
        <v>0</v>
      </c>
      <c r="AY13" s="275">
        <f t="shared" si="27"/>
        <v>0</v>
      </c>
    </row>
    <row r="14" spans="1:51" ht="31.9" customHeight="1" x14ac:dyDescent="0.25">
      <c r="D14" s="175"/>
      <c r="E14" s="182">
        <f>+Metas!H621</f>
        <v>546</v>
      </c>
      <c r="F14" s="191" t="str">
        <f>+Metas!K621</f>
        <v>Sesiones Realizadas del Consejo Departamental de Paz, Reconciliación y Convivencia.</v>
      </c>
      <c r="G14" s="184">
        <f>+Metas!J621</f>
        <v>16</v>
      </c>
      <c r="H14" s="276">
        <f t="shared" ref="H14:H16" si="28">SUM(I14:L14)</f>
        <v>2</v>
      </c>
      <c r="I14" s="277">
        <v>0</v>
      </c>
      <c r="J14" s="277">
        <v>1</v>
      </c>
      <c r="K14" s="277">
        <v>1</v>
      </c>
      <c r="L14" s="277">
        <v>0</v>
      </c>
      <c r="M14" s="278">
        <v>5</v>
      </c>
      <c r="N14" s="278">
        <f t="shared" si="10"/>
        <v>0</v>
      </c>
      <c r="O14" s="278">
        <f t="shared" si="10"/>
        <v>0</v>
      </c>
      <c r="P14" s="278">
        <f t="shared" si="10"/>
        <v>0</v>
      </c>
      <c r="Q14" s="278">
        <f t="shared" si="10"/>
        <v>0</v>
      </c>
      <c r="R14" s="278">
        <f t="shared" si="10"/>
        <v>0</v>
      </c>
      <c r="S14" s="278">
        <f t="shared" si="10"/>
        <v>0</v>
      </c>
      <c r="T14" s="279">
        <f t="shared" ref="T14:T16" si="29">+I14</f>
        <v>0</v>
      </c>
      <c r="U14" s="278">
        <f t="shared" ref="U14:U16" si="30">SUM(V14:AA14)</f>
        <v>0</v>
      </c>
      <c r="V14" s="280"/>
      <c r="W14" s="280"/>
      <c r="X14" s="280"/>
      <c r="Y14" s="280"/>
      <c r="Z14" s="280"/>
      <c r="AA14" s="280"/>
      <c r="AB14" s="279">
        <f t="shared" ref="AB14:AB16" si="31">+J14</f>
        <v>1</v>
      </c>
      <c r="AC14" s="278">
        <f t="shared" ref="AC14:AC16" si="32">SUM(AD14:AI14)</f>
        <v>0</v>
      </c>
      <c r="AD14" s="280"/>
      <c r="AE14" s="280"/>
      <c r="AF14" s="280"/>
      <c r="AG14" s="280"/>
      <c r="AH14" s="280"/>
      <c r="AI14" s="280"/>
      <c r="AJ14" s="279">
        <f t="shared" ref="AJ14:AJ16" si="33">+K14</f>
        <v>1</v>
      </c>
      <c r="AK14" s="278">
        <f t="shared" ref="AK14:AK16" si="34">SUM(AL14:AQ14)</f>
        <v>0</v>
      </c>
      <c r="AL14" s="280"/>
      <c r="AM14" s="280"/>
      <c r="AN14" s="280"/>
      <c r="AO14" s="280"/>
      <c r="AP14" s="280"/>
      <c r="AQ14" s="280"/>
      <c r="AR14" s="279">
        <f t="shared" ref="AR14:AR16" si="35">+L14</f>
        <v>0</v>
      </c>
      <c r="AS14" s="278">
        <f t="shared" ref="AS14:AS16" si="36">SUM(AT14:AY14)</f>
        <v>0</v>
      </c>
      <c r="AT14" s="280"/>
      <c r="AU14" s="280"/>
      <c r="AV14" s="280"/>
      <c r="AW14" s="280"/>
      <c r="AX14" s="280"/>
      <c r="AY14" s="280"/>
    </row>
    <row r="15" spans="1:51" ht="31.9" customHeight="1" x14ac:dyDescent="0.25">
      <c r="D15" s="175"/>
      <c r="E15" s="182">
        <f>+Metas!H622</f>
        <v>547</v>
      </c>
      <c r="F15" s="191" t="str">
        <f>+Metas!K622</f>
        <v>Sesiones desarrolladas la Mesa de Desaparición Forzada.</v>
      </c>
      <c r="G15" s="184">
        <f>+Metas!J622</f>
        <v>16</v>
      </c>
      <c r="H15" s="276">
        <f t="shared" si="28"/>
        <v>16</v>
      </c>
      <c r="I15" s="277">
        <v>1</v>
      </c>
      <c r="J15" s="277">
        <v>5</v>
      </c>
      <c r="K15" s="277">
        <v>5</v>
      </c>
      <c r="L15" s="277">
        <v>5</v>
      </c>
      <c r="M15" s="278">
        <v>5</v>
      </c>
      <c r="N15" s="278">
        <f t="shared" si="10"/>
        <v>0</v>
      </c>
      <c r="O15" s="278">
        <f t="shared" si="10"/>
        <v>0</v>
      </c>
      <c r="P15" s="278">
        <f t="shared" si="10"/>
        <v>0</v>
      </c>
      <c r="Q15" s="278">
        <f t="shared" si="10"/>
        <v>0</v>
      </c>
      <c r="R15" s="278">
        <f t="shared" si="10"/>
        <v>0</v>
      </c>
      <c r="S15" s="278">
        <f t="shared" si="10"/>
        <v>0</v>
      </c>
      <c r="T15" s="279">
        <f t="shared" si="29"/>
        <v>1</v>
      </c>
      <c r="U15" s="278">
        <f t="shared" si="30"/>
        <v>0</v>
      </c>
      <c r="V15" s="280"/>
      <c r="W15" s="280"/>
      <c r="X15" s="280"/>
      <c r="Y15" s="280"/>
      <c r="Z15" s="280"/>
      <c r="AA15" s="280"/>
      <c r="AB15" s="279">
        <f t="shared" si="31"/>
        <v>5</v>
      </c>
      <c r="AC15" s="278">
        <f t="shared" si="32"/>
        <v>0</v>
      </c>
      <c r="AD15" s="280"/>
      <c r="AE15" s="280"/>
      <c r="AF15" s="280"/>
      <c r="AG15" s="280"/>
      <c r="AH15" s="280"/>
      <c r="AI15" s="280"/>
      <c r="AJ15" s="279">
        <f t="shared" si="33"/>
        <v>5</v>
      </c>
      <c r="AK15" s="278">
        <f t="shared" si="34"/>
        <v>0</v>
      </c>
      <c r="AL15" s="280"/>
      <c r="AM15" s="280"/>
      <c r="AN15" s="280"/>
      <c r="AO15" s="280"/>
      <c r="AP15" s="280"/>
      <c r="AQ15" s="280"/>
      <c r="AR15" s="279">
        <f t="shared" si="35"/>
        <v>5</v>
      </c>
      <c r="AS15" s="278">
        <f t="shared" si="36"/>
        <v>0</v>
      </c>
      <c r="AT15" s="280"/>
      <c r="AU15" s="280"/>
      <c r="AV15" s="280"/>
      <c r="AW15" s="280"/>
      <c r="AX15" s="280"/>
      <c r="AY15" s="280"/>
    </row>
    <row r="16" spans="1:51" ht="31.9" customHeight="1" x14ac:dyDescent="0.25">
      <c r="D16" s="175"/>
      <c r="E16" s="182">
        <f>+Metas!H623</f>
        <v>548</v>
      </c>
      <c r="F16" s="191" t="str">
        <f>+Metas!K623</f>
        <v>Fortalecimiento al subcomité de atención y asistencia</v>
      </c>
      <c r="G16" s="232">
        <f>+Metas!J623</f>
        <v>1</v>
      </c>
      <c r="H16" s="276">
        <f t="shared" si="28"/>
        <v>4</v>
      </c>
      <c r="I16" s="277">
        <v>1</v>
      </c>
      <c r="J16" s="277">
        <v>1</v>
      </c>
      <c r="K16" s="277">
        <v>1</v>
      </c>
      <c r="L16" s="277">
        <v>1</v>
      </c>
      <c r="M16" s="278">
        <v>5</v>
      </c>
      <c r="N16" s="278">
        <f t="shared" si="10"/>
        <v>0</v>
      </c>
      <c r="O16" s="278">
        <f t="shared" si="10"/>
        <v>0</v>
      </c>
      <c r="P16" s="278">
        <f t="shared" si="10"/>
        <v>0</v>
      </c>
      <c r="Q16" s="278">
        <f t="shared" si="10"/>
        <v>0</v>
      </c>
      <c r="R16" s="278">
        <f t="shared" si="10"/>
        <v>0</v>
      </c>
      <c r="S16" s="278">
        <f t="shared" si="10"/>
        <v>0</v>
      </c>
      <c r="T16" s="279">
        <f t="shared" si="29"/>
        <v>1</v>
      </c>
      <c r="U16" s="278">
        <f t="shared" si="30"/>
        <v>0</v>
      </c>
      <c r="V16" s="280"/>
      <c r="W16" s="280"/>
      <c r="X16" s="280"/>
      <c r="Y16" s="280"/>
      <c r="Z16" s="280"/>
      <c r="AA16" s="280"/>
      <c r="AB16" s="279">
        <f t="shared" si="31"/>
        <v>1</v>
      </c>
      <c r="AC16" s="278">
        <f t="shared" si="32"/>
        <v>0</v>
      </c>
      <c r="AD16" s="280"/>
      <c r="AE16" s="280"/>
      <c r="AF16" s="280"/>
      <c r="AG16" s="280"/>
      <c r="AH16" s="280"/>
      <c r="AI16" s="280"/>
      <c r="AJ16" s="279">
        <f t="shared" si="33"/>
        <v>1</v>
      </c>
      <c r="AK16" s="278">
        <f t="shared" si="34"/>
        <v>0</v>
      </c>
      <c r="AL16" s="280"/>
      <c r="AM16" s="280"/>
      <c r="AN16" s="280"/>
      <c r="AO16" s="280"/>
      <c r="AP16" s="280"/>
      <c r="AQ16" s="280"/>
      <c r="AR16" s="279">
        <f t="shared" si="35"/>
        <v>1</v>
      </c>
      <c r="AS16" s="278">
        <f t="shared" si="36"/>
        <v>0</v>
      </c>
      <c r="AT16" s="280"/>
      <c r="AU16" s="280"/>
      <c r="AV16" s="280"/>
      <c r="AW16" s="280"/>
      <c r="AX16" s="280"/>
      <c r="AY16" s="280"/>
    </row>
    <row r="17" spans="3:51" ht="31.9" customHeight="1" x14ac:dyDescent="0.25">
      <c r="D17" s="175"/>
      <c r="E17" s="182">
        <f>+Metas!H624</f>
        <v>549</v>
      </c>
      <c r="F17" s="191" t="str">
        <f>+Metas!K624</f>
        <v>Fortalecimiento al subcomité de medidas de satisfacción.</v>
      </c>
      <c r="G17" s="232">
        <f>+Metas!J624</f>
        <v>1</v>
      </c>
      <c r="H17" s="271"/>
      <c r="I17" s="272"/>
      <c r="J17" s="272"/>
      <c r="K17" s="272"/>
      <c r="L17" s="272"/>
      <c r="M17" s="275">
        <v>26</v>
      </c>
      <c r="N17" s="275">
        <f t="shared" si="10"/>
        <v>0</v>
      </c>
      <c r="O17" s="275">
        <f t="shared" si="10"/>
        <v>0</v>
      </c>
      <c r="P17" s="275">
        <f t="shared" si="10"/>
        <v>0</v>
      </c>
      <c r="Q17" s="275">
        <f t="shared" si="10"/>
        <v>0</v>
      </c>
      <c r="R17" s="275">
        <f t="shared" si="10"/>
        <v>0</v>
      </c>
      <c r="S17" s="275">
        <f t="shared" si="10"/>
        <v>0</v>
      </c>
      <c r="T17" s="286"/>
      <c r="U17" s="275">
        <f t="shared" ref="U17:AA17" si="37">SUM(U18:U20)</f>
        <v>0</v>
      </c>
      <c r="V17" s="275">
        <f t="shared" si="37"/>
        <v>0</v>
      </c>
      <c r="W17" s="275">
        <f t="shared" si="37"/>
        <v>0</v>
      </c>
      <c r="X17" s="275">
        <f t="shared" si="37"/>
        <v>0</v>
      </c>
      <c r="Y17" s="275">
        <f t="shared" si="37"/>
        <v>0</v>
      </c>
      <c r="Z17" s="275">
        <f t="shared" si="37"/>
        <v>0</v>
      </c>
      <c r="AA17" s="275">
        <f t="shared" si="37"/>
        <v>0</v>
      </c>
      <c r="AB17" s="286"/>
      <c r="AC17" s="275">
        <f t="shared" ref="AC17:AI17" si="38">SUM(AC18:AC20)</f>
        <v>0</v>
      </c>
      <c r="AD17" s="275">
        <f t="shared" si="38"/>
        <v>0</v>
      </c>
      <c r="AE17" s="275">
        <f t="shared" si="38"/>
        <v>0</v>
      </c>
      <c r="AF17" s="275">
        <f t="shared" si="38"/>
        <v>0</v>
      </c>
      <c r="AG17" s="275">
        <f t="shared" si="38"/>
        <v>0</v>
      </c>
      <c r="AH17" s="275">
        <f t="shared" si="38"/>
        <v>0</v>
      </c>
      <c r="AI17" s="275">
        <f t="shared" si="38"/>
        <v>0</v>
      </c>
      <c r="AJ17" s="286"/>
      <c r="AK17" s="275">
        <f t="shared" ref="AK17:AQ17" si="39">SUM(AK18:AK20)</f>
        <v>0</v>
      </c>
      <c r="AL17" s="275">
        <f t="shared" si="39"/>
        <v>0</v>
      </c>
      <c r="AM17" s="275">
        <f t="shared" si="39"/>
        <v>0</v>
      </c>
      <c r="AN17" s="275">
        <f t="shared" si="39"/>
        <v>0</v>
      </c>
      <c r="AO17" s="275">
        <f t="shared" si="39"/>
        <v>0</v>
      </c>
      <c r="AP17" s="275">
        <f t="shared" si="39"/>
        <v>0</v>
      </c>
      <c r="AQ17" s="275">
        <f t="shared" si="39"/>
        <v>0</v>
      </c>
      <c r="AR17" s="286"/>
      <c r="AS17" s="275">
        <f t="shared" ref="AS17:AY17" si="40">SUM(AS18:AS20)</f>
        <v>0</v>
      </c>
      <c r="AT17" s="275">
        <f t="shared" si="40"/>
        <v>0</v>
      </c>
      <c r="AU17" s="275">
        <f t="shared" si="40"/>
        <v>0</v>
      </c>
      <c r="AV17" s="275">
        <f t="shared" si="40"/>
        <v>0</v>
      </c>
      <c r="AW17" s="275">
        <f t="shared" si="40"/>
        <v>0</v>
      </c>
      <c r="AX17" s="275">
        <f t="shared" si="40"/>
        <v>0</v>
      </c>
      <c r="AY17" s="275">
        <f t="shared" si="40"/>
        <v>0</v>
      </c>
    </row>
    <row r="18" spans="3:51" ht="31.9" customHeight="1" x14ac:dyDescent="0.25">
      <c r="D18" s="175"/>
      <c r="E18" s="182">
        <f>+Metas!H625</f>
        <v>550</v>
      </c>
      <c r="F18" s="191" t="str">
        <f>+Metas!K625</f>
        <v>Jornadas de Fortalecimiento Mesas Municipales de Víctimas del departamento Norte de Santander</v>
      </c>
      <c r="G18" s="184">
        <f>+Metas!J625</f>
        <v>41</v>
      </c>
      <c r="H18" s="276">
        <f t="shared" ref="H18:H20" si="41">SUM(I18:L18)</f>
        <v>500</v>
      </c>
      <c r="I18" s="277">
        <v>50</v>
      </c>
      <c r="J18" s="277">
        <v>150</v>
      </c>
      <c r="K18" s="277">
        <v>150</v>
      </c>
      <c r="L18" s="277">
        <v>150</v>
      </c>
      <c r="M18" s="278">
        <v>10</v>
      </c>
      <c r="N18" s="278">
        <f t="shared" si="10"/>
        <v>0</v>
      </c>
      <c r="O18" s="278">
        <f t="shared" si="10"/>
        <v>0</v>
      </c>
      <c r="P18" s="278">
        <f t="shared" si="10"/>
        <v>0</v>
      </c>
      <c r="Q18" s="278">
        <f t="shared" si="10"/>
        <v>0</v>
      </c>
      <c r="R18" s="278">
        <f t="shared" si="10"/>
        <v>0</v>
      </c>
      <c r="S18" s="278">
        <f t="shared" si="10"/>
        <v>0</v>
      </c>
      <c r="T18" s="279">
        <f t="shared" ref="T18:T20" si="42">+I18</f>
        <v>50</v>
      </c>
      <c r="U18" s="278">
        <f t="shared" ref="U18:U20" si="43">SUM(V18:AA18)</f>
        <v>0</v>
      </c>
      <c r="V18" s="280"/>
      <c r="W18" s="280"/>
      <c r="X18" s="280"/>
      <c r="Y18" s="280"/>
      <c r="Z18" s="280"/>
      <c r="AA18" s="280"/>
      <c r="AB18" s="279">
        <f t="shared" ref="AB18:AB20" si="44">+J18</f>
        <v>150</v>
      </c>
      <c r="AC18" s="278">
        <f t="shared" ref="AC18:AC20" si="45">SUM(AD18:AI18)</f>
        <v>0</v>
      </c>
      <c r="AD18" s="280"/>
      <c r="AE18" s="280"/>
      <c r="AF18" s="280"/>
      <c r="AG18" s="280"/>
      <c r="AH18" s="280"/>
      <c r="AI18" s="280"/>
      <c r="AJ18" s="279">
        <f t="shared" ref="AJ18:AJ20" si="46">+K18</f>
        <v>150</v>
      </c>
      <c r="AK18" s="278">
        <f t="shared" ref="AK18:AK20" si="47">SUM(AL18:AQ18)</f>
        <v>0</v>
      </c>
      <c r="AL18" s="280"/>
      <c r="AM18" s="280"/>
      <c r="AN18" s="280"/>
      <c r="AO18" s="280"/>
      <c r="AP18" s="280"/>
      <c r="AQ18" s="280"/>
      <c r="AR18" s="279">
        <f t="shared" ref="AR18:AR20" si="48">+L18</f>
        <v>150</v>
      </c>
      <c r="AS18" s="278">
        <f t="shared" ref="AS18:AS20" si="49">SUM(AT18:AY18)</f>
        <v>0</v>
      </c>
      <c r="AT18" s="280"/>
      <c r="AU18" s="280"/>
      <c r="AV18" s="280"/>
      <c r="AW18" s="280"/>
      <c r="AX18" s="280"/>
      <c r="AY18" s="280"/>
    </row>
    <row r="19" spans="3:51" ht="31.9" customHeight="1" x14ac:dyDescent="0.25">
      <c r="D19" s="175"/>
      <c r="E19" s="182">
        <f>+Metas!H626</f>
        <v>551</v>
      </c>
      <c r="F19" s="191" t="str">
        <f>+Metas!K626</f>
        <v>Planes Operativo de la Mesa Departamental de Víctimas del Conflicto Armado financiados por el Departamento.</v>
      </c>
      <c r="G19" s="184">
        <f>+Metas!J626</f>
        <v>4</v>
      </c>
      <c r="H19" s="283">
        <f t="shared" si="41"/>
        <v>1</v>
      </c>
      <c r="I19" s="287">
        <v>0.1</v>
      </c>
      <c r="J19" s="287">
        <v>0.3</v>
      </c>
      <c r="K19" s="287">
        <v>0.3</v>
      </c>
      <c r="L19" s="287">
        <v>0.3</v>
      </c>
      <c r="M19" s="278">
        <v>5</v>
      </c>
      <c r="N19" s="278">
        <f t="shared" si="10"/>
        <v>0</v>
      </c>
      <c r="O19" s="278">
        <f t="shared" si="10"/>
        <v>0</v>
      </c>
      <c r="P19" s="278">
        <f t="shared" si="10"/>
        <v>0</v>
      </c>
      <c r="Q19" s="278">
        <f t="shared" si="10"/>
        <v>0</v>
      </c>
      <c r="R19" s="278">
        <f t="shared" si="10"/>
        <v>0</v>
      </c>
      <c r="S19" s="278">
        <f t="shared" si="10"/>
        <v>0</v>
      </c>
      <c r="T19" s="279">
        <f t="shared" si="42"/>
        <v>0.1</v>
      </c>
      <c r="U19" s="278">
        <f t="shared" si="43"/>
        <v>0</v>
      </c>
      <c r="V19" s="280"/>
      <c r="W19" s="280"/>
      <c r="X19" s="280"/>
      <c r="Y19" s="280"/>
      <c r="Z19" s="280"/>
      <c r="AA19" s="280"/>
      <c r="AB19" s="279">
        <f t="shared" si="44"/>
        <v>0.3</v>
      </c>
      <c r="AC19" s="278">
        <f t="shared" si="45"/>
        <v>0</v>
      </c>
      <c r="AD19" s="280"/>
      <c r="AE19" s="280"/>
      <c r="AF19" s="280"/>
      <c r="AG19" s="280"/>
      <c r="AH19" s="280"/>
      <c r="AI19" s="280"/>
      <c r="AJ19" s="279">
        <f t="shared" si="46"/>
        <v>0.3</v>
      </c>
      <c r="AK19" s="278">
        <f t="shared" si="47"/>
        <v>0</v>
      </c>
      <c r="AL19" s="280"/>
      <c r="AM19" s="280"/>
      <c r="AN19" s="280"/>
      <c r="AO19" s="280"/>
      <c r="AP19" s="280"/>
      <c r="AQ19" s="280"/>
      <c r="AR19" s="279">
        <f t="shared" si="48"/>
        <v>0.3</v>
      </c>
      <c r="AS19" s="278">
        <f t="shared" si="49"/>
        <v>0</v>
      </c>
      <c r="AT19" s="280"/>
      <c r="AU19" s="280"/>
      <c r="AV19" s="280"/>
      <c r="AW19" s="280"/>
      <c r="AX19" s="280"/>
      <c r="AY19" s="280"/>
    </row>
    <row r="20" spans="3:51" ht="32.1" customHeight="1" x14ac:dyDescent="0.25">
      <c r="D20" s="175" t="s">
        <v>1519</v>
      </c>
      <c r="E20" s="551" t="s">
        <v>2560</v>
      </c>
      <c r="F20" s="552"/>
      <c r="G20" s="189"/>
      <c r="H20" s="283">
        <f t="shared" si="41"/>
        <v>1</v>
      </c>
      <c r="I20" s="287">
        <v>0.1</v>
      </c>
      <c r="J20" s="287">
        <v>0.3</v>
      </c>
      <c r="K20" s="287">
        <v>0.3</v>
      </c>
      <c r="L20" s="287">
        <v>0.3</v>
      </c>
      <c r="M20" s="278">
        <v>11</v>
      </c>
      <c r="N20" s="278">
        <f t="shared" si="10"/>
        <v>0</v>
      </c>
      <c r="O20" s="278">
        <f t="shared" si="10"/>
        <v>0</v>
      </c>
      <c r="P20" s="278">
        <f t="shared" si="10"/>
        <v>0</v>
      </c>
      <c r="Q20" s="278">
        <f t="shared" si="10"/>
        <v>0</v>
      </c>
      <c r="R20" s="278">
        <f t="shared" si="10"/>
        <v>0</v>
      </c>
      <c r="S20" s="278">
        <f t="shared" si="10"/>
        <v>0</v>
      </c>
      <c r="T20" s="279">
        <f t="shared" si="42"/>
        <v>0.1</v>
      </c>
      <c r="U20" s="278">
        <f t="shared" si="43"/>
        <v>0</v>
      </c>
      <c r="V20" s="280"/>
      <c r="W20" s="280"/>
      <c r="X20" s="280"/>
      <c r="Y20" s="280"/>
      <c r="Z20" s="280"/>
      <c r="AA20" s="280"/>
      <c r="AB20" s="279">
        <f t="shared" si="44"/>
        <v>0.3</v>
      </c>
      <c r="AC20" s="278">
        <f t="shared" si="45"/>
        <v>0</v>
      </c>
      <c r="AD20" s="280"/>
      <c r="AE20" s="280"/>
      <c r="AF20" s="280"/>
      <c r="AG20" s="280"/>
      <c r="AH20" s="280"/>
      <c r="AI20" s="280"/>
      <c r="AJ20" s="279">
        <f t="shared" si="46"/>
        <v>0.3</v>
      </c>
      <c r="AK20" s="278">
        <f t="shared" si="47"/>
        <v>0</v>
      </c>
      <c r="AL20" s="280"/>
      <c r="AM20" s="280"/>
      <c r="AN20" s="280"/>
      <c r="AO20" s="280"/>
      <c r="AP20" s="280"/>
      <c r="AQ20" s="280"/>
      <c r="AR20" s="279">
        <f t="shared" si="48"/>
        <v>0.3</v>
      </c>
      <c r="AS20" s="278">
        <f t="shared" si="49"/>
        <v>0</v>
      </c>
      <c r="AT20" s="280"/>
      <c r="AU20" s="280"/>
      <c r="AV20" s="280"/>
      <c r="AW20" s="280"/>
      <c r="AX20" s="280"/>
      <c r="AY20" s="280"/>
    </row>
    <row r="21" spans="3:51" ht="31.9" customHeight="1" x14ac:dyDescent="0.25">
      <c r="D21" s="175"/>
      <c r="E21" s="182">
        <f>+Metas!H627</f>
        <v>552</v>
      </c>
      <c r="F21" s="191" t="str">
        <f>+Metas!K627</f>
        <v>Apoyo para la elaboración de los proyectos, de acuerdo a las propuestas presentados por la Población Víctima.</v>
      </c>
      <c r="G21" s="232">
        <f>+Metas!J627</f>
        <v>1</v>
      </c>
      <c r="H21" s="266"/>
      <c r="I21" s="267"/>
      <c r="J21" s="267"/>
      <c r="K21" s="267"/>
      <c r="L21" s="267"/>
      <c r="M21" s="268">
        <f t="shared" ref="M21:S21" si="50">SUM(M22:M36)/2</f>
        <v>70</v>
      </c>
      <c r="N21" s="268">
        <f t="shared" si="50"/>
        <v>0</v>
      </c>
      <c r="O21" s="268">
        <f t="shared" si="50"/>
        <v>0</v>
      </c>
      <c r="P21" s="268">
        <f t="shared" si="50"/>
        <v>0</v>
      </c>
      <c r="Q21" s="268">
        <f t="shared" si="50"/>
        <v>0</v>
      </c>
      <c r="R21" s="268">
        <f t="shared" si="50"/>
        <v>0</v>
      </c>
      <c r="S21" s="268">
        <f t="shared" si="50"/>
        <v>0</v>
      </c>
      <c r="T21" s="288"/>
      <c r="U21" s="270">
        <f t="shared" ref="U21:AA21" si="51">SUM(U22:U36)/2</f>
        <v>0</v>
      </c>
      <c r="V21" s="289">
        <f t="shared" si="51"/>
        <v>0</v>
      </c>
      <c r="W21" s="289">
        <f t="shared" si="51"/>
        <v>0</v>
      </c>
      <c r="X21" s="289">
        <f t="shared" si="51"/>
        <v>0</v>
      </c>
      <c r="Y21" s="289">
        <f t="shared" si="51"/>
        <v>0</v>
      </c>
      <c r="Z21" s="289">
        <f t="shared" si="51"/>
        <v>0</v>
      </c>
      <c r="AA21" s="289">
        <f t="shared" si="51"/>
        <v>0</v>
      </c>
      <c r="AB21" s="288"/>
      <c r="AC21" s="270">
        <f t="shared" ref="AC21:AI21" si="52">SUM(AC22:AC36)/2</f>
        <v>0</v>
      </c>
      <c r="AD21" s="289">
        <f t="shared" si="52"/>
        <v>0</v>
      </c>
      <c r="AE21" s="289">
        <f t="shared" si="52"/>
        <v>0</v>
      </c>
      <c r="AF21" s="289">
        <f t="shared" si="52"/>
        <v>0</v>
      </c>
      <c r="AG21" s="289">
        <f t="shared" si="52"/>
        <v>0</v>
      </c>
      <c r="AH21" s="289">
        <f t="shared" si="52"/>
        <v>0</v>
      </c>
      <c r="AI21" s="289">
        <f t="shared" si="52"/>
        <v>0</v>
      </c>
      <c r="AJ21" s="288"/>
      <c r="AK21" s="270">
        <f t="shared" ref="AK21:AQ21" si="53">SUM(AK22:AK36)/2</f>
        <v>0</v>
      </c>
      <c r="AL21" s="289">
        <f t="shared" si="53"/>
        <v>0</v>
      </c>
      <c r="AM21" s="289">
        <f t="shared" si="53"/>
        <v>0</v>
      </c>
      <c r="AN21" s="289">
        <f t="shared" si="53"/>
        <v>0</v>
      </c>
      <c r="AO21" s="289">
        <f t="shared" si="53"/>
        <v>0</v>
      </c>
      <c r="AP21" s="289">
        <f t="shared" si="53"/>
        <v>0</v>
      </c>
      <c r="AQ21" s="289">
        <f t="shared" si="53"/>
        <v>0</v>
      </c>
      <c r="AR21" s="288"/>
      <c r="AS21" s="270">
        <f t="shared" ref="AS21:AY21" si="54">SUM(AS22:AS36)/2</f>
        <v>0</v>
      </c>
      <c r="AT21" s="289">
        <f t="shared" si="54"/>
        <v>0</v>
      </c>
      <c r="AU21" s="289">
        <f t="shared" si="54"/>
        <v>0</v>
      </c>
      <c r="AV21" s="289">
        <f t="shared" si="54"/>
        <v>0</v>
      </c>
      <c r="AW21" s="289">
        <f t="shared" si="54"/>
        <v>0</v>
      </c>
      <c r="AX21" s="289">
        <f t="shared" si="54"/>
        <v>0</v>
      </c>
      <c r="AY21" s="289">
        <f t="shared" si="54"/>
        <v>0</v>
      </c>
    </row>
    <row r="22" spans="3:51" ht="31.9" customHeight="1" x14ac:dyDescent="0.25">
      <c r="D22" s="175"/>
      <c r="E22" s="182">
        <f>+Metas!H628</f>
        <v>553</v>
      </c>
      <c r="F22" s="191" t="str">
        <f>+Metas!K628</f>
        <v>Acompañamiento y atención a los Planes de Retorno y Reubicación en Norte de Santander en articulación con el SNARIV.</v>
      </c>
      <c r="G22" s="232">
        <f>+Metas!J628</f>
        <v>1</v>
      </c>
      <c r="H22" s="271"/>
      <c r="I22" s="272"/>
      <c r="J22" s="272"/>
      <c r="K22" s="272"/>
      <c r="L22" s="272"/>
      <c r="M22" s="275">
        <v>15</v>
      </c>
      <c r="N22" s="275">
        <f t="shared" ref="N22:S36" si="55">+V22+AD22+AL22+AT22</f>
        <v>0</v>
      </c>
      <c r="O22" s="275">
        <f t="shared" si="55"/>
        <v>0</v>
      </c>
      <c r="P22" s="275">
        <f t="shared" si="55"/>
        <v>0</v>
      </c>
      <c r="Q22" s="275">
        <f t="shared" si="55"/>
        <v>0</v>
      </c>
      <c r="R22" s="275">
        <f t="shared" si="55"/>
        <v>0</v>
      </c>
      <c r="S22" s="275">
        <f t="shared" si="55"/>
        <v>0</v>
      </c>
      <c r="T22" s="286"/>
      <c r="U22" s="275">
        <f t="shared" ref="U22:AA22" si="56">SUM(U23:U25)</f>
        <v>0</v>
      </c>
      <c r="V22" s="275">
        <f t="shared" si="56"/>
        <v>0</v>
      </c>
      <c r="W22" s="275">
        <f t="shared" si="56"/>
        <v>0</v>
      </c>
      <c r="X22" s="275">
        <f t="shared" si="56"/>
        <v>0</v>
      </c>
      <c r="Y22" s="275">
        <f t="shared" si="56"/>
        <v>0</v>
      </c>
      <c r="Z22" s="275">
        <f t="shared" si="56"/>
        <v>0</v>
      </c>
      <c r="AA22" s="275">
        <f t="shared" si="56"/>
        <v>0</v>
      </c>
      <c r="AB22" s="286"/>
      <c r="AC22" s="275">
        <f t="shared" ref="AC22:AI22" si="57">SUM(AC23:AC25)</f>
        <v>0</v>
      </c>
      <c r="AD22" s="275">
        <f t="shared" si="57"/>
        <v>0</v>
      </c>
      <c r="AE22" s="275">
        <f t="shared" si="57"/>
        <v>0</v>
      </c>
      <c r="AF22" s="275">
        <f t="shared" si="57"/>
        <v>0</v>
      </c>
      <c r="AG22" s="275">
        <f t="shared" si="57"/>
        <v>0</v>
      </c>
      <c r="AH22" s="275">
        <f t="shared" si="57"/>
        <v>0</v>
      </c>
      <c r="AI22" s="275">
        <f t="shared" si="57"/>
        <v>0</v>
      </c>
      <c r="AJ22" s="286"/>
      <c r="AK22" s="275">
        <f t="shared" ref="AK22:AQ22" si="58">SUM(AK23:AK25)</f>
        <v>0</v>
      </c>
      <c r="AL22" s="275">
        <f t="shared" si="58"/>
        <v>0</v>
      </c>
      <c r="AM22" s="275">
        <f t="shared" si="58"/>
        <v>0</v>
      </c>
      <c r="AN22" s="275">
        <f t="shared" si="58"/>
        <v>0</v>
      </c>
      <c r="AO22" s="275">
        <f t="shared" si="58"/>
        <v>0</v>
      </c>
      <c r="AP22" s="275">
        <f t="shared" si="58"/>
        <v>0</v>
      </c>
      <c r="AQ22" s="275">
        <f t="shared" si="58"/>
        <v>0</v>
      </c>
      <c r="AR22" s="286"/>
      <c r="AS22" s="275">
        <f t="shared" ref="AS22:AY22" si="59">SUM(AS23:AS25)</f>
        <v>0</v>
      </c>
      <c r="AT22" s="275">
        <f t="shared" si="59"/>
        <v>0</v>
      </c>
      <c r="AU22" s="275">
        <f t="shared" si="59"/>
        <v>0</v>
      </c>
      <c r="AV22" s="275">
        <f t="shared" si="59"/>
        <v>0</v>
      </c>
      <c r="AW22" s="275">
        <f t="shared" si="59"/>
        <v>0</v>
      </c>
      <c r="AX22" s="275">
        <f t="shared" si="59"/>
        <v>0</v>
      </c>
      <c r="AY22" s="275">
        <f t="shared" si="59"/>
        <v>0</v>
      </c>
    </row>
    <row r="23" spans="3:51" ht="31.9" customHeight="1" x14ac:dyDescent="0.25">
      <c r="D23" s="175"/>
      <c r="E23" s="182">
        <f>+Metas!H629</f>
        <v>554</v>
      </c>
      <c r="F23" s="191" t="str">
        <f>+Metas!K629</f>
        <v>Acompañamiento y atención a los Sujetos de Reparación Colectiva en cumplimiento de medidas establecidas en Norte de Santander en articulación con el SNARIV.</v>
      </c>
      <c r="G23" s="232">
        <f>+Metas!J629</f>
        <v>1</v>
      </c>
      <c r="H23" s="276">
        <f t="shared" ref="H23:H25" si="60">SUM(I23:L23)</f>
        <v>30</v>
      </c>
      <c r="I23" s="285">
        <v>5</v>
      </c>
      <c r="J23" s="285">
        <v>10</v>
      </c>
      <c r="K23" s="285">
        <v>10</v>
      </c>
      <c r="L23" s="285">
        <v>5</v>
      </c>
      <c r="M23" s="278">
        <v>3</v>
      </c>
      <c r="N23" s="278">
        <f t="shared" si="55"/>
        <v>0</v>
      </c>
      <c r="O23" s="278">
        <f t="shared" si="55"/>
        <v>0</v>
      </c>
      <c r="P23" s="278">
        <f t="shared" si="55"/>
        <v>0</v>
      </c>
      <c r="Q23" s="278">
        <f t="shared" si="55"/>
        <v>0</v>
      </c>
      <c r="R23" s="278">
        <f t="shared" si="55"/>
        <v>0</v>
      </c>
      <c r="S23" s="278">
        <f t="shared" si="55"/>
        <v>0</v>
      </c>
      <c r="T23" s="279">
        <f t="shared" ref="T23:T25" si="61">+I23</f>
        <v>5</v>
      </c>
      <c r="U23" s="278">
        <f t="shared" ref="U23:U25" si="62">SUM(V23:AA23)</f>
        <v>0</v>
      </c>
      <c r="V23" s="290"/>
      <c r="W23" s="290"/>
      <c r="X23" s="290"/>
      <c r="Y23" s="290"/>
      <c r="Z23" s="290"/>
      <c r="AA23" s="290"/>
      <c r="AB23" s="279">
        <f t="shared" ref="AB23:AB25" si="63">+J23</f>
        <v>10</v>
      </c>
      <c r="AC23" s="278">
        <f t="shared" ref="AC23:AC25" si="64">SUM(AD23:AI23)</f>
        <v>0</v>
      </c>
      <c r="AD23" s="290"/>
      <c r="AE23" s="290"/>
      <c r="AF23" s="290"/>
      <c r="AG23" s="290"/>
      <c r="AH23" s="290"/>
      <c r="AI23" s="290"/>
      <c r="AJ23" s="279">
        <f t="shared" ref="AJ23:AJ25" si="65">+K23</f>
        <v>10</v>
      </c>
      <c r="AK23" s="278">
        <f t="shared" ref="AK23:AK25" si="66">SUM(AL23:AQ23)</f>
        <v>0</v>
      </c>
      <c r="AL23" s="290"/>
      <c r="AM23" s="290"/>
      <c r="AN23" s="290"/>
      <c r="AO23" s="290"/>
      <c r="AP23" s="290"/>
      <c r="AQ23" s="290"/>
      <c r="AR23" s="279">
        <f t="shared" ref="AR23:AR25" si="67">+L23</f>
        <v>5</v>
      </c>
      <c r="AS23" s="278">
        <f t="shared" ref="AS23:AS25" si="68">SUM(AT23:AY23)</f>
        <v>0</v>
      </c>
      <c r="AT23" s="290"/>
      <c r="AU23" s="290"/>
      <c r="AV23" s="290"/>
      <c r="AW23" s="290"/>
      <c r="AX23" s="290"/>
      <c r="AY23" s="290"/>
    </row>
    <row r="24" spans="3:51" ht="57.6" customHeight="1" x14ac:dyDescent="0.25">
      <c r="D24" s="175"/>
      <c r="E24" s="182">
        <f>+Metas!H630</f>
        <v>555</v>
      </c>
      <c r="F24" s="191" t="str">
        <f>+Metas!K630</f>
        <v>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v>
      </c>
      <c r="G24" s="233">
        <f>+Metas!J630</f>
        <v>40</v>
      </c>
      <c r="H24" s="276">
        <f t="shared" si="60"/>
        <v>4</v>
      </c>
      <c r="I24" s="285">
        <v>0</v>
      </c>
      <c r="J24" s="285">
        <v>2</v>
      </c>
      <c r="K24" s="285">
        <v>1</v>
      </c>
      <c r="L24" s="285">
        <v>1</v>
      </c>
      <c r="M24" s="278">
        <v>10</v>
      </c>
      <c r="N24" s="278">
        <f t="shared" si="55"/>
        <v>0</v>
      </c>
      <c r="O24" s="278">
        <f t="shared" si="55"/>
        <v>0</v>
      </c>
      <c r="P24" s="278">
        <f t="shared" si="55"/>
        <v>0</v>
      </c>
      <c r="Q24" s="278">
        <f t="shared" si="55"/>
        <v>0</v>
      </c>
      <c r="R24" s="278">
        <f t="shared" si="55"/>
        <v>0</v>
      </c>
      <c r="S24" s="278">
        <f t="shared" si="55"/>
        <v>0</v>
      </c>
      <c r="T24" s="279">
        <f t="shared" si="61"/>
        <v>0</v>
      </c>
      <c r="U24" s="278">
        <f t="shared" si="62"/>
        <v>0</v>
      </c>
      <c r="V24" s="280"/>
      <c r="W24" s="290"/>
      <c r="X24" s="290"/>
      <c r="Y24" s="290"/>
      <c r="Z24" s="290"/>
      <c r="AA24" s="290"/>
      <c r="AB24" s="279">
        <f t="shared" si="63"/>
        <v>2</v>
      </c>
      <c r="AC24" s="278">
        <f t="shared" si="64"/>
        <v>0</v>
      </c>
      <c r="AD24" s="280"/>
      <c r="AE24" s="290"/>
      <c r="AF24" s="290"/>
      <c r="AG24" s="290"/>
      <c r="AH24" s="290"/>
      <c r="AI24" s="290"/>
      <c r="AJ24" s="279">
        <f t="shared" si="65"/>
        <v>1</v>
      </c>
      <c r="AK24" s="278">
        <f t="shared" si="66"/>
        <v>0</v>
      </c>
      <c r="AL24" s="280"/>
      <c r="AM24" s="290"/>
      <c r="AN24" s="290"/>
      <c r="AO24" s="290"/>
      <c r="AP24" s="290"/>
      <c r="AQ24" s="290"/>
      <c r="AR24" s="279">
        <f t="shared" si="67"/>
        <v>1</v>
      </c>
      <c r="AS24" s="278">
        <f t="shared" si="68"/>
        <v>0</v>
      </c>
      <c r="AT24" s="280"/>
      <c r="AU24" s="290"/>
      <c r="AV24" s="290"/>
      <c r="AW24" s="290"/>
      <c r="AX24" s="290"/>
      <c r="AY24" s="290"/>
    </row>
    <row r="25" spans="3:51" ht="31.9" customHeight="1" x14ac:dyDescent="0.25">
      <c r="D25" s="175"/>
      <c r="E25" s="182">
        <f>+Metas!H631</f>
        <v>556</v>
      </c>
      <c r="F25" s="191" t="str">
        <f>+Metas!K631</f>
        <v>Jornadas de Atención Psicosocial a la Población Víctima realizados en los municipios de Norte de Santander</v>
      </c>
      <c r="G25" s="233">
        <f>+Metas!J631</f>
        <v>60</v>
      </c>
      <c r="H25" s="276">
        <f t="shared" si="60"/>
        <v>9</v>
      </c>
      <c r="I25" s="285">
        <v>0</v>
      </c>
      <c r="J25" s="285">
        <v>3</v>
      </c>
      <c r="K25" s="285">
        <v>3</v>
      </c>
      <c r="L25" s="285">
        <v>3</v>
      </c>
      <c r="M25" s="278">
        <v>2</v>
      </c>
      <c r="N25" s="278">
        <f t="shared" si="55"/>
        <v>0</v>
      </c>
      <c r="O25" s="278">
        <f t="shared" si="55"/>
        <v>0</v>
      </c>
      <c r="P25" s="278">
        <f t="shared" si="55"/>
        <v>0</v>
      </c>
      <c r="Q25" s="278">
        <f t="shared" si="55"/>
        <v>0</v>
      </c>
      <c r="R25" s="278">
        <f t="shared" si="55"/>
        <v>0</v>
      </c>
      <c r="S25" s="278">
        <f t="shared" si="55"/>
        <v>0</v>
      </c>
      <c r="T25" s="279">
        <f t="shared" si="61"/>
        <v>0</v>
      </c>
      <c r="U25" s="278">
        <f t="shared" si="62"/>
        <v>0</v>
      </c>
      <c r="V25" s="280"/>
      <c r="W25" s="280"/>
      <c r="X25" s="280"/>
      <c r="Y25" s="280"/>
      <c r="Z25" s="280"/>
      <c r="AA25" s="280"/>
      <c r="AB25" s="279">
        <f t="shared" si="63"/>
        <v>3</v>
      </c>
      <c r="AC25" s="278">
        <f t="shared" si="64"/>
        <v>0</v>
      </c>
      <c r="AD25" s="280"/>
      <c r="AE25" s="280"/>
      <c r="AF25" s="280"/>
      <c r="AG25" s="280"/>
      <c r="AH25" s="280"/>
      <c r="AI25" s="280"/>
      <c r="AJ25" s="279">
        <f t="shared" si="65"/>
        <v>3</v>
      </c>
      <c r="AK25" s="278">
        <f t="shared" si="66"/>
        <v>0</v>
      </c>
      <c r="AL25" s="280"/>
      <c r="AM25" s="280"/>
      <c r="AN25" s="280"/>
      <c r="AO25" s="280"/>
      <c r="AP25" s="280"/>
      <c r="AQ25" s="280"/>
      <c r="AR25" s="279">
        <f t="shared" si="67"/>
        <v>3</v>
      </c>
      <c r="AS25" s="278">
        <f t="shared" si="68"/>
        <v>0</v>
      </c>
      <c r="AT25" s="280"/>
      <c r="AU25" s="280"/>
      <c r="AV25" s="280"/>
      <c r="AW25" s="280"/>
      <c r="AX25" s="280"/>
      <c r="AY25" s="280"/>
    </row>
    <row r="26" spans="3:51" ht="31.9" customHeight="1" x14ac:dyDescent="0.25">
      <c r="D26" s="175"/>
      <c r="E26" s="182">
        <f>+Metas!H632</f>
        <v>557</v>
      </c>
      <c r="F26" s="191" t="str">
        <f>+Metas!K632</f>
        <v>Jornadas de orientación jurídica a la Población Víctima realizados en los municipios de Norte de Santander</v>
      </c>
      <c r="G26" s="233">
        <f>+Metas!J632</f>
        <v>60</v>
      </c>
      <c r="H26" s="271"/>
      <c r="I26" s="272"/>
      <c r="J26" s="272"/>
      <c r="K26" s="272"/>
      <c r="L26" s="272"/>
      <c r="M26" s="275">
        <v>35</v>
      </c>
      <c r="N26" s="275">
        <f t="shared" si="55"/>
        <v>0</v>
      </c>
      <c r="O26" s="275">
        <f t="shared" si="55"/>
        <v>0</v>
      </c>
      <c r="P26" s="275">
        <f t="shared" si="55"/>
        <v>0</v>
      </c>
      <c r="Q26" s="275">
        <f t="shared" si="55"/>
        <v>0</v>
      </c>
      <c r="R26" s="275">
        <f t="shared" si="55"/>
        <v>0</v>
      </c>
      <c r="S26" s="275">
        <f t="shared" si="55"/>
        <v>0</v>
      </c>
      <c r="T26" s="286"/>
      <c r="U26" s="275">
        <f t="shared" ref="U26:AA26" si="69">SUM(U27:U31)</f>
        <v>0</v>
      </c>
      <c r="V26" s="275">
        <f t="shared" si="69"/>
        <v>0</v>
      </c>
      <c r="W26" s="275">
        <f t="shared" si="69"/>
        <v>0</v>
      </c>
      <c r="X26" s="275">
        <f t="shared" si="69"/>
        <v>0</v>
      </c>
      <c r="Y26" s="275">
        <f t="shared" si="69"/>
        <v>0</v>
      </c>
      <c r="Z26" s="275">
        <f t="shared" si="69"/>
        <v>0</v>
      </c>
      <c r="AA26" s="275">
        <f t="shared" si="69"/>
        <v>0</v>
      </c>
      <c r="AB26" s="286"/>
      <c r="AC26" s="275">
        <f t="shared" ref="AC26:AI26" si="70">SUM(AC27:AC31)</f>
        <v>0</v>
      </c>
      <c r="AD26" s="275">
        <f t="shared" si="70"/>
        <v>0</v>
      </c>
      <c r="AE26" s="275">
        <f t="shared" si="70"/>
        <v>0</v>
      </c>
      <c r="AF26" s="275">
        <f t="shared" si="70"/>
        <v>0</v>
      </c>
      <c r="AG26" s="275">
        <f t="shared" si="70"/>
        <v>0</v>
      </c>
      <c r="AH26" s="275">
        <f t="shared" si="70"/>
        <v>0</v>
      </c>
      <c r="AI26" s="275">
        <f t="shared" si="70"/>
        <v>0</v>
      </c>
      <c r="AJ26" s="286"/>
      <c r="AK26" s="275">
        <f t="shared" ref="AK26:AQ26" si="71">SUM(AK27:AK31)</f>
        <v>0</v>
      </c>
      <c r="AL26" s="275">
        <f t="shared" si="71"/>
        <v>0</v>
      </c>
      <c r="AM26" s="275">
        <f t="shared" si="71"/>
        <v>0</v>
      </c>
      <c r="AN26" s="275">
        <f t="shared" si="71"/>
        <v>0</v>
      </c>
      <c r="AO26" s="275">
        <f t="shared" si="71"/>
        <v>0</v>
      </c>
      <c r="AP26" s="275">
        <f t="shared" si="71"/>
        <v>0</v>
      </c>
      <c r="AQ26" s="275">
        <f t="shared" si="71"/>
        <v>0</v>
      </c>
      <c r="AR26" s="286"/>
      <c r="AS26" s="275">
        <f t="shared" ref="AS26:AY26" si="72">SUM(AS27:AS31)</f>
        <v>0</v>
      </c>
      <c r="AT26" s="275">
        <f t="shared" si="72"/>
        <v>0</v>
      </c>
      <c r="AU26" s="275">
        <f t="shared" si="72"/>
        <v>0</v>
      </c>
      <c r="AV26" s="275">
        <f t="shared" si="72"/>
        <v>0</v>
      </c>
      <c r="AW26" s="275">
        <f t="shared" si="72"/>
        <v>0</v>
      </c>
      <c r="AX26" s="275">
        <f t="shared" si="72"/>
        <v>0</v>
      </c>
      <c r="AY26" s="275">
        <f t="shared" si="72"/>
        <v>0</v>
      </c>
    </row>
    <row r="27" spans="3:51" ht="32.1" customHeight="1" x14ac:dyDescent="0.25">
      <c r="D27" s="175" t="s">
        <v>1527</v>
      </c>
      <c r="E27" s="540" t="s">
        <v>2561</v>
      </c>
      <c r="F27" s="541"/>
      <c r="G27" s="189"/>
      <c r="H27" s="283">
        <v>1</v>
      </c>
      <c r="I27" s="291">
        <v>0.1</v>
      </c>
      <c r="J27" s="285">
        <v>30</v>
      </c>
      <c r="K27" s="285">
        <v>30</v>
      </c>
      <c r="L27" s="285">
        <v>30</v>
      </c>
      <c r="M27" s="278">
        <v>6</v>
      </c>
      <c r="N27" s="278">
        <f t="shared" si="55"/>
        <v>0</v>
      </c>
      <c r="O27" s="278">
        <f t="shared" si="55"/>
        <v>0</v>
      </c>
      <c r="P27" s="278">
        <f t="shared" si="55"/>
        <v>0</v>
      </c>
      <c r="Q27" s="278">
        <f t="shared" si="55"/>
        <v>0</v>
      </c>
      <c r="R27" s="278">
        <f t="shared" si="55"/>
        <v>0</v>
      </c>
      <c r="S27" s="278">
        <f t="shared" si="55"/>
        <v>0</v>
      </c>
      <c r="T27" s="279">
        <f t="shared" ref="T27:T31" si="73">+I27</f>
        <v>0.1</v>
      </c>
      <c r="U27" s="278">
        <f t="shared" ref="U27:U31" si="74">SUM(V27:AA27)</f>
        <v>0</v>
      </c>
      <c r="V27" s="280"/>
      <c r="W27" s="290"/>
      <c r="X27" s="290"/>
      <c r="Y27" s="290"/>
      <c r="Z27" s="290"/>
      <c r="AA27" s="290"/>
      <c r="AB27" s="279">
        <f t="shared" ref="AB27:AB31" si="75">+J27</f>
        <v>30</v>
      </c>
      <c r="AC27" s="278">
        <f t="shared" ref="AC27:AC31" si="76">SUM(AD27:AI27)</f>
        <v>0</v>
      </c>
      <c r="AD27" s="280"/>
      <c r="AE27" s="290"/>
      <c r="AF27" s="290"/>
      <c r="AG27" s="290"/>
      <c r="AH27" s="290"/>
      <c r="AI27" s="290"/>
      <c r="AJ27" s="279">
        <f t="shared" ref="AJ27:AJ31" si="77">+K27</f>
        <v>30</v>
      </c>
      <c r="AK27" s="278">
        <f t="shared" ref="AK27:AK31" si="78">SUM(AL27:AQ27)</f>
        <v>0</v>
      </c>
      <c r="AL27" s="280"/>
      <c r="AM27" s="290"/>
      <c r="AN27" s="290"/>
      <c r="AO27" s="290"/>
      <c r="AP27" s="290"/>
      <c r="AQ27" s="290"/>
      <c r="AR27" s="279">
        <f t="shared" ref="AR27:AR31" si="79">+L27</f>
        <v>30</v>
      </c>
      <c r="AS27" s="278">
        <f t="shared" ref="AS27:AS31" si="80">SUM(AT27:AY27)</f>
        <v>0</v>
      </c>
      <c r="AT27" s="280"/>
      <c r="AU27" s="290"/>
      <c r="AV27" s="290"/>
      <c r="AW27" s="290"/>
      <c r="AX27" s="290"/>
      <c r="AY27" s="290"/>
    </row>
    <row r="28" spans="3:51" ht="43.9" customHeight="1" x14ac:dyDescent="0.25">
      <c r="D28" s="175"/>
      <c r="E28" s="182">
        <f>+Metas!H633</f>
        <v>558</v>
      </c>
      <c r="F28" s="183" t="str">
        <f>+Metas!K633</f>
        <v>Solicitudes de Ayuda Humanitaria inmediata, por desplazamiento forzado u otro hecho victimizante presentadas por las entidades municipales priorizadas de acuerdo al Decreto 1143 del 25 de julio del 2016.</v>
      </c>
      <c r="G28" s="230">
        <f>+Metas!J633</f>
        <v>1</v>
      </c>
      <c r="H28" s="276">
        <f>SUM(I28:L28)</f>
        <v>1</v>
      </c>
      <c r="I28" s="292">
        <v>0</v>
      </c>
      <c r="J28" s="285">
        <v>1</v>
      </c>
      <c r="K28" s="285">
        <v>0</v>
      </c>
      <c r="L28" s="285">
        <v>0</v>
      </c>
      <c r="M28" s="278">
        <v>3</v>
      </c>
      <c r="N28" s="278">
        <f t="shared" si="55"/>
        <v>0</v>
      </c>
      <c r="O28" s="278">
        <f t="shared" si="55"/>
        <v>0</v>
      </c>
      <c r="P28" s="278">
        <f t="shared" si="55"/>
        <v>0</v>
      </c>
      <c r="Q28" s="278">
        <f t="shared" si="55"/>
        <v>0</v>
      </c>
      <c r="R28" s="278">
        <f t="shared" si="55"/>
        <v>0</v>
      </c>
      <c r="S28" s="278">
        <f t="shared" si="55"/>
        <v>0</v>
      </c>
      <c r="T28" s="279">
        <f t="shared" si="73"/>
        <v>0</v>
      </c>
      <c r="U28" s="278">
        <f t="shared" si="74"/>
        <v>0</v>
      </c>
      <c r="V28" s="280"/>
      <c r="W28" s="290"/>
      <c r="X28" s="290"/>
      <c r="Y28" s="290"/>
      <c r="Z28" s="290"/>
      <c r="AA28" s="290"/>
      <c r="AB28" s="279">
        <f t="shared" si="75"/>
        <v>1</v>
      </c>
      <c r="AC28" s="278">
        <f t="shared" si="76"/>
        <v>0</v>
      </c>
      <c r="AD28" s="280"/>
      <c r="AE28" s="290"/>
      <c r="AF28" s="290"/>
      <c r="AG28" s="290"/>
      <c r="AH28" s="290"/>
      <c r="AI28" s="290"/>
      <c r="AJ28" s="279">
        <f t="shared" si="77"/>
        <v>0</v>
      </c>
      <c r="AK28" s="278">
        <f t="shared" si="78"/>
        <v>0</v>
      </c>
      <c r="AL28" s="280"/>
      <c r="AM28" s="290"/>
      <c r="AN28" s="290"/>
      <c r="AO28" s="290"/>
      <c r="AP28" s="290"/>
      <c r="AQ28" s="290"/>
      <c r="AR28" s="279">
        <f t="shared" si="79"/>
        <v>0</v>
      </c>
      <c r="AS28" s="278">
        <f t="shared" si="80"/>
        <v>0</v>
      </c>
      <c r="AT28" s="280"/>
      <c r="AU28" s="290"/>
      <c r="AV28" s="290"/>
      <c r="AW28" s="290"/>
      <c r="AX28" s="290"/>
      <c r="AY28" s="290"/>
    </row>
    <row r="29" spans="3:51" ht="32.1" customHeight="1" x14ac:dyDescent="0.25">
      <c r="D29" s="175"/>
      <c r="E29" s="182">
        <f>+Metas!H634</f>
        <v>559</v>
      </c>
      <c r="F29" s="183" t="str">
        <f>+Metas!K634</f>
        <v>Apoyo en la entrega de auxilio funerario frente a solicitudes de subsidiariedad presentadas por las entidades territoriales municipales.</v>
      </c>
      <c r="G29" s="230">
        <f>+Metas!J634</f>
        <v>1</v>
      </c>
      <c r="H29" s="283">
        <f>I29+J29+K29+L29</f>
        <v>1</v>
      </c>
      <c r="I29" s="287">
        <v>0.1</v>
      </c>
      <c r="J29" s="287">
        <v>0.3</v>
      </c>
      <c r="K29" s="287">
        <v>0.3</v>
      </c>
      <c r="L29" s="287">
        <v>0.3</v>
      </c>
      <c r="M29" s="278">
        <v>3</v>
      </c>
      <c r="N29" s="278">
        <f t="shared" si="55"/>
        <v>0</v>
      </c>
      <c r="O29" s="278">
        <f t="shared" si="55"/>
        <v>0</v>
      </c>
      <c r="P29" s="278">
        <f t="shared" si="55"/>
        <v>0</v>
      </c>
      <c r="Q29" s="278">
        <f t="shared" si="55"/>
        <v>0</v>
      </c>
      <c r="R29" s="278">
        <f t="shared" si="55"/>
        <v>0</v>
      </c>
      <c r="S29" s="278">
        <f t="shared" si="55"/>
        <v>0</v>
      </c>
      <c r="T29" s="279">
        <f t="shared" si="73"/>
        <v>0.1</v>
      </c>
      <c r="U29" s="278">
        <f t="shared" si="74"/>
        <v>0</v>
      </c>
      <c r="V29" s="280"/>
      <c r="W29" s="280"/>
      <c r="X29" s="280"/>
      <c r="Y29" s="280"/>
      <c r="Z29" s="280"/>
      <c r="AA29" s="280"/>
      <c r="AB29" s="279">
        <f t="shared" si="75"/>
        <v>0.3</v>
      </c>
      <c r="AC29" s="278">
        <f t="shared" si="76"/>
        <v>0</v>
      </c>
      <c r="AD29" s="280"/>
      <c r="AE29" s="280"/>
      <c r="AF29" s="280"/>
      <c r="AG29" s="280"/>
      <c r="AH29" s="280"/>
      <c r="AI29" s="280"/>
      <c r="AJ29" s="279">
        <f t="shared" si="77"/>
        <v>0.3</v>
      </c>
      <c r="AK29" s="278">
        <f t="shared" si="78"/>
        <v>0</v>
      </c>
      <c r="AL29" s="280"/>
      <c r="AM29" s="280"/>
      <c r="AN29" s="280"/>
      <c r="AO29" s="280"/>
      <c r="AP29" s="280"/>
      <c r="AQ29" s="280"/>
      <c r="AR29" s="279">
        <f t="shared" si="79"/>
        <v>0.3</v>
      </c>
      <c r="AS29" s="278">
        <f t="shared" si="80"/>
        <v>0</v>
      </c>
      <c r="AT29" s="280"/>
      <c r="AU29" s="280"/>
      <c r="AV29" s="280"/>
      <c r="AW29" s="280"/>
      <c r="AX29" s="280"/>
      <c r="AY29" s="280"/>
    </row>
    <row r="30" spans="3:51" ht="32.1" customHeight="1" x14ac:dyDescent="0.25">
      <c r="C30" s="165" t="s">
        <v>77</v>
      </c>
      <c r="D30" s="166" t="s">
        <v>451</v>
      </c>
      <c r="E30" s="228"/>
      <c r="F30" s="168"/>
      <c r="G30" s="194"/>
      <c r="H30" s="276">
        <f t="shared" ref="H30:H31" si="81">SUM(I30:L30)</f>
        <v>4</v>
      </c>
      <c r="I30" s="277">
        <v>0</v>
      </c>
      <c r="J30" s="277">
        <v>1</v>
      </c>
      <c r="K30" s="277">
        <v>1</v>
      </c>
      <c r="L30" s="277">
        <v>2</v>
      </c>
      <c r="M30" s="278">
        <v>3</v>
      </c>
      <c r="N30" s="278">
        <f t="shared" si="55"/>
        <v>0</v>
      </c>
      <c r="O30" s="278">
        <f t="shared" si="55"/>
        <v>0</v>
      </c>
      <c r="P30" s="278">
        <f t="shared" si="55"/>
        <v>0</v>
      </c>
      <c r="Q30" s="278">
        <f t="shared" si="55"/>
        <v>0</v>
      </c>
      <c r="R30" s="278">
        <f t="shared" si="55"/>
        <v>0</v>
      </c>
      <c r="S30" s="278">
        <f t="shared" si="55"/>
        <v>0</v>
      </c>
      <c r="T30" s="279">
        <f t="shared" si="73"/>
        <v>0</v>
      </c>
      <c r="U30" s="278">
        <f t="shared" si="74"/>
        <v>0</v>
      </c>
      <c r="V30" s="280"/>
      <c r="W30" s="280"/>
      <c r="X30" s="280"/>
      <c r="Y30" s="280"/>
      <c r="Z30" s="280"/>
      <c r="AA30" s="280"/>
      <c r="AB30" s="279">
        <f t="shared" si="75"/>
        <v>1</v>
      </c>
      <c r="AC30" s="278">
        <f t="shared" si="76"/>
        <v>0</v>
      </c>
      <c r="AD30" s="280"/>
      <c r="AE30" s="280"/>
      <c r="AF30" s="280"/>
      <c r="AG30" s="280"/>
      <c r="AH30" s="280"/>
      <c r="AI30" s="280"/>
      <c r="AJ30" s="279">
        <f t="shared" si="77"/>
        <v>1</v>
      </c>
      <c r="AK30" s="278">
        <f t="shared" si="78"/>
        <v>0</v>
      </c>
      <c r="AL30" s="280"/>
      <c r="AM30" s="280"/>
      <c r="AN30" s="280"/>
      <c r="AO30" s="280"/>
      <c r="AP30" s="280"/>
      <c r="AQ30" s="280"/>
      <c r="AR30" s="279">
        <f t="shared" si="79"/>
        <v>2</v>
      </c>
      <c r="AS30" s="278">
        <f t="shared" si="80"/>
        <v>0</v>
      </c>
      <c r="AT30" s="280"/>
      <c r="AU30" s="280"/>
      <c r="AV30" s="280"/>
      <c r="AW30" s="280"/>
      <c r="AX30" s="280"/>
      <c r="AY30" s="280"/>
    </row>
    <row r="31" spans="3:51" ht="32.1" customHeight="1" x14ac:dyDescent="0.25">
      <c r="D31" s="175" t="s">
        <v>78</v>
      </c>
      <c r="E31" s="540" t="s">
        <v>2562</v>
      </c>
      <c r="F31" s="541"/>
      <c r="G31" s="189"/>
      <c r="H31" s="283">
        <f t="shared" si="81"/>
        <v>1</v>
      </c>
      <c r="I31" s="287">
        <v>0</v>
      </c>
      <c r="J31" s="287">
        <v>0.25</v>
      </c>
      <c r="K31" s="287">
        <v>0.25</v>
      </c>
      <c r="L31" s="287">
        <v>0.5</v>
      </c>
      <c r="M31" s="278">
        <v>20</v>
      </c>
      <c r="N31" s="278">
        <f t="shared" si="55"/>
        <v>0</v>
      </c>
      <c r="O31" s="278">
        <f t="shared" si="55"/>
        <v>0</v>
      </c>
      <c r="P31" s="278">
        <f t="shared" si="55"/>
        <v>0</v>
      </c>
      <c r="Q31" s="278">
        <f t="shared" si="55"/>
        <v>0</v>
      </c>
      <c r="R31" s="278">
        <f t="shared" si="55"/>
        <v>0</v>
      </c>
      <c r="S31" s="278">
        <f t="shared" si="55"/>
        <v>0</v>
      </c>
      <c r="T31" s="279">
        <f t="shared" si="73"/>
        <v>0</v>
      </c>
      <c r="U31" s="278">
        <f t="shared" si="74"/>
        <v>0</v>
      </c>
      <c r="V31" s="280"/>
      <c r="W31" s="280"/>
      <c r="X31" s="280"/>
      <c r="Y31" s="280"/>
      <c r="Z31" s="280"/>
      <c r="AA31" s="280"/>
      <c r="AB31" s="279">
        <f t="shared" si="75"/>
        <v>0.25</v>
      </c>
      <c r="AC31" s="278">
        <f t="shared" si="76"/>
        <v>0</v>
      </c>
      <c r="AD31" s="280"/>
      <c r="AE31" s="280"/>
      <c r="AF31" s="280"/>
      <c r="AG31" s="280"/>
      <c r="AH31" s="280"/>
      <c r="AI31" s="280"/>
      <c r="AJ31" s="279">
        <f t="shared" si="77"/>
        <v>0.25</v>
      </c>
      <c r="AK31" s="278">
        <f t="shared" si="78"/>
        <v>0</v>
      </c>
      <c r="AL31" s="280"/>
      <c r="AM31" s="280"/>
      <c r="AN31" s="280"/>
      <c r="AO31" s="280"/>
      <c r="AP31" s="280"/>
      <c r="AQ31" s="280"/>
      <c r="AR31" s="279">
        <f t="shared" si="79"/>
        <v>0.5</v>
      </c>
      <c r="AS31" s="278">
        <f t="shared" si="80"/>
        <v>0</v>
      </c>
      <c r="AT31" s="280"/>
      <c r="AU31" s="280"/>
      <c r="AV31" s="280"/>
      <c r="AW31" s="280"/>
      <c r="AX31" s="280"/>
      <c r="AY31" s="280"/>
    </row>
    <row r="32" spans="3:51" ht="50.45" customHeight="1" x14ac:dyDescent="0.25">
      <c r="D32" s="175"/>
      <c r="E32" s="182">
        <f>+Metas!H636</f>
        <v>560</v>
      </c>
      <c r="F32" s="191" t="str">
        <f>+Metas!K636</f>
        <v>Atención a las solicitudes para el acceso a la educación profesional y de formación para el trabajo de personas Víctimas con procesos de articulación institucional en concertación con el fondo de empleo del Sena, Cajas de Compensación y el ministerio del trabajo.</v>
      </c>
      <c r="G32" s="230">
        <f>+Metas!J636</f>
        <v>1</v>
      </c>
      <c r="H32" s="271"/>
      <c r="I32" s="272"/>
      <c r="J32" s="272"/>
      <c r="K32" s="272"/>
      <c r="L32" s="272"/>
      <c r="M32" s="275">
        <v>25</v>
      </c>
      <c r="N32" s="275">
        <f t="shared" si="55"/>
        <v>0</v>
      </c>
      <c r="O32" s="275">
        <f t="shared" si="55"/>
        <v>0</v>
      </c>
      <c r="P32" s="275">
        <f t="shared" si="55"/>
        <v>0</v>
      </c>
      <c r="Q32" s="275">
        <f t="shared" si="55"/>
        <v>0</v>
      </c>
      <c r="R32" s="275">
        <f t="shared" si="55"/>
        <v>0</v>
      </c>
      <c r="S32" s="275">
        <f t="shared" si="55"/>
        <v>0</v>
      </c>
      <c r="T32" s="274"/>
      <c r="U32" s="275">
        <f t="shared" ref="U32:AA32" si="82">SUM(U33:U36)</f>
        <v>0</v>
      </c>
      <c r="V32" s="275">
        <f t="shared" si="82"/>
        <v>0</v>
      </c>
      <c r="W32" s="275">
        <f t="shared" si="82"/>
        <v>0</v>
      </c>
      <c r="X32" s="275">
        <f t="shared" si="82"/>
        <v>0</v>
      </c>
      <c r="Y32" s="275">
        <f t="shared" si="82"/>
        <v>0</v>
      </c>
      <c r="Z32" s="275">
        <f t="shared" si="82"/>
        <v>0</v>
      </c>
      <c r="AA32" s="275">
        <f t="shared" si="82"/>
        <v>0</v>
      </c>
      <c r="AB32" s="274"/>
      <c r="AC32" s="275">
        <f t="shared" ref="AC32:AI32" si="83">SUM(AC33:AC36)</f>
        <v>0</v>
      </c>
      <c r="AD32" s="275">
        <f t="shared" si="83"/>
        <v>0</v>
      </c>
      <c r="AE32" s="275">
        <f t="shared" si="83"/>
        <v>0</v>
      </c>
      <c r="AF32" s="275">
        <f t="shared" si="83"/>
        <v>0</v>
      </c>
      <c r="AG32" s="275">
        <f t="shared" si="83"/>
        <v>0</v>
      </c>
      <c r="AH32" s="275">
        <f t="shared" si="83"/>
        <v>0</v>
      </c>
      <c r="AI32" s="275">
        <f t="shared" si="83"/>
        <v>0</v>
      </c>
      <c r="AJ32" s="274"/>
      <c r="AK32" s="275">
        <f t="shared" ref="AK32:AQ32" si="84">SUM(AK33:AK36)</f>
        <v>0</v>
      </c>
      <c r="AL32" s="275">
        <f t="shared" si="84"/>
        <v>0</v>
      </c>
      <c r="AM32" s="275">
        <f t="shared" si="84"/>
        <v>0</v>
      </c>
      <c r="AN32" s="275">
        <f t="shared" si="84"/>
        <v>0</v>
      </c>
      <c r="AO32" s="275">
        <f t="shared" si="84"/>
        <v>0</v>
      </c>
      <c r="AP32" s="275">
        <f t="shared" si="84"/>
        <v>0</v>
      </c>
      <c r="AQ32" s="275">
        <f t="shared" si="84"/>
        <v>0</v>
      </c>
      <c r="AR32" s="274"/>
      <c r="AS32" s="275">
        <f t="shared" ref="AS32:AY32" si="85">SUM(AS33:AS36)</f>
        <v>0</v>
      </c>
      <c r="AT32" s="275">
        <f t="shared" si="85"/>
        <v>0</v>
      </c>
      <c r="AU32" s="275">
        <f t="shared" si="85"/>
        <v>0</v>
      </c>
      <c r="AV32" s="275">
        <f t="shared" si="85"/>
        <v>0</v>
      </c>
      <c r="AW32" s="275">
        <f t="shared" si="85"/>
        <v>0</v>
      </c>
      <c r="AX32" s="275">
        <f t="shared" si="85"/>
        <v>0</v>
      </c>
      <c r="AY32" s="275">
        <f t="shared" si="85"/>
        <v>0</v>
      </c>
    </row>
    <row r="33" spans="3:51" ht="32.1" customHeight="1" x14ac:dyDescent="0.25">
      <c r="D33" s="175" t="s">
        <v>79</v>
      </c>
      <c r="E33" s="540" t="s">
        <v>2563</v>
      </c>
      <c r="F33" s="541"/>
      <c r="G33" s="189"/>
      <c r="H33" s="276">
        <f t="shared" ref="H33:H36" si="86">SUM(I33:L33)</f>
        <v>4</v>
      </c>
      <c r="I33" s="285">
        <v>0</v>
      </c>
      <c r="J33" s="285">
        <v>1</v>
      </c>
      <c r="K33" s="285">
        <v>1</v>
      </c>
      <c r="L33" s="285">
        <v>2</v>
      </c>
      <c r="M33" s="278">
        <v>1</v>
      </c>
      <c r="N33" s="278">
        <f t="shared" si="55"/>
        <v>0</v>
      </c>
      <c r="O33" s="278">
        <f t="shared" si="55"/>
        <v>0</v>
      </c>
      <c r="P33" s="278">
        <f t="shared" si="55"/>
        <v>0</v>
      </c>
      <c r="Q33" s="278">
        <f t="shared" si="55"/>
        <v>0</v>
      </c>
      <c r="R33" s="278">
        <f t="shared" si="55"/>
        <v>0</v>
      </c>
      <c r="S33" s="278">
        <f t="shared" si="55"/>
        <v>0</v>
      </c>
      <c r="T33" s="279">
        <f t="shared" ref="T33:T36" si="87">+I33</f>
        <v>0</v>
      </c>
      <c r="U33" s="278">
        <f t="shared" ref="U33:U36" si="88">SUM(V33:AA33)</f>
        <v>0</v>
      </c>
      <c r="V33" s="280"/>
      <c r="W33" s="280"/>
      <c r="X33" s="280"/>
      <c r="Y33" s="280"/>
      <c r="Z33" s="280"/>
      <c r="AA33" s="280"/>
      <c r="AB33" s="279">
        <f t="shared" ref="AB33:AB36" si="89">+J33</f>
        <v>1</v>
      </c>
      <c r="AC33" s="278">
        <f t="shared" ref="AC33:AC36" si="90">SUM(AD33:AI33)</f>
        <v>0</v>
      </c>
      <c r="AD33" s="280"/>
      <c r="AE33" s="280"/>
      <c r="AF33" s="280"/>
      <c r="AG33" s="280"/>
      <c r="AH33" s="280"/>
      <c r="AI33" s="280"/>
      <c r="AJ33" s="279">
        <f t="shared" ref="AJ33:AJ36" si="91">+K33</f>
        <v>1</v>
      </c>
      <c r="AK33" s="278">
        <f t="shared" ref="AK33:AK36" si="92">SUM(AL33:AQ33)</f>
        <v>0</v>
      </c>
      <c r="AL33" s="280"/>
      <c r="AM33" s="280"/>
      <c r="AN33" s="280"/>
      <c r="AO33" s="280"/>
      <c r="AP33" s="280"/>
      <c r="AQ33" s="280"/>
      <c r="AR33" s="279">
        <f t="shared" ref="AR33:AR36" si="93">+L33</f>
        <v>2</v>
      </c>
      <c r="AS33" s="278">
        <f t="shared" ref="AS33:AS36" si="94">SUM(AT33:AY33)</f>
        <v>0</v>
      </c>
      <c r="AT33" s="280"/>
      <c r="AU33" s="280"/>
      <c r="AV33" s="280"/>
      <c r="AW33" s="280"/>
      <c r="AX33" s="280"/>
      <c r="AY33" s="280"/>
    </row>
    <row r="34" spans="3:51" ht="32.1" customHeight="1" x14ac:dyDescent="0.25">
      <c r="D34" s="175"/>
      <c r="E34" s="182">
        <f>+Metas!H637</f>
        <v>561</v>
      </c>
      <c r="F34" s="191" t="str">
        <f>+Metas!K637</f>
        <v>Proyectos inscritos en el Banco de Proyectos de Inversión, de los proyectos presentados por organizaciones de víctimas.</v>
      </c>
      <c r="G34" s="232">
        <f>+Metas!J637</f>
        <v>1</v>
      </c>
      <c r="H34" s="276">
        <f t="shared" si="86"/>
        <v>1</v>
      </c>
      <c r="I34" s="285">
        <v>0</v>
      </c>
      <c r="J34" s="285">
        <v>0</v>
      </c>
      <c r="K34" s="285">
        <v>1</v>
      </c>
      <c r="L34" s="285">
        <v>0</v>
      </c>
      <c r="M34" s="278">
        <v>1</v>
      </c>
      <c r="N34" s="278">
        <f t="shared" si="55"/>
        <v>0</v>
      </c>
      <c r="O34" s="278">
        <f t="shared" si="55"/>
        <v>0</v>
      </c>
      <c r="P34" s="278">
        <f t="shared" si="55"/>
        <v>0</v>
      </c>
      <c r="Q34" s="278">
        <f t="shared" si="55"/>
        <v>0</v>
      </c>
      <c r="R34" s="278">
        <f t="shared" si="55"/>
        <v>0</v>
      </c>
      <c r="S34" s="278">
        <f t="shared" si="55"/>
        <v>0</v>
      </c>
      <c r="T34" s="279">
        <f t="shared" si="87"/>
        <v>0</v>
      </c>
      <c r="U34" s="278">
        <f t="shared" si="88"/>
        <v>0</v>
      </c>
      <c r="V34" s="280"/>
      <c r="W34" s="280"/>
      <c r="X34" s="280"/>
      <c r="Y34" s="280"/>
      <c r="Z34" s="280"/>
      <c r="AA34" s="280"/>
      <c r="AB34" s="279">
        <f t="shared" si="89"/>
        <v>0</v>
      </c>
      <c r="AC34" s="278">
        <f t="shared" si="90"/>
        <v>0</v>
      </c>
      <c r="AD34" s="280"/>
      <c r="AE34" s="280"/>
      <c r="AF34" s="280"/>
      <c r="AG34" s="280"/>
      <c r="AH34" s="280"/>
      <c r="AI34" s="280"/>
      <c r="AJ34" s="279">
        <f t="shared" si="91"/>
        <v>1</v>
      </c>
      <c r="AK34" s="278">
        <f t="shared" si="92"/>
        <v>0</v>
      </c>
      <c r="AL34" s="280"/>
      <c r="AM34" s="280"/>
      <c r="AN34" s="280"/>
      <c r="AO34" s="280"/>
      <c r="AP34" s="280"/>
      <c r="AQ34" s="280"/>
      <c r="AR34" s="279">
        <f t="shared" si="93"/>
        <v>0</v>
      </c>
      <c r="AS34" s="278">
        <f t="shared" si="94"/>
        <v>0</v>
      </c>
      <c r="AT34" s="280"/>
      <c r="AU34" s="280"/>
      <c r="AV34" s="280"/>
      <c r="AW34" s="280"/>
      <c r="AX34" s="280"/>
      <c r="AY34" s="280"/>
    </row>
    <row r="35" spans="3:51" ht="32.1" customHeight="1" x14ac:dyDescent="0.25">
      <c r="D35" s="175"/>
      <c r="E35" s="182">
        <f>+Metas!H638</f>
        <v>562</v>
      </c>
      <c r="F35" s="191" t="str">
        <f>+Metas!K638</f>
        <v>Proyectos comunidad- gobierno tramitados para la reconciliación, la convivencia y la paz en el marco del pilar 8° de los programas de desarrollo con enfoque territorial PDET.</v>
      </c>
      <c r="G35" s="232">
        <f>+Metas!J638</f>
        <v>1</v>
      </c>
      <c r="H35" s="276">
        <f t="shared" si="86"/>
        <v>20</v>
      </c>
      <c r="I35" s="285">
        <v>1</v>
      </c>
      <c r="J35" s="285">
        <v>5</v>
      </c>
      <c r="K35" s="285">
        <v>6</v>
      </c>
      <c r="L35" s="285">
        <v>8</v>
      </c>
      <c r="M35" s="278">
        <v>3</v>
      </c>
      <c r="N35" s="278">
        <f t="shared" si="55"/>
        <v>0</v>
      </c>
      <c r="O35" s="278">
        <f t="shared" si="55"/>
        <v>0</v>
      </c>
      <c r="P35" s="278">
        <f t="shared" si="55"/>
        <v>0</v>
      </c>
      <c r="Q35" s="278">
        <f t="shared" si="55"/>
        <v>0</v>
      </c>
      <c r="R35" s="278">
        <f t="shared" si="55"/>
        <v>0</v>
      </c>
      <c r="S35" s="278">
        <f t="shared" si="55"/>
        <v>0</v>
      </c>
      <c r="T35" s="279">
        <f t="shared" si="87"/>
        <v>1</v>
      </c>
      <c r="U35" s="278">
        <f t="shared" si="88"/>
        <v>0</v>
      </c>
      <c r="V35" s="280"/>
      <c r="W35" s="280"/>
      <c r="X35" s="280"/>
      <c r="Y35" s="280"/>
      <c r="Z35" s="280"/>
      <c r="AA35" s="280"/>
      <c r="AB35" s="279">
        <f t="shared" si="89"/>
        <v>5</v>
      </c>
      <c r="AC35" s="278">
        <f t="shared" si="90"/>
        <v>0</v>
      </c>
      <c r="AD35" s="280"/>
      <c r="AE35" s="280"/>
      <c r="AF35" s="280"/>
      <c r="AG35" s="280"/>
      <c r="AH35" s="280"/>
      <c r="AI35" s="280"/>
      <c r="AJ35" s="279">
        <f t="shared" si="91"/>
        <v>6</v>
      </c>
      <c r="AK35" s="278">
        <f t="shared" si="92"/>
        <v>0</v>
      </c>
      <c r="AL35" s="280"/>
      <c r="AM35" s="280"/>
      <c r="AN35" s="280"/>
      <c r="AO35" s="280"/>
      <c r="AP35" s="280"/>
      <c r="AQ35" s="280"/>
      <c r="AR35" s="279">
        <f t="shared" si="93"/>
        <v>8</v>
      </c>
      <c r="AS35" s="278">
        <f t="shared" si="94"/>
        <v>0</v>
      </c>
      <c r="AT35" s="280"/>
      <c r="AU35" s="280"/>
      <c r="AV35" s="280"/>
      <c r="AW35" s="280"/>
      <c r="AX35" s="280"/>
      <c r="AY35" s="280"/>
    </row>
    <row r="36" spans="3:51" ht="42" customHeight="1" x14ac:dyDescent="0.25">
      <c r="D36" s="175"/>
      <c r="E36" s="182">
        <f>+Metas!H639</f>
        <v>563</v>
      </c>
      <c r="F36" s="191" t="str">
        <f>+Metas!K639</f>
        <v>Proyectos de generación de ingresos formulados para las asociaciones de víctimas del departamento Norte de Santander que lo soliciten.</v>
      </c>
      <c r="G36" s="232">
        <f>+Metas!J639</f>
        <v>1</v>
      </c>
      <c r="H36" s="276">
        <f t="shared" si="86"/>
        <v>4</v>
      </c>
      <c r="I36" s="285">
        <v>0</v>
      </c>
      <c r="J36" s="285">
        <v>1</v>
      </c>
      <c r="K36" s="285">
        <v>1</v>
      </c>
      <c r="L36" s="285">
        <v>2</v>
      </c>
      <c r="M36" s="278">
        <v>10</v>
      </c>
      <c r="N36" s="278">
        <f t="shared" si="55"/>
        <v>0</v>
      </c>
      <c r="O36" s="278">
        <f t="shared" si="55"/>
        <v>0</v>
      </c>
      <c r="P36" s="278">
        <f t="shared" si="55"/>
        <v>0</v>
      </c>
      <c r="Q36" s="278">
        <f t="shared" si="55"/>
        <v>0</v>
      </c>
      <c r="R36" s="278">
        <f t="shared" si="55"/>
        <v>0</v>
      </c>
      <c r="S36" s="278">
        <f t="shared" si="55"/>
        <v>0</v>
      </c>
      <c r="T36" s="279">
        <f t="shared" si="87"/>
        <v>0</v>
      </c>
      <c r="U36" s="278">
        <f t="shared" si="88"/>
        <v>0</v>
      </c>
      <c r="V36" s="280"/>
      <c r="W36" s="280"/>
      <c r="X36" s="280"/>
      <c r="Y36" s="280"/>
      <c r="Z36" s="280"/>
      <c r="AA36" s="280"/>
      <c r="AB36" s="279">
        <f t="shared" si="89"/>
        <v>1</v>
      </c>
      <c r="AC36" s="278">
        <f t="shared" si="90"/>
        <v>0</v>
      </c>
      <c r="AD36" s="280"/>
      <c r="AE36" s="280"/>
      <c r="AF36" s="280"/>
      <c r="AG36" s="280"/>
      <c r="AH36" s="280"/>
      <c r="AI36" s="280"/>
      <c r="AJ36" s="279">
        <f t="shared" si="91"/>
        <v>1</v>
      </c>
      <c r="AK36" s="278">
        <f t="shared" si="92"/>
        <v>0</v>
      </c>
      <c r="AL36" s="280"/>
      <c r="AM36" s="280"/>
      <c r="AN36" s="280"/>
      <c r="AO36" s="280"/>
      <c r="AP36" s="280"/>
      <c r="AQ36" s="280"/>
      <c r="AR36" s="279">
        <f t="shared" si="93"/>
        <v>2</v>
      </c>
      <c r="AS36" s="278">
        <f t="shared" si="94"/>
        <v>0</v>
      </c>
      <c r="AT36" s="280"/>
      <c r="AU36" s="280"/>
      <c r="AV36" s="280"/>
      <c r="AW36" s="280"/>
      <c r="AX36" s="280"/>
      <c r="AY36" s="280"/>
    </row>
    <row r="37" spans="3:51" ht="32.1" customHeight="1" x14ac:dyDescent="0.25">
      <c r="C37" s="165" t="s">
        <v>80</v>
      </c>
      <c r="D37" s="166" t="s">
        <v>2564</v>
      </c>
      <c r="E37" s="228"/>
      <c r="F37" s="168"/>
      <c r="G37" s="194"/>
      <c r="H37" s="266"/>
      <c r="I37" s="267"/>
      <c r="J37" s="267"/>
      <c r="K37" s="267"/>
      <c r="L37" s="267"/>
      <c r="M37" s="293">
        <f>SUM(M38:M56)/2</f>
        <v>74</v>
      </c>
      <c r="N37" s="293">
        <f t="shared" ref="N37:S37" si="95">SUM(N38:N56)/2</f>
        <v>0</v>
      </c>
      <c r="O37" s="293">
        <f t="shared" si="95"/>
        <v>0</v>
      </c>
      <c r="P37" s="293">
        <f t="shared" si="95"/>
        <v>0</v>
      </c>
      <c r="Q37" s="293">
        <f t="shared" si="95"/>
        <v>0</v>
      </c>
      <c r="R37" s="293">
        <f t="shared" si="95"/>
        <v>0</v>
      </c>
      <c r="S37" s="293">
        <f t="shared" si="95"/>
        <v>0</v>
      </c>
      <c r="T37" s="294"/>
      <c r="U37" s="295">
        <f t="shared" ref="U37:AA37" si="96">SUM(U38:U56)/2</f>
        <v>0</v>
      </c>
      <c r="V37" s="295">
        <f t="shared" si="96"/>
        <v>0</v>
      </c>
      <c r="W37" s="295">
        <f t="shared" si="96"/>
        <v>0</v>
      </c>
      <c r="X37" s="295">
        <f t="shared" si="96"/>
        <v>0</v>
      </c>
      <c r="Y37" s="295">
        <f t="shared" si="96"/>
        <v>0</v>
      </c>
      <c r="Z37" s="295">
        <f t="shared" si="96"/>
        <v>0</v>
      </c>
      <c r="AA37" s="295">
        <f t="shared" si="96"/>
        <v>0</v>
      </c>
      <c r="AB37" s="294"/>
      <c r="AC37" s="295">
        <f t="shared" ref="AC37:AI37" si="97">SUM(AC38:AC56)/2</f>
        <v>0</v>
      </c>
      <c r="AD37" s="295">
        <f t="shared" si="97"/>
        <v>0</v>
      </c>
      <c r="AE37" s="295">
        <f t="shared" si="97"/>
        <v>0</v>
      </c>
      <c r="AF37" s="295">
        <f t="shared" si="97"/>
        <v>0</v>
      </c>
      <c r="AG37" s="295">
        <f t="shared" si="97"/>
        <v>0</v>
      </c>
      <c r="AH37" s="295">
        <f t="shared" si="97"/>
        <v>0</v>
      </c>
      <c r="AI37" s="295">
        <f t="shared" si="97"/>
        <v>0</v>
      </c>
      <c r="AJ37" s="294"/>
      <c r="AK37" s="295">
        <f t="shared" ref="AK37:AQ37" si="98">SUM(AK38:AK56)/2</f>
        <v>0</v>
      </c>
      <c r="AL37" s="295">
        <f t="shared" si="98"/>
        <v>0</v>
      </c>
      <c r="AM37" s="295">
        <f t="shared" si="98"/>
        <v>0</v>
      </c>
      <c r="AN37" s="295">
        <f t="shared" si="98"/>
        <v>0</v>
      </c>
      <c r="AO37" s="295">
        <f t="shared" si="98"/>
        <v>0</v>
      </c>
      <c r="AP37" s="295">
        <f t="shared" si="98"/>
        <v>0</v>
      </c>
      <c r="AQ37" s="295">
        <f t="shared" si="98"/>
        <v>0</v>
      </c>
      <c r="AR37" s="294"/>
      <c r="AS37" s="295">
        <f t="shared" ref="AS37:AY37" si="99">SUM(AS38:AS56)/2</f>
        <v>0</v>
      </c>
      <c r="AT37" s="295">
        <f t="shared" si="99"/>
        <v>0</v>
      </c>
      <c r="AU37" s="295">
        <f t="shared" si="99"/>
        <v>0</v>
      </c>
      <c r="AV37" s="295">
        <f t="shared" si="99"/>
        <v>0</v>
      </c>
      <c r="AW37" s="295">
        <f t="shared" si="99"/>
        <v>0</v>
      </c>
      <c r="AX37" s="295">
        <f t="shared" si="99"/>
        <v>0</v>
      </c>
      <c r="AY37" s="295">
        <f t="shared" si="99"/>
        <v>0</v>
      </c>
    </row>
    <row r="38" spans="3:51" ht="32.1" customHeight="1" x14ac:dyDescent="0.25">
      <c r="D38" s="175" t="s">
        <v>2566</v>
      </c>
      <c r="E38" s="538" t="s">
        <v>2565</v>
      </c>
      <c r="F38" s="539"/>
      <c r="G38" s="189"/>
      <c r="H38" s="271"/>
      <c r="I38" s="272"/>
      <c r="J38" s="272"/>
      <c r="K38" s="272"/>
      <c r="L38" s="272"/>
      <c r="M38" s="275">
        <v>24</v>
      </c>
      <c r="N38" s="275">
        <f t="shared" ref="N38:S53" si="100">+V38+AD38+AL38+AT38</f>
        <v>0</v>
      </c>
      <c r="O38" s="275">
        <f t="shared" si="100"/>
        <v>0</v>
      </c>
      <c r="P38" s="275">
        <f t="shared" si="100"/>
        <v>0</v>
      </c>
      <c r="Q38" s="275">
        <f t="shared" si="100"/>
        <v>0</v>
      </c>
      <c r="R38" s="275">
        <f t="shared" si="100"/>
        <v>0</v>
      </c>
      <c r="S38" s="275">
        <f t="shared" si="100"/>
        <v>0</v>
      </c>
      <c r="T38" s="286"/>
      <c r="U38" s="275">
        <f t="shared" ref="U38:AA38" si="101">SUM(U39:U46)</f>
        <v>0</v>
      </c>
      <c r="V38" s="275">
        <f t="shared" si="101"/>
        <v>0</v>
      </c>
      <c r="W38" s="275">
        <f t="shared" si="101"/>
        <v>0</v>
      </c>
      <c r="X38" s="275">
        <f t="shared" si="101"/>
        <v>0</v>
      </c>
      <c r="Y38" s="275">
        <f t="shared" si="101"/>
        <v>0</v>
      </c>
      <c r="Z38" s="275">
        <f t="shared" si="101"/>
        <v>0</v>
      </c>
      <c r="AA38" s="275">
        <f t="shared" si="101"/>
        <v>0</v>
      </c>
      <c r="AB38" s="286"/>
      <c r="AC38" s="275">
        <f t="shared" ref="AC38:AI38" si="102">SUM(AC39:AC46)</f>
        <v>0</v>
      </c>
      <c r="AD38" s="275">
        <f t="shared" si="102"/>
        <v>0</v>
      </c>
      <c r="AE38" s="275">
        <f t="shared" si="102"/>
        <v>0</v>
      </c>
      <c r="AF38" s="275">
        <f t="shared" si="102"/>
        <v>0</v>
      </c>
      <c r="AG38" s="275">
        <f t="shared" si="102"/>
        <v>0</v>
      </c>
      <c r="AH38" s="275">
        <f t="shared" si="102"/>
        <v>0</v>
      </c>
      <c r="AI38" s="275">
        <f t="shared" si="102"/>
        <v>0</v>
      </c>
      <c r="AJ38" s="286"/>
      <c r="AK38" s="275">
        <f t="shared" ref="AK38:AQ38" si="103">SUM(AK39:AK46)</f>
        <v>0</v>
      </c>
      <c r="AL38" s="275">
        <f t="shared" si="103"/>
        <v>0</v>
      </c>
      <c r="AM38" s="275">
        <f t="shared" si="103"/>
        <v>0</v>
      </c>
      <c r="AN38" s="275">
        <f t="shared" si="103"/>
        <v>0</v>
      </c>
      <c r="AO38" s="275">
        <f t="shared" si="103"/>
        <v>0</v>
      </c>
      <c r="AP38" s="275">
        <f t="shared" si="103"/>
        <v>0</v>
      </c>
      <c r="AQ38" s="275">
        <f t="shared" si="103"/>
        <v>0</v>
      </c>
      <c r="AR38" s="286"/>
      <c r="AS38" s="275">
        <f t="shared" ref="AS38:AY38" si="104">SUM(AS39:AS46)</f>
        <v>0</v>
      </c>
      <c r="AT38" s="275">
        <f t="shared" si="104"/>
        <v>0</v>
      </c>
      <c r="AU38" s="275">
        <f t="shared" si="104"/>
        <v>0</v>
      </c>
      <c r="AV38" s="275">
        <f t="shared" si="104"/>
        <v>0</v>
      </c>
      <c r="AW38" s="275">
        <f t="shared" si="104"/>
        <v>0</v>
      </c>
      <c r="AX38" s="275">
        <f t="shared" si="104"/>
        <v>0</v>
      </c>
      <c r="AY38" s="275">
        <f t="shared" si="104"/>
        <v>0</v>
      </c>
    </row>
    <row r="39" spans="3:51" ht="45.6" customHeight="1" x14ac:dyDescent="0.25">
      <c r="D39" s="201"/>
      <c r="E39" s="182">
        <f>+Metas!H641</f>
        <v>564</v>
      </c>
      <c r="F39" s="191" t="str">
        <f>+Metas!K641</f>
        <v>“CATATUMBO: MUSEO DE MEMORIA Y LABORATORIO MULTIMEDIA”, diseñado y operando, con articulación de Procesos de dignificación de Memoria desde el Centro de Inspiración para la Paz del Departamento.</v>
      </c>
      <c r="G39" s="184">
        <f>+Metas!J641</f>
        <v>1</v>
      </c>
      <c r="H39" s="276">
        <f t="shared" ref="H39:H46" si="105">SUM(I39:L39)</f>
        <v>1</v>
      </c>
      <c r="I39" s="277">
        <v>0</v>
      </c>
      <c r="J39" s="277">
        <v>1</v>
      </c>
      <c r="K39" s="277">
        <v>0</v>
      </c>
      <c r="L39" s="277">
        <v>0</v>
      </c>
      <c r="M39" s="278">
        <v>4</v>
      </c>
      <c r="N39" s="278">
        <f t="shared" si="100"/>
        <v>0</v>
      </c>
      <c r="O39" s="278">
        <f t="shared" si="100"/>
        <v>0</v>
      </c>
      <c r="P39" s="278">
        <f t="shared" si="100"/>
        <v>0</v>
      </c>
      <c r="Q39" s="278">
        <f t="shared" si="100"/>
        <v>0</v>
      </c>
      <c r="R39" s="278">
        <f t="shared" si="100"/>
        <v>0</v>
      </c>
      <c r="S39" s="278">
        <f t="shared" si="100"/>
        <v>0</v>
      </c>
      <c r="T39" s="279">
        <f t="shared" ref="T39:T46" si="106">+I39</f>
        <v>0</v>
      </c>
      <c r="U39" s="278">
        <f t="shared" ref="U39:U46" si="107">SUM(V39:AA39)</f>
        <v>0</v>
      </c>
      <c r="V39" s="280"/>
      <c r="W39" s="280"/>
      <c r="X39" s="280"/>
      <c r="Y39" s="280"/>
      <c r="Z39" s="280"/>
      <c r="AA39" s="280"/>
      <c r="AB39" s="279">
        <f t="shared" ref="AB39:AB46" si="108">+J39</f>
        <v>1</v>
      </c>
      <c r="AC39" s="278">
        <f t="shared" ref="AC39:AC46" si="109">SUM(AD39:AI39)</f>
        <v>0</v>
      </c>
      <c r="AD39" s="280"/>
      <c r="AE39" s="280"/>
      <c r="AF39" s="280"/>
      <c r="AG39" s="280"/>
      <c r="AH39" s="280"/>
      <c r="AI39" s="280"/>
      <c r="AJ39" s="279">
        <f t="shared" ref="AJ39:AJ46" si="110">+K39</f>
        <v>0</v>
      </c>
      <c r="AK39" s="278">
        <f t="shared" ref="AK39:AK46" si="111">SUM(AL39:AQ39)</f>
        <v>0</v>
      </c>
      <c r="AL39" s="280"/>
      <c r="AM39" s="280"/>
      <c r="AN39" s="280"/>
      <c r="AO39" s="280"/>
      <c r="AP39" s="280"/>
      <c r="AQ39" s="280"/>
      <c r="AR39" s="279">
        <f t="shared" ref="AR39:AR46" si="112">+L39</f>
        <v>0</v>
      </c>
      <c r="AS39" s="278">
        <f t="shared" ref="AS39:AS46" si="113">SUM(AT39:AY39)</f>
        <v>0</v>
      </c>
      <c r="AT39" s="280"/>
      <c r="AU39" s="280"/>
      <c r="AV39" s="280"/>
      <c r="AW39" s="280"/>
      <c r="AX39" s="280"/>
      <c r="AY39" s="280"/>
    </row>
    <row r="40" spans="3:51" ht="32.1" customHeight="1" x14ac:dyDescent="0.25">
      <c r="D40" s="201"/>
      <c r="E40" s="182">
        <f>+Metas!H642</f>
        <v>565</v>
      </c>
      <c r="F40" s="191" t="str">
        <f>+Metas!K642</f>
        <v>Eventos de dignificación de la Memoria Histórica de las Víctimas del conflicto armado a través de acciones de memoria dinamizadas desde CIP</v>
      </c>
      <c r="G40" s="184">
        <f>+Metas!J642</f>
        <v>20</v>
      </c>
      <c r="H40" s="283">
        <f t="shared" si="105"/>
        <v>1</v>
      </c>
      <c r="I40" s="287">
        <v>0</v>
      </c>
      <c r="J40" s="287">
        <v>0.25</v>
      </c>
      <c r="K40" s="287">
        <v>0.25</v>
      </c>
      <c r="L40" s="287">
        <v>0.5</v>
      </c>
      <c r="M40" s="278">
        <v>8</v>
      </c>
      <c r="N40" s="278">
        <f t="shared" si="100"/>
        <v>0</v>
      </c>
      <c r="O40" s="278">
        <f t="shared" si="100"/>
        <v>0</v>
      </c>
      <c r="P40" s="278">
        <f t="shared" si="100"/>
        <v>0</v>
      </c>
      <c r="Q40" s="278">
        <f t="shared" si="100"/>
        <v>0</v>
      </c>
      <c r="R40" s="278">
        <f t="shared" si="100"/>
        <v>0</v>
      </c>
      <c r="S40" s="278">
        <f t="shared" si="100"/>
        <v>0</v>
      </c>
      <c r="T40" s="279">
        <f t="shared" si="106"/>
        <v>0</v>
      </c>
      <c r="U40" s="278">
        <f t="shared" si="107"/>
        <v>0</v>
      </c>
      <c r="V40" s="280"/>
      <c r="W40" s="280"/>
      <c r="X40" s="280"/>
      <c r="Y40" s="280"/>
      <c r="Z40" s="280"/>
      <c r="AA40" s="280"/>
      <c r="AB40" s="279">
        <f t="shared" si="108"/>
        <v>0.25</v>
      </c>
      <c r="AC40" s="278">
        <f t="shared" si="109"/>
        <v>0</v>
      </c>
      <c r="AD40" s="280"/>
      <c r="AE40" s="280"/>
      <c r="AF40" s="280"/>
      <c r="AG40" s="280"/>
      <c r="AH40" s="280"/>
      <c r="AI40" s="280"/>
      <c r="AJ40" s="279">
        <f t="shared" si="110"/>
        <v>0.25</v>
      </c>
      <c r="AK40" s="278">
        <f t="shared" si="111"/>
        <v>0</v>
      </c>
      <c r="AL40" s="280"/>
      <c r="AM40" s="280"/>
      <c r="AN40" s="280"/>
      <c r="AO40" s="280"/>
      <c r="AP40" s="280"/>
      <c r="AQ40" s="280"/>
      <c r="AR40" s="279">
        <f t="shared" si="112"/>
        <v>0.5</v>
      </c>
      <c r="AS40" s="278">
        <f t="shared" si="113"/>
        <v>0</v>
      </c>
      <c r="AT40" s="280"/>
      <c r="AU40" s="280"/>
      <c r="AV40" s="280"/>
      <c r="AW40" s="280"/>
      <c r="AX40" s="280"/>
      <c r="AY40" s="280"/>
    </row>
    <row r="41" spans="3:51" ht="32.1" customHeight="1" x14ac:dyDescent="0.25">
      <c r="D41" s="201"/>
      <c r="E41" s="182">
        <f>+Metas!H643</f>
        <v>566</v>
      </c>
      <c r="F41" s="191" t="str">
        <f>+Metas!K643</f>
        <v>Fortalecimiento a la mesa de memoria histórica del Departamento</v>
      </c>
      <c r="G41" s="232">
        <f>+Metas!J643</f>
        <v>1</v>
      </c>
      <c r="H41" s="283">
        <f t="shared" si="105"/>
        <v>1</v>
      </c>
      <c r="I41" s="287">
        <v>0.25</v>
      </c>
      <c r="J41" s="287">
        <v>0.25</v>
      </c>
      <c r="K41" s="287">
        <v>0.25</v>
      </c>
      <c r="L41" s="287">
        <v>0.25</v>
      </c>
      <c r="M41" s="278">
        <v>2</v>
      </c>
      <c r="N41" s="278">
        <f t="shared" si="100"/>
        <v>0</v>
      </c>
      <c r="O41" s="278">
        <f t="shared" si="100"/>
        <v>0</v>
      </c>
      <c r="P41" s="278">
        <f t="shared" si="100"/>
        <v>0</v>
      </c>
      <c r="Q41" s="278">
        <f t="shared" si="100"/>
        <v>0</v>
      </c>
      <c r="R41" s="278">
        <f t="shared" si="100"/>
        <v>0</v>
      </c>
      <c r="S41" s="278">
        <f t="shared" si="100"/>
        <v>0</v>
      </c>
      <c r="T41" s="279">
        <f t="shared" si="106"/>
        <v>0.25</v>
      </c>
      <c r="U41" s="278">
        <f t="shared" si="107"/>
        <v>0</v>
      </c>
      <c r="V41" s="280"/>
      <c r="W41" s="280"/>
      <c r="X41" s="280"/>
      <c r="Y41" s="280"/>
      <c r="Z41" s="280"/>
      <c r="AA41" s="280"/>
      <c r="AB41" s="279">
        <f t="shared" si="108"/>
        <v>0.25</v>
      </c>
      <c r="AC41" s="278">
        <f t="shared" si="109"/>
        <v>0</v>
      </c>
      <c r="AD41" s="280"/>
      <c r="AE41" s="280"/>
      <c r="AF41" s="280"/>
      <c r="AG41" s="280"/>
      <c r="AH41" s="280"/>
      <c r="AI41" s="280"/>
      <c r="AJ41" s="279">
        <f t="shared" si="110"/>
        <v>0.25</v>
      </c>
      <c r="AK41" s="278">
        <f t="shared" si="111"/>
        <v>0</v>
      </c>
      <c r="AL41" s="280"/>
      <c r="AM41" s="280"/>
      <c r="AN41" s="280"/>
      <c r="AO41" s="280"/>
      <c r="AP41" s="280"/>
      <c r="AQ41" s="280"/>
      <c r="AR41" s="279">
        <f t="shared" si="112"/>
        <v>0.25</v>
      </c>
      <c r="AS41" s="278">
        <f t="shared" si="113"/>
        <v>0</v>
      </c>
      <c r="AT41" s="280"/>
      <c r="AU41" s="280"/>
      <c r="AV41" s="280"/>
      <c r="AW41" s="280"/>
      <c r="AX41" s="280"/>
      <c r="AY41" s="280"/>
    </row>
    <row r="42" spans="3:51" ht="32.1" customHeight="1" x14ac:dyDescent="0.25">
      <c r="D42" s="201"/>
      <c r="E42" s="182">
        <f>+Metas!H644</f>
        <v>567</v>
      </c>
      <c r="F42" s="191" t="str">
        <f>+Metas!K644</f>
        <v>Fortalecimiento en la articulación para garantizar con las Entidades Territoriales, la UARIV y los Distritos Militares las jornadas de entrega de libreta militar, como Medida de Satisfacción</v>
      </c>
      <c r="G42" s="232">
        <f>+Metas!J644</f>
        <v>1</v>
      </c>
      <c r="H42" s="283">
        <f t="shared" si="105"/>
        <v>1</v>
      </c>
      <c r="I42" s="287">
        <v>0.1</v>
      </c>
      <c r="J42" s="287">
        <v>0.3</v>
      </c>
      <c r="K42" s="287">
        <v>0.3</v>
      </c>
      <c r="L42" s="287">
        <v>0.3</v>
      </c>
      <c r="M42" s="278">
        <v>2</v>
      </c>
      <c r="N42" s="278">
        <f t="shared" si="100"/>
        <v>0</v>
      </c>
      <c r="O42" s="278">
        <f t="shared" si="100"/>
        <v>0</v>
      </c>
      <c r="P42" s="278">
        <f t="shared" si="100"/>
        <v>0</v>
      </c>
      <c r="Q42" s="278">
        <f t="shared" si="100"/>
        <v>0</v>
      </c>
      <c r="R42" s="278">
        <f t="shared" si="100"/>
        <v>0</v>
      </c>
      <c r="S42" s="278">
        <f t="shared" si="100"/>
        <v>0</v>
      </c>
      <c r="T42" s="279">
        <f t="shared" si="106"/>
        <v>0.1</v>
      </c>
      <c r="U42" s="278">
        <f t="shared" si="107"/>
        <v>0</v>
      </c>
      <c r="V42" s="280"/>
      <c r="W42" s="280"/>
      <c r="X42" s="280"/>
      <c r="Y42" s="280"/>
      <c r="Z42" s="280"/>
      <c r="AA42" s="280"/>
      <c r="AB42" s="279">
        <f t="shared" si="108"/>
        <v>0.3</v>
      </c>
      <c r="AC42" s="278">
        <f t="shared" si="109"/>
        <v>0</v>
      </c>
      <c r="AD42" s="280"/>
      <c r="AE42" s="280"/>
      <c r="AF42" s="280"/>
      <c r="AG42" s="280"/>
      <c r="AH42" s="280"/>
      <c r="AI42" s="280"/>
      <c r="AJ42" s="279">
        <f t="shared" si="110"/>
        <v>0.3</v>
      </c>
      <c r="AK42" s="278">
        <f t="shared" si="111"/>
        <v>0</v>
      </c>
      <c r="AL42" s="280"/>
      <c r="AM42" s="280"/>
      <c r="AN42" s="280"/>
      <c r="AO42" s="280"/>
      <c r="AP42" s="280"/>
      <c r="AQ42" s="280"/>
      <c r="AR42" s="279">
        <f t="shared" si="112"/>
        <v>0.3</v>
      </c>
      <c r="AS42" s="278">
        <f t="shared" si="113"/>
        <v>0</v>
      </c>
      <c r="AT42" s="280"/>
      <c r="AU42" s="280"/>
      <c r="AV42" s="280"/>
      <c r="AW42" s="280"/>
      <c r="AX42" s="280"/>
      <c r="AY42" s="280"/>
    </row>
    <row r="43" spans="3:51" ht="12.75" x14ac:dyDescent="0.25">
      <c r="H43" s="283">
        <f t="shared" si="105"/>
        <v>1</v>
      </c>
      <c r="I43" s="287">
        <v>0.25</v>
      </c>
      <c r="J43" s="287">
        <v>0.25</v>
      </c>
      <c r="K43" s="287">
        <v>0.25</v>
      </c>
      <c r="L43" s="287">
        <v>0.25</v>
      </c>
      <c r="M43" s="278">
        <v>3</v>
      </c>
      <c r="N43" s="278">
        <f t="shared" si="100"/>
        <v>0</v>
      </c>
      <c r="O43" s="278">
        <f t="shared" si="100"/>
        <v>0</v>
      </c>
      <c r="P43" s="278">
        <f t="shared" si="100"/>
        <v>0</v>
      </c>
      <c r="Q43" s="278">
        <f t="shared" si="100"/>
        <v>0</v>
      </c>
      <c r="R43" s="278">
        <f t="shared" si="100"/>
        <v>0</v>
      </c>
      <c r="S43" s="278">
        <f t="shared" si="100"/>
        <v>0</v>
      </c>
      <c r="T43" s="279">
        <f t="shared" si="106"/>
        <v>0.25</v>
      </c>
      <c r="U43" s="278">
        <f t="shared" si="107"/>
        <v>0</v>
      </c>
      <c r="V43" s="280"/>
      <c r="W43" s="280"/>
      <c r="X43" s="280"/>
      <c r="Y43" s="280"/>
      <c r="Z43" s="280"/>
      <c r="AA43" s="280"/>
      <c r="AB43" s="279">
        <f t="shared" si="108"/>
        <v>0.25</v>
      </c>
      <c r="AC43" s="278">
        <f t="shared" si="109"/>
        <v>0</v>
      </c>
      <c r="AD43" s="280"/>
      <c r="AE43" s="280"/>
      <c r="AF43" s="280"/>
      <c r="AG43" s="280"/>
      <c r="AH43" s="280"/>
      <c r="AI43" s="280"/>
      <c r="AJ43" s="279">
        <f t="shared" si="110"/>
        <v>0.25</v>
      </c>
      <c r="AK43" s="278">
        <f t="shared" si="111"/>
        <v>0</v>
      </c>
      <c r="AL43" s="280"/>
      <c r="AM43" s="280"/>
      <c r="AN43" s="280"/>
      <c r="AO43" s="280"/>
      <c r="AP43" s="280"/>
      <c r="AQ43" s="280"/>
      <c r="AR43" s="279">
        <f t="shared" si="112"/>
        <v>0.25</v>
      </c>
      <c r="AS43" s="278">
        <f t="shared" si="113"/>
        <v>0</v>
      </c>
      <c r="AT43" s="280"/>
      <c r="AU43" s="280"/>
      <c r="AV43" s="280"/>
      <c r="AW43" s="280"/>
      <c r="AX43" s="280"/>
      <c r="AY43" s="280"/>
    </row>
    <row r="44" spans="3:51" ht="12.75" x14ac:dyDescent="0.25">
      <c r="H44" s="276">
        <f t="shared" si="105"/>
        <v>1</v>
      </c>
      <c r="I44" s="277">
        <v>1</v>
      </c>
      <c r="J44" s="277">
        <v>0</v>
      </c>
      <c r="K44" s="277">
        <v>0</v>
      </c>
      <c r="L44" s="277">
        <v>0</v>
      </c>
      <c r="M44" s="278">
        <v>3</v>
      </c>
      <c r="N44" s="278">
        <f t="shared" si="100"/>
        <v>0</v>
      </c>
      <c r="O44" s="278">
        <f t="shared" si="100"/>
        <v>0</v>
      </c>
      <c r="P44" s="278">
        <f t="shared" si="100"/>
        <v>0</v>
      </c>
      <c r="Q44" s="278">
        <f t="shared" si="100"/>
        <v>0</v>
      </c>
      <c r="R44" s="278">
        <f t="shared" si="100"/>
        <v>0</v>
      </c>
      <c r="S44" s="278">
        <f t="shared" si="100"/>
        <v>0</v>
      </c>
      <c r="T44" s="279">
        <f t="shared" si="106"/>
        <v>1</v>
      </c>
      <c r="U44" s="278">
        <f t="shared" si="107"/>
        <v>0</v>
      </c>
      <c r="V44" s="280"/>
      <c r="W44" s="280"/>
      <c r="X44" s="280"/>
      <c r="Y44" s="280"/>
      <c r="Z44" s="280"/>
      <c r="AA44" s="280"/>
      <c r="AB44" s="279">
        <f t="shared" si="108"/>
        <v>0</v>
      </c>
      <c r="AC44" s="278">
        <f t="shared" si="109"/>
        <v>0</v>
      </c>
      <c r="AD44" s="280"/>
      <c r="AE44" s="280"/>
      <c r="AF44" s="280"/>
      <c r="AG44" s="280"/>
      <c r="AH44" s="280"/>
      <c r="AI44" s="280"/>
      <c r="AJ44" s="279">
        <f t="shared" si="110"/>
        <v>0</v>
      </c>
      <c r="AK44" s="278">
        <f t="shared" si="111"/>
        <v>0</v>
      </c>
      <c r="AL44" s="280"/>
      <c r="AM44" s="280"/>
      <c r="AN44" s="280"/>
      <c r="AO44" s="280"/>
      <c r="AP44" s="280"/>
      <c r="AQ44" s="280"/>
      <c r="AR44" s="279">
        <f t="shared" si="112"/>
        <v>0</v>
      </c>
      <c r="AS44" s="278">
        <f t="shared" si="113"/>
        <v>0</v>
      </c>
      <c r="AT44" s="280"/>
      <c r="AU44" s="280"/>
      <c r="AV44" s="280"/>
      <c r="AW44" s="280"/>
      <c r="AX44" s="280"/>
      <c r="AY44" s="280"/>
    </row>
    <row r="45" spans="3:51" ht="12.75" x14ac:dyDescent="0.25">
      <c r="H45" s="276">
        <f t="shared" si="105"/>
        <v>4</v>
      </c>
      <c r="I45" s="277">
        <v>1</v>
      </c>
      <c r="J45" s="277">
        <v>1</v>
      </c>
      <c r="K45" s="277">
        <v>1</v>
      </c>
      <c r="L45" s="277">
        <v>1</v>
      </c>
      <c r="M45" s="278">
        <v>1</v>
      </c>
      <c r="N45" s="278">
        <f t="shared" si="100"/>
        <v>0</v>
      </c>
      <c r="O45" s="278">
        <f t="shared" si="100"/>
        <v>0</v>
      </c>
      <c r="P45" s="278">
        <f t="shared" si="100"/>
        <v>0</v>
      </c>
      <c r="Q45" s="278">
        <f t="shared" si="100"/>
        <v>0</v>
      </c>
      <c r="R45" s="278">
        <f t="shared" si="100"/>
        <v>0</v>
      </c>
      <c r="S45" s="278">
        <f t="shared" si="100"/>
        <v>0</v>
      </c>
      <c r="T45" s="279">
        <f t="shared" si="106"/>
        <v>1</v>
      </c>
      <c r="U45" s="278">
        <f t="shared" si="107"/>
        <v>0</v>
      </c>
      <c r="V45" s="280"/>
      <c r="W45" s="280"/>
      <c r="X45" s="280"/>
      <c r="Y45" s="280"/>
      <c r="Z45" s="280"/>
      <c r="AA45" s="280"/>
      <c r="AB45" s="279">
        <f t="shared" si="108"/>
        <v>1</v>
      </c>
      <c r="AC45" s="278">
        <f t="shared" si="109"/>
        <v>0</v>
      </c>
      <c r="AD45" s="280"/>
      <c r="AE45" s="280"/>
      <c r="AF45" s="280"/>
      <c r="AG45" s="280"/>
      <c r="AH45" s="280"/>
      <c r="AI45" s="280"/>
      <c r="AJ45" s="279">
        <f t="shared" si="110"/>
        <v>1</v>
      </c>
      <c r="AK45" s="278">
        <f t="shared" si="111"/>
        <v>0</v>
      </c>
      <c r="AL45" s="280"/>
      <c r="AM45" s="280"/>
      <c r="AN45" s="280"/>
      <c r="AO45" s="280"/>
      <c r="AP45" s="280"/>
      <c r="AQ45" s="280"/>
      <c r="AR45" s="279">
        <f t="shared" si="112"/>
        <v>1</v>
      </c>
      <c r="AS45" s="278">
        <f t="shared" si="113"/>
        <v>0</v>
      </c>
      <c r="AT45" s="280"/>
      <c r="AU45" s="280"/>
      <c r="AV45" s="280"/>
      <c r="AW45" s="280"/>
      <c r="AX45" s="280"/>
      <c r="AY45" s="280"/>
    </row>
    <row r="46" spans="3:51" ht="12.75" x14ac:dyDescent="0.25">
      <c r="H46" s="276">
        <f t="shared" si="105"/>
        <v>4</v>
      </c>
      <c r="I46" s="277">
        <v>1</v>
      </c>
      <c r="J46" s="277">
        <v>1</v>
      </c>
      <c r="K46" s="277">
        <v>1</v>
      </c>
      <c r="L46" s="277">
        <v>1</v>
      </c>
      <c r="M46" s="278">
        <v>1</v>
      </c>
      <c r="N46" s="278">
        <f t="shared" si="100"/>
        <v>0</v>
      </c>
      <c r="O46" s="278">
        <f t="shared" si="100"/>
        <v>0</v>
      </c>
      <c r="P46" s="278">
        <f t="shared" si="100"/>
        <v>0</v>
      </c>
      <c r="Q46" s="278">
        <f t="shared" si="100"/>
        <v>0</v>
      </c>
      <c r="R46" s="278">
        <f t="shared" si="100"/>
        <v>0</v>
      </c>
      <c r="S46" s="278">
        <f t="shared" si="100"/>
        <v>0</v>
      </c>
      <c r="T46" s="279">
        <f t="shared" si="106"/>
        <v>1</v>
      </c>
      <c r="U46" s="278">
        <f t="shared" si="107"/>
        <v>0</v>
      </c>
      <c r="V46" s="280"/>
      <c r="W46" s="280"/>
      <c r="X46" s="280"/>
      <c r="Y46" s="280"/>
      <c r="Z46" s="280"/>
      <c r="AA46" s="280"/>
      <c r="AB46" s="279">
        <f t="shared" si="108"/>
        <v>1</v>
      </c>
      <c r="AC46" s="278">
        <f t="shared" si="109"/>
        <v>0</v>
      </c>
      <c r="AD46" s="280"/>
      <c r="AE46" s="280"/>
      <c r="AF46" s="280"/>
      <c r="AG46" s="280"/>
      <c r="AH46" s="280"/>
      <c r="AI46" s="280"/>
      <c r="AJ46" s="279">
        <f t="shared" si="110"/>
        <v>1</v>
      </c>
      <c r="AK46" s="278">
        <f t="shared" si="111"/>
        <v>0</v>
      </c>
      <c r="AL46" s="280"/>
      <c r="AM46" s="280"/>
      <c r="AN46" s="280"/>
      <c r="AO46" s="280"/>
      <c r="AP46" s="280"/>
      <c r="AQ46" s="280"/>
      <c r="AR46" s="279">
        <f t="shared" si="112"/>
        <v>1</v>
      </c>
      <c r="AS46" s="278">
        <f t="shared" si="113"/>
        <v>0</v>
      </c>
      <c r="AT46" s="280"/>
      <c r="AU46" s="280"/>
      <c r="AV46" s="280"/>
      <c r="AW46" s="280"/>
      <c r="AX46" s="280"/>
      <c r="AY46" s="280"/>
    </row>
    <row r="47" spans="3:51" ht="12.75" x14ac:dyDescent="0.25">
      <c r="H47" s="271"/>
      <c r="I47" s="272"/>
      <c r="J47" s="272"/>
      <c r="K47" s="272"/>
      <c r="L47" s="272"/>
      <c r="M47" s="275">
        <v>40</v>
      </c>
      <c r="N47" s="275">
        <f t="shared" si="100"/>
        <v>0</v>
      </c>
      <c r="O47" s="275">
        <f t="shared" si="100"/>
        <v>0</v>
      </c>
      <c r="P47" s="275">
        <f t="shared" si="100"/>
        <v>0</v>
      </c>
      <c r="Q47" s="275">
        <f t="shared" si="100"/>
        <v>0</v>
      </c>
      <c r="R47" s="275">
        <f t="shared" si="100"/>
        <v>0</v>
      </c>
      <c r="S47" s="275">
        <f t="shared" si="100"/>
        <v>0</v>
      </c>
      <c r="T47" s="286"/>
      <c r="U47" s="275">
        <f t="shared" ref="U47:AA47" si="114">SUM(U48:U52)</f>
        <v>0</v>
      </c>
      <c r="V47" s="275">
        <f t="shared" si="114"/>
        <v>0</v>
      </c>
      <c r="W47" s="275">
        <f t="shared" si="114"/>
        <v>0</v>
      </c>
      <c r="X47" s="275">
        <f t="shared" si="114"/>
        <v>0</v>
      </c>
      <c r="Y47" s="275">
        <f t="shared" si="114"/>
        <v>0</v>
      </c>
      <c r="Z47" s="275">
        <f t="shared" si="114"/>
        <v>0</v>
      </c>
      <c r="AA47" s="275">
        <f t="shared" si="114"/>
        <v>0</v>
      </c>
      <c r="AB47" s="286"/>
      <c r="AC47" s="275">
        <f t="shared" ref="AC47:AI47" si="115">SUM(AC48:AC52)</f>
        <v>0</v>
      </c>
      <c r="AD47" s="275">
        <f t="shared" si="115"/>
        <v>0</v>
      </c>
      <c r="AE47" s="275">
        <f t="shared" si="115"/>
        <v>0</v>
      </c>
      <c r="AF47" s="275">
        <f t="shared" si="115"/>
        <v>0</v>
      </c>
      <c r="AG47" s="275">
        <f t="shared" si="115"/>
        <v>0</v>
      </c>
      <c r="AH47" s="275">
        <f t="shared" si="115"/>
        <v>0</v>
      </c>
      <c r="AI47" s="275">
        <f t="shared" si="115"/>
        <v>0</v>
      </c>
      <c r="AJ47" s="286"/>
      <c r="AK47" s="275">
        <f t="shared" ref="AK47:AQ47" si="116">SUM(AK48:AK52)</f>
        <v>0</v>
      </c>
      <c r="AL47" s="275">
        <f t="shared" si="116"/>
        <v>0</v>
      </c>
      <c r="AM47" s="275">
        <f t="shared" si="116"/>
        <v>0</v>
      </c>
      <c r="AN47" s="275">
        <f t="shared" si="116"/>
        <v>0</v>
      </c>
      <c r="AO47" s="275">
        <f t="shared" si="116"/>
        <v>0</v>
      </c>
      <c r="AP47" s="275">
        <f t="shared" si="116"/>
        <v>0</v>
      </c>
      <c r="AQ47" s="275">
        <f t="shared" si="116"/>
        <v>0</v>
      </c>
      <c r="AR47" s="286"/>
      <c r="AS47" s="275">
        <f t="shared" ref="AS47:AY47" si="117">SUM(AS48:AS52)</f>
        <v>0</v>
      </c>
      <c r="AT47" s="275">
        <f t="shared" si="117"/>
        <v>0</v>
      </c>
      <c r="AU47" s="275">
        <f t="shared" si="117"/>
        <v>0</v>
      </c>
      <c r="AV47" s="275">
        <f t="shared" si="117"/>
        <v>0</v>
      </c>
      <c r="AW47" s="275">
        <f t="shared" si="117"/>
        <v>0</v>
      </c>
      <c r="AX47" s="275">
        <f t="shared" si="117"/>
        <v>0</v>
      </c>
      <c r="AY47" s="275">
        <f t="shared" si="117"/>
        <v>0</v>
      </c>
    </row>
    <row r="48" spans="3:51" ht="12.75" x14ac:dyDescent="0.25">
      <c r="H48" s="276">
        <f t="shared" ref="H48:H52" si="118">SUM(I48:L48)</f>
        <v>350</v>
      </c>
      <c r="I48" s="285">
        <v>50</v>
      </c>
      <c r="J48" s="285">
        <v>100</v>
      </c>
      <c r="K48" s="285">
        <v>100</v>
      </c>
      <c r="L48" s="285">
        <v>100</v>
      </c>
      <c r="M48" s="278">
        <v>8</v>
      </c>
      <c r="N48" s="278">
        <f t="shared" si="100"/>
        <v>0</v>
      </c>
      <c r="O48" s="278">
        <f t="shared" si="100"/>
        <v>0</v>
      </c>
      <c r="P48" s="278">
        <f t="shared" si="100"/>
        <v>0</v>
      </c>
      <c r="Q48" s="278">
        <f t="shared" si="100"/>
        <v>0</v>
      </c>
      <c r="R48" s="278">
        <f t="shared" si="100"/>
        <v>0</v>
      </c>
      <c r="S48" s="278">
        <f t="shared" si="100"/>
        <v>0</v>
      </c>
      <c r="T48" s="279">
        <f t="shared" ref="T48:T52" si="119">+I48</f>
        <v>50</v>
      </c>
      <c r="U48" s="278">
        <f t="shared" ref="U48:U52" si="120">SUM(V48:AA48)</f>
        <v>0</v>
      </c>
      <c r="V48" s="290"/>
      <c r="W48" s="290"/>
      <c r="X48" s="290"/>
      <c r="Y48" s="290"/>
      <c r="Z48" s="290"/>
      <c r="AA48" s="290"/>
      <c r="AB48" s="279">
        <f t="shared" ref="AB48:AB52" si="121">+J48</f>
        <v>100</v>
      </c>
      <c r="AC48" s="278">
        <f t="shared" ref="AC48:AC52" si="122">SUM(AD48:AI48)</f>
        <v>0</v>
      </c>
      <c r="AD48" s="290"/>
      <c r="AE48" s="290"/>
      <c r="AF48" s="290"/>
      <c r="AG48" s="290"/>
      <c r="AH48" s="290"/>
      <c r="AI48" s="290"/>
      <c r="AJ48" s="279">
        <f t="shared" ref="AJ48:AJ52" si="123">+K48</f>
        <v>100</v>
      </c>
      <c r="AK48" s="278">
        <f t="shared" ref="AK48:AK52" si="124">SUM(AL48:AQ48)</f>
        <v>0</v>
      </c>
      <c r="AL48" s="290"/>
      <c r="AM48" s="290"/>
      <c r="AN48" s="290"/>
      <c r="AO48" s="290"/>
      <c r="AP48" s="290"/>
      <c r="AQ48" s="290"/>
      <c r="AR48" s="279">
        <f t="shared" ref="AR48:AR52" si="125">+L48</f>
        <v>100</v>
      </c>
      <c r="AS48" s="278">
        <f t="shared" ref="AS48:AS52" si="126">SUM(AT48:AY48)</f>
        <v>0</v>
      </c>
      <c r="AT48" s="290"/>
      <c r="AU48" s="290"/>
      <c r="AV48" s="290"/>
      <c r="AW48" s="290"/>
      <c r="AX48" s="290"/>
      <c r="AY48" s="290"/>
    </row>
    <row r="49" spans="8:51" ht="12.75" x14ac:dyDescent="0.25">
      <c r="H49" s="276">
        <f t="shared" si="118"/>
        <v>350</v>
      </c>
      <c r="I49" s="285">
        <v>50</v>
      </c>
      <c r="J49" s="285">
        <v>100</v>
      </c>
      <c r="K49" s="285">
        <v>100</v>
      </c>
      <c r="L49" s="285">
        <v>100</v>
      </c>
      <c r="M49" s="278">
        <v>8</v>
      </c>
      <c r="N49" s="278">
        <f t="shared" si="100"/>
        <v>0</v>
      </c>
      <c r="O49" s="278">
        <f t="shared" si="100"/>
        <v>0</v>
      </c>
      <c r="P49" s="278">
        <f t="shared" si="100"/>
        <v>0</v>
      </c>
      <c r="Q49" s="278">
        <f t="shared" si="100"/>
        <v>0</v>
      </c>
      <c r="R49" s="278">
        <f t="shared" si="100"/>
        <v>0</v>
      </c>
      <c r="S49" s="278">
        <f t="shared" si="100"/>
        <v>0</v>
      </c>
      <c r="T49" s="279">
        <f t="shared" si="119"/>
        <v>50</v>
      </c>
      <c r="U49" s="278">
        <f t="shared" si="120"/>
        <v>0</v>
      </c>
      <c r="V49" s="290"/>
      <c r="W49" s="290"/>
      <c r="X49" s="290"/>
      <c r="Y49" s="290"/>
      <c r="Z49" s="290"/>
      <c r="AA49" s="290"/>
      <c r="AB49" s="279">
        <f t="shared" si="121"/>
        <v>100</v>
      </c>
      <c r="AC49" s="278">
        <f t="shared" si="122"/>
        <v>0</v>
      </c>
      <c r="AD49" s="290"/>
      <c r="AE49" s="290"/>
      <c r="AF49" s="290"/>
      <c r="AG49" s="290"/>
      <c r="AH49" s="290"/>
      <c r="AI49" s="290"/>
      <c r="AJ49" s="279">
        <f t="shared" si="123"/>
        <v>100</v>
      </c>
      <c r="AK49" s="278">
        <f t="shared" si="124"/>
        <v>0</v>
      </c>
      <c r="AL49" s="290"/>
      <c r="AM49" s="290"/>
      <c r="AN49" s="290"/>
      <c r="AO49" s="290"/>
      <c r="AP49" s="290"/>
      <c r="AQ49" s="290"/>
      <c r="AR49" s="279">
        <f t="shared" si="125"/>
        <v>100</v>
      </c>
      <c r="AS49" s="278">
        <f t="shared" si="126"/>
        <v>0</v>
      </c>
      <c r="AT49" s="290"/>
      <c r="AU49" s="290"/>
      <c r="AV49" s="290"/>
      <c r="AW49" s="290"/>
      <c r="AX49" s="290"/>
      <c r="AY49" s="290"/>
    </row>
    <row r="50" spans="8:51" ht="12.75" x14ac:dyDescent="0.25">
      <c r="H50" s="276">
        <f t="shared" si="118"/>
        <v>350</v>
      </c>
      <c r="I50" s="285">
        <v>50</v>
      </c>
      <c r="J50" s="285">
        <v>100</v>
      </c>
      <c r="K50" s="285">
        <v>100</v>
      </c>
      <c r="L50" s="285">
        <v>100</v>
      </c>
      <c r="M50" s="278">
        <v>8</v>
      </c>
      <c r="N50" s="278">
        <f t="shared" si="100"/>
        <v>0</v>
      </c>
      <c r="O50" s="278">
        <f t="shared" si="100"/>
        <v>0</v>
      </c>
      <c r="P50" s="278">
        <f t="shared" si="100"/>
        <v>0</v>
      </c>
      <c r="Q50" s="278">
        <f t="shared" si="100"/>
        <v>0</v>
      </c>
      <c r="R50" s="278">
        <f t="shared" si="100"/>
        <v>0</v>
      </c>
      <c r="S50" s="278">
        <f t="shared" si="100"/>
        <v>0</v>
      </c>
      <c r="T50" s="279">
        <f t="shared" si="119"/>
        <v>50</v>
      </c>
      <c r="U50" s="278">
        <f t="shared" si="120"/>
        <v>0</v>
      </c>
      <c r="V50" s="290"/>
      <c r="W50" s="290"/>
      <c r="X50" s="290"/>
      <c r="Y50" s="290"/>
      <c r="Z50" s="290"/>
      <c r="AA50" s="290"/>
      <c r="AB50" s="279">
        <f t="shared" si="121"/>
        <v>100</v>
      </c>
      <c r="AC50" s="278">
        <f t="shared" si="122"/>
        <v>0</v>
      </c>
      <c r="AD50" s="290"/>
      <c r="AE50" s="290"/>
      <c r="AF50" s="290"/>
      <c r="AG50" s="290"/>
      <c r="AH50" s="290"/>
      <c r="AI50" s="290"/>
      <c r="AJ50" s="279">
        <f t="shared" si="123"/>
        <v>100</v>
      </c>
      <c r="AK50" s="278">
        <f t="shared" si="124"/>
        <v>0</v>
      </c>
      <c r="AL50" s="290"/>
      <c r="AM50" s="290"/>
      <c r="AN50" s="290"/>
      <c r="AO50" s="290"/>
      <c r="AP50" s="290"/>
      <c r="AQ50" s="290"/>
      <c r="AR50" s="279">
        <f t="shared" si="125"/>
        <v>100</v>
      </c>
      <c r="AS50" s="278">
        <f t="shared" si="126"/>
        <v>0</v>
      </c>
      <c r="AT50" s="290"/>
      <c r="AU50" s="290"/>
      <c r="AV50" s="290"/>
      <c r="AW50" s="290"/>
      <c r="AX50" s="290"/>
      <c r="AY50" s="290"/>
    </row>
    <row r="51" spans="8:51" ht="12.75" x14ac:dyDescent="0.25">
      <c r="H51" s="276">
        <f t="shared" si="118"/>
        <v>10</v>
      </c>
      <c r="I51" s="285">
        <v>1</v>
      </c>
      <c r="J51" s="285">
        <v>3</v>
      </c>
      <c r="K51" s="285">
        <v>3</v>
      </c>
      <c r="L51" s="285">
        <v>3</v>
      </c>
      <c r="M51" s="278">
        <v>8</v>
      </c>
      <c r="N51" s="278">
        <f t="shared" si="100"/>
        <v>0</v>
      </c>
      <c r="O51" s="278">
        <f t="shared" si="100"/>
        <v>0</v>
      </c>
      <c r="P51" s="278">
        <f t="shared" si="100"/>
        <v>0</v>
      </c>
      <c r="Q51" s="278">
        <f t="shared" si="100"/>
        <v>0</v>
      </c>
      <c r="R51" s="278">
        <f t="shared" si="100"/>
        <v>0</v>
      </c>
      <c r="S51" s="278">
        <f t="shared" si="100"/>
        <v>0</v>
      </c>
      <c r="T51" s="279">
        <f t="shared" si="119"/>
        <v>1</v>
      </c>
      <c r="U51" s="278">
        <f t="shared" si="120"/>
        <v>0</v>
      </c>
      <c r="V51" s="290"/>
      <c r="W51" s="290"/>
      <c r="X51" s="290"/>
      <c r="Y51" s="290"/>
      <c r="Z51" s="290"/>
      <c r="AA51" s="290"/>
      <c r="AB51" s="279">
        <f t="shared" si="121"/>
        <v>3</v>
      </c>
      <c r="AC51" s="278">
        <f t="shared" si="122"/>
        <v>0</v>
      </c>
      <c r="AD51" s="290"/>
      <c r="AE51" s="290"/>
      <c r="AF51" s="290"/>
      <c r="AG51" s="290"/>
      <c r="AH51" s="290"/>
      <c r="AI51" s="290"/>
      <c r="AJ51" s="279">
        <f t="shared" si="123"/>
        <v>3</v>
      </c>
      <c r="AK51" s="278">
        <f t="shared" si="124"/>
        <v>0</v>
      </c>
      <c r="AL51" s="290"/>
      <c r="AM51" s="290"/>
      <c r="AN51" s="290"/>
      <c r="AO51" s="290"/>
      <c r="AP51" s="290"/>
      <c r="AQ51" s="290"/>
      <c r="AR51" s="279">
        <f t="shared" si="125"/>
        <v>3</v>
      </c>
      <c r="AS51" s="278">
        <f t="shared" si="126"/>
        <v>0</v>
      </c>
      <c r="AT51" s="290"/>
      <c r="AU51" s="290"/>
      <c r="AV51" s="290"/>
      <c r="AW51" s="290"/>
      <c r="AX51" s="290"/>
      <c r="AY51" s="290"/>
    </row>
    <row r="52" spans="8:51" ht="12.75" x14ac:dyDescent="0.25">
      <c r="H52" s="276">
        <f t="shared" si="118"/>
        <v>350</v>
      </c>
      <c r="I52" s="285">
        <v>50</v>
      </c>
      <c r="J52" s="285">
        <v>100</v>
      </c>
      <c r="K52" s="285">
        <v>100</v>
      </c>
      <c r="L52" s="285">
        <v>100</v>
      </c>
      <c r="M52" s="278">
        <v>8</v>
      </c>
      <c r="N52" s="278">
        <f t="shared" si="100"/>
        <v>0</v>
      </c>
      <c r="O52" s="278">
        <f t="shared" si="100"/>
        <v>0</v>
      </c>
      <c r="P52" s="278">
        <f t="shared" si="100"/>
        <v>0</v>
      </c>
      <c r="Q52" s="278">
        <f t="shared" si="100"/>
        <v>0</v>
      </c>
      <c r="R52" s="278">
        <f t="shared" si="100"/>
        <v>0</v>
      </c>
      <c r="S52" s="278">
        <f t="shared" si="100"/>
        <v>0</v>
      </c>
      <c r="T52" s="279">
        <f t="shared" si="119"/>
        <v>50</v>
      </c>
      <c r="U52" s="278">
        <f t="shared" si="120"/>
        <v>0</v>
      </c>
      <c r="V52" s="290"/>
      <c r="W52" s="290"/>
      <c r="X52" s="290"/>
      <c r="Y52" s="290"/>
      <c r="Z52" s="290"/>
      <c r="AA52" s="290"/>
      <c r="AB52" s="279">
        <f t="shared" si="121"/>
        <v>100</v>
      </c>
      <c r="AC52" s="278">
        <f t="shared" si="122"/>
        <v>0</v>
      </c>
      <c r="AD52" s="290"/>
      <c r="AE52" s="290"/>
      <c r="AF52" s="290"/>
      <c r="AG52" s="290"/>
      <c r="AH52" s="290"/>
      <c r="AI52" s="290"/>
      <c r="AJ52" s="279">
        <f t="shared" si="123"/>
        <v>100</v>
      </c>
      <c r="AK52" s="278">
        <f t="shared" si="124"/>
        <v>0</v>
      </c>
      <c r="AL52" s="290"/>
      <c r="AM52" s="290"/>
      <c r="AN52" s="290"/>
      <c r="AO52" s="290"/>
      <c r="AP52" s="290"/>
      <c r="AQ52" s="290"/>
      <c r="AR52" s="279">
        <f t="shared" si="125"/>
        <v>100</v>
      </c>
      <c r="AS52" s="278">
        <f t="shared" si="126"/>
        <v>0</v>
      </c>
      <c r="AT52" s="290"/>
      <c r="AU52" s="290"/>
      <c r="AV52" s="290"/>
      <c r="AW52" s="290"/>
      <c r="AX52" s="290"/>
      <c r="AY52" s="290"/>
    </row>
    <row r="53" spans="8:51" ht="12.75" x14ac:dyDescent="0.25">
      <c r="H53" s="271"/>
      <c r="I53" s="272"/>
      <c r="J53" s="272"/>
      <c r="K53" s="272"/>
      <c r="L53" s="272"/>
      <c r="M53" s="275">
        <v>10</v>
      </c>
      <c r="N53" s="275">
        <f t="shared" si="100"/>
        <v>0</v>
      </c>
      <c r="O53" s="275">
        <f t="shared" si="100"/>
        <v>0</v>
      </c>
      <c r="P53" s="275">
        <f t="shared" si="100"/>
        <v>0</v>
      </c>
      <c r="Q53" s="275">
        <f t="shared" si="100"/>
        <v>0</v>
      </c>
      <c r="R53" s="275">
        <f t="shared" si="100"/>
        <v>0</v>
      </c>
      <c r="S53" s="275">
        <f t="shared" si="100"/>
        <v>0</v>
      </c>
      <c r="T53" s="274"/>
      <c r="U53" s="275">
        <f t="shared" ref="U53:AA53" si="127">SUM(U54:U56)</f>
        <v>0</v>
      </c>
      <c r="V53" s="275">
        <f t="shared" si="127"/>
        <v>0</v>
      </c>
      <c r="W53" s="275">
        <f t="shared" si="127"/>
        <v>0</v>
      </c>
      <c r="X53" s="275">
        <f t="shared" si="127"/>
        <v>0</v>
      </c>
      <c r="Y53" s="275">
        <f t="shared" si="127"/>
        <v>0</v>
      </c>
      <c r="Z53" s="275">
        <f t="shared" si="127"/>
        <v>0</v>
      </c>
      <c r="AA53" s="275">
        <f t="shared" si="127"/>
        <v>0</v>
      </c>
      <c r="AB53" s="274"/>
      <c r="AC53" s="275">
        <f t="shared" ref="AC53:AI53" si="128">SUM(AC54:AC56)</f>
        <v>0</v>
      </c>
      <c r="AD53" s="275">
        <f t="shared" si="128"/>
        <v>0</v>
      </c>
      <c r="AE53" s="275">
        <f t="shared" si="128"/>
        <v>0</v>
      </c>
      <c r="AF53" s="275">
        <f t="shared" si="128"/>
        <v>0</v>
      </c>
      <c r="AG53" s="275">
        <f t="shared" si="128"/>
        <v>0</v>
      </c>
      <c r="AH53" s="275">
        <f t="shared" si="128"/>
        <v>0</v>
      </c>
      <c r="AI53" s="275">
        <f t="shared" si="128"/>
        <v>0</v>
      </c>
      <c r="AJ53" s="274"/>
      <c r="AK53" s="275">
        <f t="shared" ref="AK53:AQ53" si="129">SUM(AK54:AK56)</f>
        <v>0</v>
      </c>
      <c r="AL53" s="275">
        <f t="shared" si="129"/>
        <v>0</v>
      </c>
      <c r="AM53" s="275">
        <f t="shared" si="129"/>
        <v>0</v>
      </c>
      <c r="AN53" s="275">
        <f t="shared" si="129"/>
        <v>0</v>
      </c>
      <c r="AO53" s="275">
        <f t="shared" si="129"/>
        <v>0</v>
      </c>
      <c r="AP53" s="275">
        <f t="shared" si="129"/>
        <v>0</v>
      </c>
      <c r="AQ53" s="275">
        <f t="shared" si="129"/>
        <v>0</v>
      </c>
      <c r="AR53" s="274"/>
      <c r="AS53" s="275">
        <f t="shared" ref="AS53:AY53" si="130">SUM(AS54:AS56)</f>
        <v>0</v>
      </c>
      <c r="AT53" s="275">
        <f t="shared" si="130"/>
        <v>0</v>
      </c>
      <c r="AU53" s="275">
        <f t="shared" si="130"/>
        <v>0</v>
      </c>
      <c r="AV53" s="275">
        <f t="shared" si="130"/>
        <v>0</v>
      </c>
      <c r="AW53" s="275">
        <f t="shared" si="130"/>
        <v>0</v>
      </c>
      <c r="AX53" s="275">
        <f t="shared" si="130"/>
        <v>0</v>
      </c>
      <c r="AY53" s="275">
        <f t="shared" si="130"/>
        <v>0</v>
      </c>
    </row>
    <row r="54" spans="8:51" ht="12.75" x14ac:dyDescent="0.25">
      <c r="H54" s="276">
        <f t="shared" ref="H54:H56" si="131">SUM(I54:L54)</f>
        <v>1</v>
      </c>
      <c r="I54" s="277">
        <v>0</v>
      </c>
      <c r="J54" s="277">
        <v>1</v>
      </c>
      <c r="K54" s="277">
        <v>0</v>
      </c>
      <c r="L54" s="277">
        <v>0</v>
      </c>
      <c r="M54" s="278">
        <v>5</v>
      </c>
      <c r="N54" s="278">
        <f t="shared" ref="N54:S56" si="132">+V54+AD54+AL54+AT54</f>
        <v>0</v>
      </c>
      <c r="O54" s="278">
        <f t="shared" si="132"/>
        <v>0</v>
      </c>
      <c r="P54" s="278">
        <f t="shared" si="132"/>
        <v>0</v>
      </c>
      <c r="Q54" s="278">
        <f t="shared" si="132"/>
        <v>0</v>
      </c>
      <c r="R54" s="278">
        <f t="shared" si="132"/>
        <v>0</v>
      </c>
      <c r="S54" s="278">
        <f t="shared" si="132"/>
        <v>0</v>
      </c>
      <c r="T54" s="279">
        <f t="shared" ref="T54:T56" si="133">+I54</f>
        <v>0</v>
      </c>
      <c r="U54" s="278">
        <f t="shared" ref="U54:U56" si="134">SUM(V54:AA54)</f>
        <v>0</v>
      </c>
      <c r="V54" s="290"/>
      <c r="W54" s="290"/>
      <c r="X54" s="290"/>
      <c r="Y54" s="290"/>
      <c r="Z54" s="290"/>
      <c r="AA54" s="290"/>
      <c r="AB54" s="279">
        <f t="shared" ref="AB54:AB56" si="135">+J54</f>
        <v>1</v>
      </c>
      <c r="AC54" s="278">
        <f t="shared" ref="AC54:AC56" si="136">SUM(AD54:AI54)</f>
        <v>0</v>
      </c>
      <c r="AD54" s="290"/>
      <c r="AE54" s="290"/>
      <c r="AF54" s="290"/>
      <c r="AG54" s="290"/>
      <c r="AH54" s="290"/>
      <c r="AI54" s="290"/>
      <c r="AJ54" s="279">
        <f t="shared" ref="AJ54:AJ56" si="137">+K54</f>
        <v>0</v>
      </c>
      <c r="AK54" s="278">
        <f t="shared" ref="AK54:AK56" si="138">SUM(AL54:AQ54)</f>
        <v>0</v>
      </c>
      <c r="AL54" s="290"/>
      <c r="AM54" s="290"/>
      <c r="AN54" s="290"/>
      <c r="AO54" s="290"/>
      <c r="AP54" s="290"/>
      <c r="AQ54" s="290"/>
      <c r="AR54" s="279">
        <f t="shared" ref="AR54:AR56" si="139">+L54</f>
        <v>0</v>
      </c>
      <c r="AS54" s="278">
        <f t="shared" ref="AS54:AS56" si="140">SUM(AT54:AY54)</f>
        <v>0</v>
      </c>
      <c r="AT54" s="290"/>
      <c r="AU54" s="290"/>
      <c r="AV54" s="290"/>
      <c r="AW54" s="290"/>
      <c r="AX54" s="290"/>
      <c r="AY54" s="290"/>
    </row>
    <row r="55" spans="8:51" ht="12.75" x14ac:dyDescent="0.25">
      <c r="H55" s="276">
        <f t="shared" si="131"/>
        <v>40</v>
      </c>
      <c r="I55" s="277">
        <v>5</v>
      </c>
      <c r="J55" s="277">
        <v>10</v>
      </c>
      <c r="K55" s="277">
        <v>15</v>
      </c>
      <c r="L55" s="277">
        <v>10</v>
      </c>
      <c r="M55" s="278">
        <v>3</v>
      </c>
      <c r="N55" s="278">
        <f t="shared" si="132"/>
        <v>0</v>
      </c>
      <c r="O55" s="278">
        <f t="shared" si="132"/>
        <v>0</v>
      </c>
      <c r="P55" s="278">
        <f t="shared" si="132"/>
        <v>0</v>
      </c>
      <c r="Q55" s="278">
        <f t="shared" si="132"/>
        <v>0</v>
      </c>
      <c r="R55" s="278">
        <f t="shared" si="132"/>
        <v>0</v>
      </c>
      <c r="S55" s="278">
        <f t="shared" si="132"/>
        <v>0</v>
      </c>
      <c r="T55" s="279">
        <f t="shared" si="133"/>
        <v>5</v>
      </c>
      <c r="U55" s="278">
        <f t="shared" si="134"/>
        <v>0</v>
      </c>
      <c r="V55" s="280"/>
      <c r="W55" s="280"/>
      <c r="X55" s="280"/>
      <c r="Y55" s="280"/>
      <c r="Z55" s="280"/>
      <c r="AA55" s="280"/>
      <c r="AB55" s="279">
        <f t="shared" si="135"/>
        <v>10</v>
      </c>
      <c r="AC55" s="278">
        <f t="shared" si="136"/>
        <v>0</v>
      </c>
      <c r="AD55" s="280"/>
      <c r="AE55" s="280"/>
      <c r="AF55" s="280"/>
      <c r="AG55" s="280"/>
      <c r="AH55" s="280"/>
      <c r="AI55" s="280"/>
      <c r="AJ55" s="279">
        <f t="shared" si="137"/>
        <v>15</v>
      </c>
      <c r="AK55" s="278">
        <f t="shared" si="138"/>
        <v>0</v>
      </c>
      <c r="AL55" s="280"/>
      <c r="AM55" s="280"/>
      <c r="AN55" s="280"/>
      <c r="AO55" s="280"/>
      <c r="AP55" s="280"/>
      <c r="AQ55" s="280"/>
      <c r="AR55" s="279">
        <f t="shared" si="139"/>
        <v>10</v>
      </c>
      <c r="AS55" s="278">
        <f t="shared" si="140"/>
        <v>0</v>
      </c>
      <c r="AT55" s="280"/>
      <c r="AU55" s="280"/>
      <c r="AV55" s="280"/>
      <c r="AW55" s="280"/>
      <c r="AX55" s="280"/>
      <c r="AY55" s="280"/>
    </row>
    <row r="56" spans="8:51" ht="12.75" x14ac:dyDescent="0.25">
      <c r="H56" s="276">
        <f t="shared" si="131"/>
        <v>4</v>
      </c>
      <c r="I56" s="277">
        <v>1</v>
      </c>
      <c r="J56" s="277">
        <v>1</v>
      </c>
      <c r="K56" s="277">
        <v>1</v>
      </c>
      <c r="L56" s="277">
        <v>1</v>
      </c>
      <c r="M56" s="278">
        <v>2</v>
      </c>
      <c r="N56" s="278">
        <f t="shared" si="132"/>
        <v>0</v>
      </c>
      <c r="O56" s="278">
        <f t="shared" si="132"/>
        <v>0</v>
      </c>
      <c r="P56" s="278">
        <f t="shared" si="132"/>
        <v>0</v>
      </c>
      <c r="Q56" s="278">
        <f t="shared" si="132"/>
        <v>0</v>
      </c>
      <c r="R56" s="278">
        <f t="shared" si="132"/>
        <v>0</v>
      </c>
      <c r="S56" s="278">
        <f t="shared" si="132"/>
        <v>0</v>
      </c>
      <c r="T56" s="279">
        <f t="shared" si="133"/>
        <v>1</v>
      </c>
      <c r="U56" s="278">
        <f t="shared" si="134"/>
        <v>0</v>
      </c>
      <c r="V56" s="280"/>
      <c r="W56" s="280"/>
      <c r="X56" s="280"/>
      <c r="Y56" s="280"/>
      <c r="Z56" s="280"/>
      <c r="AA56" s="280"/>
      <c r="AB56" s="279">
        <f t="shared" si="135"/>
        <v>1</v>
      </c>
      <c r="AC56" s="278">
        <f t="shared" si="136"/>
        <v>0</v>
      </c>
      <c r="AD56" s="280"/>
      <c r="AE56" s="280"/>
      <c r="AF56" s="280"/>
      <c r="AG56" s="280"/>
      <c r="AH56" s="280"/>
      <c r="AI56" s="280"/>
      <c r="AJ56" s="279">
        <f t="shared" si="137"/>
        <v>1</v>
      </c>
      <c r="AK56" s="278">
        <f t="shared" si="138"/>
        <v>0</v>
      </c>
      <c r="AL56" s="280"/>
      <c r="AM56" s="280"/>
      <c r="AN56" s="280"/>
      <c r="AO56" s="280"/>
      <c r="AP56" s="280"/>
      <c r="AQ56" s="280"/>
      <c r="AR56" s="279">
        <f t="shared" si="139"/>
        <v>1</v>
      </c>
      <c r="AS56" s="278">
        <f t="shared" si="140"/>
        <v>0</v>
      </c>
      <c r="AT56" s="280"/>
      <c r="AU56" s="280"/>
      <c r="AV56" s="280"/>
      <c r="AW56" s="280"/>
      <c r="AX56" s="280"/>
      <c r="AY56" s="280"/>
    </row>
    <row r="57" spans="8:51" ht="12.75" x14ac:dyDescent="0.25">
      <c r="H57" s="266"/>
      <c r="I57" s="267"/>
      <c r="J57" s="267"/>
      <c r="K57" s="267"/>
      <c r="L57" s="267"/>
      <c r="M57" s="293">
        <f t="shared" ref="M57:S57" si="141">SUM(M58:M66)/2</f>
        <v>35</v>
      </c>
      <c r="N57" s="293">
        <f t="shared" si="141"/>
        <v>0</v>
      </c>
      <c r="O57" s="293">
        <f t="shared" si="141"/>
        <v>0</v>
      </c>
      <c r="P57" s="293">
        <f t="shared" si="141"/>
        <v>0</v>
      </c>
      <c r="Q57" s="293">
        <f t="shared" si="141"/>
        <v>0</v>
      </c>
      <c r="R57" s="293">
        <f t="shared" si="141"/>
        <v>0</v>
      </c>
      <c r="S57" s="293">
        <f t="shared" si="141"/>
        <v>0</v>
      </c>
      <c r="T57" s="296"/>
      <c r="U57" s="295">
        <f t="shared" ref="U57:AA57" si="142">SUM(U58:U66)/2</f>
        <v>0</v>
      </c>
      <c r="V57" s="295">
        <f t="shared" si="142"/>
        <v>0</v>
      </c>
      <c r="W57" s="295">
        <f t="shared" si="142"/>
        <v>0</v>
      </c>
      <c r="X57" s="295">
        <f t="shared" si="142"/>
        <v>0</v>
      </c>
      <c r="Y57" s="295">
        <f t="shared" si="142"/>
        <v>0</v>
      </c>
      <c r="Z57" s="295">
        <f t="shared" si="142"/>
        <v>0</v>
      </c>
      <c r="AA57" s="295">
        <f t="shared" si="142"/>
        <v>0</v>
      </c>
      <c r="AB57" s="296"/>
      <c r="AC57" s="295">
        <f t="shared" ref="AC57:AI57" si="143">SUM(AC58:AC66)/2</f>
        <v>0</v>
      </c>
      <c r="AD57" s="295">
        <f t="shared" si="143"/>
        <v>0</v>
      </c>
      <c r="AE57" s="295">
        <f t="shared" si="143"/>
        <v>0</v>
      </c>
      <c r="AF57" s="295">
        <f t="shared" si="143"/>
        <v>0</v>
      </c>
      <c r="AG57" s="295">
        <f t="shared" si="143"/>
        <v>0</v>
      </c>
      <c r="AH57" s="295">
        <f t="shared" si="143"/>
        <v>0</v>
      </c>
      <c r="AI57" s="295">
        <f t="shared" si="143"/>
        <v>0</v>
      </c>
      <c r="AJ57" s="296"/>
      <c r="AK57" s="295">
        <f t="shared" ref="AK57:AQ57" si="144">SUM(AK58:AK66)/2</f>
        <v>0</v>
      </c>
      <c r="AL57" s="295">
        <f t="shared" si="144"/>
        <v>0</v>
      </c>
      <c r="AM57" s="295">
        <f t="shared" si="144"/>
        <v>0</v>
      </c>
      <c r="AN57" s="295">
        <f t="shared" si="144"/>
        <v>0</v>
      </c>
      <c r="AO57" s="295">
        <f t="shared" si="144"/>
        <v>0</v>
      </c>
      <c r="AP57" s="295">
        <f t="shared" si="144"/>
        <v>0</v>
      </c>
      <c r="AQ57" s="295">
        <f t="shared" si="144"/>
        <v>0</v>
      </c>
      <c r="AR57" s="296"/>
      <c r="AS57" s="295">
        <f t="shared" ref="AS57:AY57" si="145">SUM(AS58:AS66)/2</f>
        <v>0</v>
      </c>
      <c r="AT57" s="295">
        <f t="shared" si="145"/>
        <v>0</v>
      </c>
      <c r="AU57" s="295">
        <f t="shared" si="145"/>
        <v>0</v>
      </c>
      <c r="AV57" s="295">
        <f t="shared" si="145"/>
        <v>0</v>
      </c>
      <c r="AW57" s="295">
        <f t="shared" si="145"/>
        <v>0</v>
      </c>
      <c r="AX57" s="295">
        <f t="shared" si="145"/>
        <v>0</v>
      </c>
      <c r="AY57" s="295">
        <f t="shared" si="145"/>
        <v>0</v>
      </c>
    </row>
    <row r="58" spans="8:51" ht="12.75" x14ac:dyDescent="0.25">
      <c r="H58" s="271"/>
      <c r="I58" s="272"/>
      <c r="J58" s="272"/>
      <c r="K58" s="272"/>
      <c r="L58" s="272"/>
      <c r="M58" s="275">
        <v>15</v>
      </c>
      <c r="N58" s="275">
        <f t="shared" ref="N58:S66" si="146">+V58+AD58+AL58+AT58</f>
        <v>0</v>
      </c>
      <c r="O58" s="275">
        <f t="shared" si="146"/>
        <v>0</v>
      </c>
      <c r="P58" s="275">
        <f t="shared" si="146"/>
        <v>0</v>
      </c>
      <c r="Q58" s="275">
        <f t="shared" si="146"/>
        <v>0</v>
      </c>
      <c r="R58" s="275">
        <f t="shared" si="146"/>
        <v>0</v>
      </c>
      <c r="S58" s="275">
        <f t="shared" si="146"/>
        <v>0</v>
      </c>
      <c r="T58" s="286"/>
      <c r="U58" s="275">
        <f t="shared" ref="U58:AA58" si="147">SUM(U59:U62)</f>
        <v>0</v>
      </c>
      <c r="V58" s="275">
        <f t="shared" si="147"/>
        <v>0</v>
      </c>
      <c r="W58" s="275">
        <f t="shared" si="147"/>
        <v>0</v>
      </c>
      <c r="X58" s="275">
        <f t="shared" si="147"/>
        <v>0</v>
      </c>
      <c r="Y58" s="275">
        <f t="shared" si="147"/>
        <v>0</v>
      </c>
      <c r="Z58" s="275">
        <f t="shared" si="147"/>
        <v>0</v>
      </c>
      <c r="AA58" s="275">
        <f t="shared" si="147"/>
        <v>0</v>
      </c>
      <c r="AB58" s="286"/>
      <c r="AC58" s="275">
        <f t="shared" ref="AC58:AI58" si="148">SUM(AC59:AC62)</f>
        <v>0</v>
      </c>
      <c r="AD58" s="275">
        <f t="shared" si="148"/>
        <v>0</v>
      </c>
      <c r="AE58" s="275">
        <f t="shared" si="148"/>
        <v>0</v>
      </c>
      <c r="AF58" s="275">
        <f t="shared" si="148"/>
        <v>0</v>
      </c>
      <c r="AG58" s="275">
        <f t="shared" si="148"/>
        <v>0</v>
      </c>
      <c r="AH58" s="275">
        <f t="shared" si="148"/>
        <v>0</v>
      </c>
      <c r="AI58" s="275">
        <f t="shared" si="148"/>
        <v>0</v>
      </c>
      <c r="AJ58" s="286"/>
      <c r="AK58" s="275">
        <f t="shared" ref="AK58:AQ58" si="149">SUM(AK59:AK62)</f>
        <v>0</v>
      </c>
      <c r="AL58" s="275">
        <f t="shared" si="149"/>
        <v>0</v>
      </c>
      <c r="AM58" s="275">
        <f t="shared" si="149"/>
        <v>0</v>
      </c>
      <c r="AN58" s="275">
        <f t="shared" si="149"/>
        <v>0</v>
      </c>
      <c r="AO58" s="275">
        <f t="shared" si="149"/>
        <v>0</v>
      </c>
      <c r="AP58" s="275">
        <f t="shared" si="149"/>
        <v>0</v>
      </c>
      <c r="AQ58" s="275">
        <f t="shared" si="149"/>
        <v>0</v>
      </c>
      <c r="AR58" s="286"/>
      <c r="AS58" s="275">
        <f t="shared" ref="AS58:AY58" si="150">SUM(AS59:AS62)</f>
        <v>0</v>
      </c>
      <c r="AT58" s="275">
        <f t="shared" si="150"/>
        <v>0</v>
      </c>
      <c r="AU58" s="275">
        <f t="shared" si="150"/>
        <v>0</v>
      </c>
      <c r="AV58" s="275">
        <f t="shared" si="150"/>
        <v>0</v>
      </c>
      <c r="AW58" s="275">
        <f t="shared" si="150"/>
        <v>0</v>
      </c>
      <c r="AX58" s="275">
        <f t="shared" si="150"/>
        <v>0</v>
      </c>
      <c r="AY58" s="275">
        <f t="shared" si="150"/>
        <v>0</v>
      </c>
    </row>
    <row r="59" spans="8:51" ht="12.75" x14ac:dyDescent="0.25">
      <c r="H59" s="276">
        <f t="shared" ref="H59:H62" si="151">SUM(I59:L59)</f>
        <v>3</v>
      </c>
      <c r="I59" s="285">
        <v>0</v>
      </c>
      <c r="J59" s="285">
        <v>1</v>
      </c>
      <c r="K59" s="285">
        <v>1</v>
      </c>
      <c r="L59" s="285">
        <v>1</v>
      </c>
      <c r="M59" s="278">
        <v>1</v>
      </c>
      <c r="N59" s="278">
        <f t="shared" si="146"/>
        <v>0</v>
      </c>
      <c r="O59" s="278">
        <f t="shared" si="146"/>
        <v>0</v>
      </c>
      <c r="P59" s="278">
        <f t="shared" si="146"/>
        <v>0</v>
      </c>
      <c r="Q59" s="278">
        <f t="shared" si="146"/>
        <v>0</v>
      </c>
      <c r="R59" s="278">
        <f t="shared" si="146"/>
        <v>0</v>
      </c>
      <c r="S59" s="278">
        <f t="shared" si="146"/>
        <v>0</v>
      </c>
      <c r="T59" s="279">
        <f t="shared" ref="T59:T62" si="152">+I59</f>
        <v>0</v>
      </c>
      <c r="U59" s="278">
        <f t="shared" ref="U59:U62" si="153">SUM(V59:AA59)</f>
        <v>0</v>
      </c>
      <c r="V59" s="290"/>
      <c r="W59" s="290"/>
      <c r="X59" s="290"/>
      <c r="Y59" s="290"/>
      <c r="Z59" s="290"/>
      <c r="AA59" s="290"/>
      <c r="AB59" s="279">
        <f t="shared" ref="AB59:AB62" si="154">+J59</f>
        <v>1</v>
      </c>
      <c r="AC59" s="278">
        <f t="shared" ref="AC59:AC62" si="155">SUM(AD59:AI59)</f>
        <v>0</v>
      </c>
      <c r="AD59" s="290"/>
      <c r="AE59" s="290"/>
      <c r="AF59" s="290"/>
      <c r="AG59" s="290"/>
      <c r="AH59" s="290"/>
      <c r="AI59" s="290"/>
      <c r="AJ59" s="279">
        <f t="shared" ref="AJ59:AJ62" si="156">+K59</f>
        <v>1</v>
      </c>
      <c r="AK59" s="278">
        <f t="shared" ref="AK59:AK62" si="157">SUM(AL59:AQ59)</f>
        <v>0</v>
      </c>
      <c r="AL59" s="290"/>
      <c r="AM59" s="290"/>
      <c r="AN59" s="290"/>
      <c r="AO59" s="290"/>
      <c r="AP59" s="290"/>
      <c r="AQ59" s="290"/>
      <c r="AR59" s="279">
        <f t="shared" ref="AR59:AR62" si="158">+L59</f>
        <v>1</v>
      </c>
      <c r="AS59" s="278">
        <f t="shared" ref="AS59:AS62" si="159">SUM(AT59:AY59)</f>
        <v>0</v>
      </c>
      <c r="AT59" s="290"/>
      <c r="AU59" s="290"/>
      <c r="AV59" s="290"/>
      <c r="AW59" s="290"/>
      <c r="AX59" s="290"/>
      <c r="AY59" s="290"/>
    </row>
    <row r="60" spans="8:51" ht="12.75" x14ac:dyDescent="0.25">
      <c r="H60" s="283">
        <f t="shared" si="151"/>
        <v>1</v>
      </c>
      <c r="I60" s="284">
        <v>0.1</v>
      </c>
      <c r="J60" s="284">
        <v>0.3</v>
      </c>
      <c r="K60" s="284">
        <v>0.3</v>
      </c>
      <c r="L60" s="284">
        <v>0.3</v>
      </c>
      <c r="M60" s="278">
        <v>8</v>
      </c>
      <c r="N60" s="278">
        <f t="shared" si="146"/>
        <v>0</v>
      </c>
      <c r="O60" s="278">
        <f t="shared" si="146"/>
        <v>0</v>
      </c>
      <c r="P60" s="278">
        <f t="shared" si="146"/>
        <v>0</v>
      </c>
      <c r="Q60" s="278">
        <f t="shared" si="146"/>
        <v>0</v>
      </c>
      <c r="R60" s="278">
        <f t="shared" si="146"/>
        <v>0</v>
      </c>
      <c r="S60" s="278">
        <f t="shared" si="146"/>
        <v>0</v>
      </c>
      <c r="T60" s="279">
        <f t="shared" si="152"/>
        <v>0.1</v>
      </c>
      <c r="U60" s="278">
        <f t="shared" si="153"/>
        <v>0</v>
      </c>
      <c r="V60" s="280"/>
      <c r="W60" s="280"/>
      <c r="X60" s="280"/>
      <c r="Y60" s="280"/>
      <c r="Z60" s="280"/>
      <c r="AA60" s="280"/>
      <c r="AB60" s="279">
        <f t="shared" si="154"/>
        <v>0.3</v>
      </c>
      <c r="AC60" s="278">
        <f t="shared" si="155"/>
        <v>0</v>
      </c>
      <c r="AD60" s="280"/>
      <c r="AE60" s="280"/>
      <c r="AF60" s="280"/>
      <c r="AG60" s="280"/>
      <c r="AH60" s="280"/>
      <c r="AI60" s="280"/>
      <c r="AJ60" s="279">
        <f t="shared" si="156"/>
        <v>0.3</v>
      </c>
      <c r="AK60" s="278">
        <f t="shared" si="157"/>
        <v>0</v>
      </c>
      <c r="AL60" s="280"/>
      <c r="AM60" s="280"/>
      <c r="AN60" s="280"/>
      <c r="AO60" s="280"/>
      <c r="AP60" s="280"/>
      <c r="AQ60" s="280"/>
      <c r="AR60" s="279">
        <f t="shared" si="158"/>
        <v>0.3</v>
      </c>
      <c r="AS60" s="278">
        <f t="shared" si="159"/>
        <v>0</v>
      </c>
      <c r="AT60" s="280"/>
      <c r="AU60" s="280"/>
      <c r="AV60" s="280"/>
      <c r="AW60" s="280"/>
      <c r="AX60" s="280"/>
      <c r="AY60" s="280"/>
    </row>
    <row r="61" spans="8:51" ht="12.75" x14ac:dyDescent="0.25">
      <c r="H61" s="276">
        <f t="shared" si="151"/>
        <v>1</v>
      </c>
      <c r="I61" s="285">
        <v>0</v>
      </c>
      <c r="J61" s="285">
        <v>1</v>
      </c>
      <c r="K61" s="285">
        <v>0</v>
      </c>
      <c r="L61" s="285">
        <v>0</v>
      </c>
      <c r="M61" s="278">
        <v>4</v>
      </c>
      <c r="N61" s="278">
        <f t="shared" si="146"/>
        <v>0</v>
      </c>
      <c r="O61" s="278">
        <f t="shared" si="146"/>
        <v>0</v>
      </c>
      <c r="P61" s="278">
        <f t="shared" si="146"/>
        <v>0</v>
      </c>
      <c r="Q61" s="278">
        <f t="shared" si="146"/>
        <v>0</v>
      </c>
      <c r="R61" s="278">
        <f t="shared" si="146"/>
        <v>0</v>
      </c>
      <c r="S61" s="278">
        <f t="shared" si="146"/>
        <v>0</v>
      </c>
      <c r="T61" s="279">
        <f t="shared" si="152"/>
        <v>0</v>
      </c>
      <c r="U61" s="278">
        <f t="shared" si="153"/>
        <v>0</v>
      </c>
      <c r="V61" s="280"/>
      <c r="W61" s="280"/>
      <c r="X61" s="280"/>
      <c r="Y61" s="280"/>
      <c r="Z61" s="280"/>
      <c r="AA61" s="280"/>
      <c r="AB61" s="279">
        <f t="shared" si="154"/>
        <v>1</v>
      </c>
      <c r="AC61" s="278">
        <f t="shared" si="155"/>
        <v>0</v>
      </c>
      <c r="AD61" s="280"/>
      <c r="AE61" s="280"/>
      <c r="AF61" s="280"/>
      <c r="AG61" s="280"/>
      <c r="AH61" s="280"/>
      <c r="AI61" s="280"/>
      <c r="AJ61" s="279">
        <f t="shared" si="156"/>
        <v>0</v>
      </c>
      <c r="AK61" s="278">
        <f t="shared" si="157"/>
        <v>0</v>
      </c>
      <c r="AL61" s="280"/>
      <c r="AM61" s="280"/>
      <c r="AN61" s="280"/>
      <c r="AO61" s="280"/>
      <c r="AP61" s="280"/>
      <c r="AQ61" s="280"/>
      <c r="AR61" s="279">
        <f t="shared" si="158"/>
        <v>0</v>
      </c>
      <c r="AS61" s="278">
        <f t="shared" si="159"/>
        <v>0</v>
      </c>
      <c r="AT61" s="280"/>
      <c r="AU61" s="280"/>
      <c r="AV61" s="280"/>
      <c r="AW61" s="280"/>
      <c r="AX61" s="280"/>
      <c r="AY61" s="280"/>
    </row>
    <row r="62" spans="8:51" ht="12.75" x14ac:dyDescent="0.25">
      <c r="H62" s="283">
        <f t="shared" si="151"/>
        <v>1</v>
      </c>
      <c r="I62" s="284">
        <v>0.1</v>
      </c>
      <c r="J62" s="284">
        <v>0.3</v>
      </c>
      <c r="K62" s="284">
        <v>0.3</v>
      </c>
      <c r="L62" s="284">
        <v>0.3</v>
      </c>
      <c r="M62" s="278">
        <v>2</v>
      </c>
      <c r="N62" s="278">
        <f t="shared" si="146"/>
        <v>0</v>
      </c>
      <c r="O62" s="278">
        <f t="shared" si="146"/>
        <v>0</v>
      </c>
      <c r="P62" s="278">
        <f t="shared" si="146"/>
        <v>0</v>
      </c>
      <c r="Q62" s="278">
        <f t="shared" si="146"/>
        <v>0</v>
      </c>
      <c r="R62" s="278">
        <f t="shared" si="146"/>
        <v>0</v>
      </c>
      <c r="S62" s="278">
        <f t="shared" si="146"/>
        <v>0</v>
      </c>
      <c r="T62" s="279">
        <f t="shared" si="152"/>
        <v>0.1</v>
      </c>
      <c r="U62" s="278">
        <f t="shared" si="153"/>
        <v>0</v>
      </c>
      <c r="V62" s="290"/>
      <c r="W62" s="290"/>
      <c r="X62" s="290"/>
      <c r="Y62" s="290"/>
      <c r="Z62" s="290"/>
      <c r="AA62" s="290"/>
      <c r="AB62" s="279">
        <f t="shared" si="154"/>
        <v>0.3</v>
      </c>
      <c r="AC62" s="278">
        <f t="shared" si="155"/>
        <v>0</v>
      </c>
      <c r="AD62" s="290"/>
      <c r="AE62" s="290"/>
      <c r="AF62" s="290"/>
      <c r="AG62" s="290"/>
      <c r="AH62" s="290"/>
      <c r="AI62" s="290"/>
      <c r="AJ62" s="279">
        <f t="shared" si="156"/>
        <v>0.3</v>
      </c>
      <c r="AK62" s="278">
        <f t="shared" si="157"/>
        <v>0</v>
      </c>
      <c r="AL62" s="290"/>
      <c r="AM62" s="290"/>
      <c r="AN62" s="290"/>
      <c r="AO62" s="290"/>
      <c r="AP62" s="290"/>
      <c r="AQ62" s="290"/>
      <c r="AR62" s="279">
        <f t="shared" si="158"/>
        <v>0.3</v>
      </c>
      <c r="AS62" s="278">
        <f t="shared" si="159"/>
        <v>0</v>
      </c>
      <c r="AT62" s="290"/>
      <c r="AU62" s="290"/>
      <c r="AV62" s="290"/>
      <c r="AW62" s="290"/>
      <c r="AX62" s="290"/>
      <c r="AY62" s="290"/>
    </row>
    <row r="63" spans="8:51" ht="12.75" x14ac:dyDescent="0.25">
      <c r="H63" s="271"/>
      <c r="I63" s="272"/>
      <c r="J63" s="272"/>
      <c r="K63" s="272"/>
      <c r="L63" s="272"/>
      <c r="M63" s="275">
        <v>20</v>
      </c>
      <c r="N63" s="275">
        <f t="shared" si="146"/>
        <v>0</v>
      </c>
      <c r="O63" s="275">
        <f t="shared" si="146"/>
        <v>0</v>
      </c>
      <c r="P63" s="275">
        <f t="shared" si="146"/>
        <v>0</v>
      </c>
      <c r="Q63" s="275">
        <f t="shared" si="146"/>
        <v>0</v>
      </c>
      <c r="R63" s="275">
        <f t="shared" si="146"/>
        <v>0</v>
      </c>
      <c r="S63" s="275">
        <f t="shared" si="146"/>
        <v>0</v>
      </c>
      <c r="T63" s="274"/>
      <c r="U63" s="275">
        <f t="shared" ref="U63:AA63" si="160">SUM(U64:U66)</f>
        <v>0</v>
      </c>
      <c r="V63" s="275">
        <f t="shared" si="160"/>
        <v>0</v>
      </c>
      <c r="W63" s="275">
        <f t="shared" si="160"/>
        <v>0</v>
      </c>
      <c r="X63" s="275">
        <f t="shared" si="160"/>
        <v>0</v>
      </c>
      <c r="Y63" s="275">
        <f t="shared" si="160"/>
        <v>0</v>
      </c>
      <c r="Z63" s="275">
        <f t="shared" si="160"/>
        <v>0</v>
      </c>
      <c r="AA63" s="275">
        <f t="shared" si="160"/>
        <v>0</v>
      </c>
      <c r="AB63" s="274"/>
      <c r="AC63" s="275">
        <f t="shared" ref="AC63:AI63" si="161">SUM(AC64:AC66)</f>
        <v>0</v>
      </c>
      <c r="AD63" s="275">
        <f t="shared" si="161"/>
        <v>0</v>
      </c>
      <c r="AE63" s="275">
        <f t="shared" si="161"/>
        <v>0</v>
      </c>
      <c r="AF63" s="275">
        <f t="shared" si="161"/>
        <v>0</v>
      </c>
      <c r="AG63" s="275">
        <f t="shared" si="161"/>
        <v>0</v>
      </c>
      <c r="AH63" s="275">
        <f t="shared" si="161"/>
        <v>0</v>
      </c>
      <c r="AI63" s="275">
        <f t="shared" si="161"/>
        <v>0</v>
      </c>
      <c r="AJ63" s="274"/>
      <c r="AK63" s="275">
        <f t="shared" ref="AK63:AQ63" si="162">SUM(AK64:AK66)</f>
        <v>0</v>
      </c>
      <c r="AL63" s="275">
        <f t="shared" si="162"/>
        <v>0</v>
      </c>
      <c r="AM63" s="275">
        <f t="shared" si="162"/>
        <v>0</v>
      </c>
      <c r="AN63" s="275">
        <f t="shared" si="162"/>
        <v>0</v>
      </c>
      <c r="AO63" s="275">
        <f t="shared" si="162"/>
        <v>0</v>
      </c>
      <c r="AP63" s="275">
        <f t="shared" si="162"/>
        <v>0</v>
      </c>
      <c r="AQ63" s="275">
        <f t="shared" si="162"/>
        <v>0</v>
      </c>
      <c r="AR63" s="274"/>
      <c r="AS63" s="275">
        <f t="shared" ref="AS63:AY63" si="163">SUM(AS64:AS66)</f>
        <v>0</v>
      </c>
      <c r="AT63" s="275">
        <f t="shared" si="163"/>
        <v>0</v>
      </c>
      <c r="AU63" s="275">
        <f t="shared" si="163"/>
        <v>0</v>
      </c>
      <c r="AV63" s="275">
        <f t="shared" si="163"/>
        <v>0</v>
      </c>
      <c r="AW63" s="275">
        <f t="shared" si="163"/>
        <v>0</v>
      </c>
      <c r="AX63" s="275">
        <f t="shared" si="163"/>
        <v>0</v>
      </c>
      <c r="AY63" s="275">
        <f t="shared" si="163"/>
        <v>0</v>
      </c>
    </row>
    <row r="64" spans="8:51" ht="12.75" x14ac:dyDescent="0.25">
      <c r="H64" s="283">
        <f t="shared" ref="H64:H66" si="164">SUM(I64:L64)</f>
        <v>1</v>
      </c>
      <c r="I64" s="284">
        <v>0.1</v>
      </c>
      <c r="J64" s="284">
        <v>0.3</v>
      </c>
      <c r="K64" s="284">
        <v>0.3</v>
      </c>
      <c r="L64" s="284">
        <v>0.3</v>
      </c>
      <c r="M64" s="278">
        <v>5</v>
      </c>
      <c r="N64" s="278">
        <f t="shared" si="146"/>
        <v>0</v>
      </c>
      <c r="O64" s="278">
        <f t="shared" si="146"/>
        <v>0</v>
      </c>
      <c r="P64" s="278">
        <f t="shared" si="146"/>
        <v>0</v>
      </c>
      <c r="Q64" s="278">
        <f t="shared" si="146"/>
        <v>0</v>
      </c>
      <c r="R64" s="278">
        <f t="shared" si="146"/>
        <v>0</v>
      </c>
      <c r="S64" s="278">
        <f t="shared" si="146"/>
        <v>0</v>
      </c>
      <c r="T64" s="279">
        <f t="shared" ref="T64:T66" si="165">+I64</f>
        <v>0.1</v>
      </c>
      <c r="U64" s="278">
        <f t="shared" ref="U64:U66" si="166">SUM(V64:AA64)</f>
        <v>0</v>
      </c>
      <c r="V64" s="280"/>
      <c r="W64" s="280"/>
      <c r="X64" s="280"/>
      <c r="Y64" s="280"/>
      <c r="Z64" s="280"/>
      <c r="AA64" s="280"/>
      <c r="AB64" s="279">
        <f t="shared" ref="AB64:AB66" si="167">+J64</f>
        <v>0.3</v>
      </c>
      <c r="AC64" s="278">
        <f t="shared" ref="AC64:AC66" si="168">SUM(AD64:AI64)</f>
        <v>0</v>
      </c>
      <c r="AD64" s="280"/>
      <c r="AE64" s="280"/>
      <c r="AF64" s="280"/>
      <c r="AG64" s="280"/>
      <c r="AH64" s="280"/>
      <c r="AI64" s="280"/>
      <c r="AJ64" s="279">
        <f t="shared" ref="AJ64:AJ66" si="169">+K64</f>
        <v>0.3</v>
      </c>
      <c r="AK64" s="278">
        <f t="shared" ref="AK64:AK66" si="170">SUM(AL64:AQ64)</f>
        <v>0</v>
      </c>
      <c r="AL64" s="280"/>
      <c r="AM64" s="280"/>
      <c r="AN64" s="280"/>
      <c r="AO64" s="280"/>
      <c r="AP64" s="280"/>
      <c r="AQ64" s="280"/>
      <c r="AR64" s="279">
        <f t="shared" ref="AR64:AR66" si="171">+L64</f>
        <v>0.3</v>
      </c>
      <c r="AS64" s="278">
        <f t="shared" ref="AS64:AS66" si="172">SUM(AT64:AY64)</f>
        <v>0</v>
      </c>
      <c r="AT64" s="280"/>
      <c r="AU64" s="280"/>
      <c r="AV64" s="280"/>
      <c r="AW64" s="280"/>
      <c r="AX64" s="280"/>
      <c r="AY64" s="280"/>
    </row>
    <row r="65" spans="8:51" ht="12.75" x14ac:dyDescent="0.25">
      <c r="H65" s="276">
        <f t="shared" si="164"/>
        <v>4</v>
      </c>
      <c r="I65" s="285">
        <v>1</v>
      </c>
      <c r="J65" s="285">
        <v>1</v>
      </c>
      <c r="K65" s="285">
        <v>1</v>
      </c>
      <c r="L65" s="285">
        <v>1</v>
      </c>
      <c r="M65" s="278">
        <v>10</v>
      </c>
      <c r="N65" s="278">
        <f t="shared" si="146"/>
        <v>0</v>
      </c>
      <c r="O65" s="278">
        <f t="shared" si="146"/>
        <v>0</v>
      </c>
      <c r="P65" s="278">
        <f t="shared" si="146"/>
        <v>0</v>
      </c>
      <c r="Q65" s="278">
        <f t="shared" si="146"/>
        <v>0</v>
      </c>
      <c r="R65" s="278">
        <f t="shared" si="146"/>
        <v>0</v>
      </c>
      <c r="S65" s="278">
        <f t="shared" si="146"/>
        <v>0</v>
      </c>
      <c r="T65" s="279">
        <f t="shared" si="165"/>
        <v>1</v>
      </c>
      <c r="U65" s="278">
        <f t="shared" si="166"/>
        <v>0</v>
      </c>
      <c r="V65" s="290"/>
      <c r="W65" s="290"/>
      <c r="X65" s="290"/>
      <c r="Y65" s="290"/>
      <c r="Z65" s="290"/>
      <c r="AA65" s="290"/>
      <c r="AB65" s="279">
        <f t="shared" si="167"/>
        <v>1</v>
      </c>
      <c r="AC65" s="278">
        <f t="shared" si="168"/>
        <v>0</v>
      </c>
      <c r="AD65" s="290"/>
      <c r="AE65" s="290"/>
      <c r="AF65" s="290"/>
      <c r="AG65" s="290"/>
      <c r="AH65" s="290"/>
      <c r="AI65" s="290"/>
      <c r="AJ65" s="279">
        <f t="shared" si="169"/>
        <v>1</v>
      </c>
      <c r="AK65" s="278">
        <f t="shared" si="170"/>
        <v>0</v>
      </c>
      <c r="AL65" s="290"/>
      <c r="AM65" s="290"/>
      <c r="AN65" s="290"/>
      <c r="AO65" s="290"/>
      <c r="AP65" s="290"/>
      <c r="AQ65" s="290"/>
      <c r="AR65" s="279">
        <f t="shared" si="171"/>
        <v>1</v>
      </c>
      <c r="AS65" s="278">
        <f t="shared" si="172"/>
        <v>0</v>
      </c>
      <c r="AT65" s="290"/>
      <c r="AU65" s="290"/>
      <c r="AV65" s="290"/>
      <c r="AW65" s="290"/>
      <c r="AX65" s="290"/>
      <c r="AY65" s="290"/>
    </row>
    <row r="66" spans="8:51" ht="12.75" x14ac:dyDescent="0.25">
      <c r="H66" s="276">
        <f t="shared" si="164"/>
        <v>2</v>
      </c>
      <c r="I66" s="285">
        <v>0</v>
      </c>
      <c r="J66" s="285">
        <v>1</v>
      </c>
      <c r="K66" s="285">
        <v>1</v>
      </c>
      <c r="L66" s="285">
        <v>0</v>
      </c>
      <c r="M66" s="278">
        <v>5</v>
      </c>
      <c r="N66" s="278">
        <f t="shared" si="146"/>
        <v>0</v>
      </c>
      <c r="O66" s="278">
        <f t="shared" si="146"/>
        <v>0</v>
      </c>
      <c r="P66" s="278">
        <f t="shared" si="146"/>
        <v>0</v>
      </c>
      <c r="Q66" s="278">
        <f t="shared" si="146"/>
        <v>0</v>
      </c>
      <c r="R66" s="278">
        <f t="shared" si="146"/>
        <v>0</v>
      </c>
      <c r="S66" s="278">
        <f t="shared" si="146"/>
        <v>0</v>
      </c>
      <c r="T66" s="279">
        <f t="shared" si="165"/>
        <v>0</v>
      </c>
      <c r="U66" s="278">
        <f t="shared" si="166"/>
        <v>0</v>
      </c>
      <c r="V66" s="280"/>
      <c r="W66" s="280"/>
      <c r="X66" s="280"/>
      <c r="Y66" s="280"/>
      <c r="Z66" s="280"/>
      <c r="AA66" s="280"/>
      <c r="AB66" s="279">
        <f t="shared" si="167"/>
        <v>1</v>
      </c>
      <c r="AC66" s="278">
        <f t="shared" si="168"/>
        <v>0</v>
      </c>
      <c r="AD66" s="280"/>
      <c r="AE66" s="280"/>
      <c r="AF66" s="280"/>
      <c r="AG66" s="280"/>
      <c r="AH66" s="280"/>
      <c r="AI66" s="280"/>
      <c r="AJ66" s="279">
        <f t="shared" si="169"/>
        <v>1</v>
      </c>
      <c r="AK66" s="278">
        <f t="shared" si="170"/>
        <v>0</v>
      </c>
      <c r="AL66" s="280"/>
      <c r="AM66" s="280"/>
      <c r="AN66" s="280"/>
      <c r="AO66" s="280"/>
      <c r="AP66" s="280"/>
      <c r="AQ66" s="280"/>
      <c r="AR66" s="279">
        <f t="shared" si="171"/>
        <v>0</v>
      </c>
      <c r="AS66" s="278">
        <f t="shared" si="172"/>
        <v>0</v>
      </c>
      <c r="AT66" s="280"/>
      <c r="AU66" s="280"/>
      <c r="AV66" s="280"/>
      <c r="AW66" s="280"/>
      <c r="AX66" s="280"/>
      <c r="AY66" s="280"/>
    </row>
    <row r="67" spans="8:51" ht="12.75" x14ac:dyDescent="0.25">
      <c r="H67" s="297"/>
      <c r="I67" s="211"/>
      <c r="J67" s="211"/>
      <c r="K67" s="211"/>
      <c r="L67" s="211"/>
      <c r="M67" s="212"/>
      <c r="N67" s="212"/>
      <c r="O67" s="212"/>
      <c r="P67" s="212"/>
      <c r="Q67" s="212"/>
      <c r="R67" s="212"/>
      <c r="S67" s="212"/>
      <c r="T67" s="298"/>
      <c r="U67" s="299"/>
      <c r="V67" s="299"/>
      <c r="W67" s="299"/>
      <c r="X67" s="299"/>
      <c r="Y67" s="300"/>
      <c r="Z67" s="300"/>
      <c r="AA67" s="300"/>
      <c r="AB67" s="298"/>
      <c r="AC67" s="299"/>
      <c r="AD67" s="299"/>
      <c r="AE67" s="299"/>
      <c r="AF67" s="299"/>
      <c r="AG67" s="300"/>
      <c r="AH67" s="300"/>
      <c r="AI67" s="300"/>
      <c r="AJ67" s="298"/>
      <c r="AK67" s="299"/>
      <c r="AL67" s="299"/>
      <c r="AM67" s="299"/>
      <c r="AN67" s="299"/>
      <c r="AO67" s="300"/>
      <c r="AP67" s="300"/>
      <c r="AQ67" s="300"/>
      <c r="AR67" s="298"/>
      <c r="AS67" s="299"/>
      <c r="AT67" s="299"/>
      <c r="AU67" s="299"/>
      <c r="AV67" s="299"/>
      <c r="AW67" s="300"/>
      <c r="AX67" s="300"/>
      <c r="AY67" s="300"/>
    </row>
    <row r="68" spans="8:51" ht="12.75" x14ac:dyDescent="0.25">
      <c r="H68" s="297"/>
      <c r="I68" s="211"/>
      <c r="J68" s="211"/>
      <c r="K68" s="211"/>
      <c r="L68" s="211"/>
      <c r="M68" s="212"/>
      <c r="N68" s="212"/>
      <c r="O68" s="212"/>
      <c r="P68" s="212"/>
      <c r="Q68" s="212"/>
      <c r="R68" s="212"/>
      <c r="S68" s="212"/>
      <c r="T68" s="298"/>
      <c r="U68" s="299"/>
      <c r="V68" s="299"/>
      <c r="W68" s="299"/>
      <c r="X68" s="299"/>
      <c r="Y68" s="300"/>
      <c r="Z68" s="300"/>
      <c r="AA68" s="300"/>
      <c r="AB68" s="298"/>
      <c r="AC68" s="299"/>
      <c r="AD68" s="299"/>
      <c r="AE68" s="299"/>
      <c r="AF68" s="299"/>
      <c r="AG68" s="300"/>
      <c r="AH68" s="300"/>
      <c r="AI68" s="300"/>
      <c r="AJ68" s="298"/>
      <c r="AK68" s="299"/>
      <c r="AL68" s="299"/>
      <c r="AM68" s="299"/>
      <c r="AN68" s="299"/>
      <c r="AO68" s="300"/>
      <c r="AP68" s="300"/>
      <c r="AQ68" s="300"/>
      <c r="AR68" s="298"/>
      <c r="AS68" s="299"/>
      <c r="AT68" s="299"/>
      <c r="AU68" s="299"/>
      <c r="AV68" s="299"/>
      <c r="AW68" s="300"/>
      <c r="AX68" s="300"/>
      <c r="AY68" s="300"/>
    </row>
    <row r="69" spans="8:51" ht="13.5" thickBot="1" x14ac:dyDescent="0.3">
      <c r="H69" s="301"/>
      <c r="I69" s="302"/>
      <c r="J69" s="302"/>
      <c r="K69" s="302"/>
      <c r="L69" s="302"/>
      <c r="M69" s="212"/>
      <c r="N69" s="212"/>
      <c r="O69" s="212"/>
      <c r="P69" s="212"/>
      <c r="Q69" s="212"/>
      <c r="R69" s="212"/>
      <c r="S69" s="212"/>
      <c r="T69" s="298"/>
      <c r="U69" s="299"/>
      <c r="V69" s="299"/>
      <c r="W69" s="299"/>
      <c r="X69" s="299"/>
      <c r="Y69" s="300"/>
      <c r="Z69" s="300"/>
      <c r="AA69" s="300"/>
      <c r="AB69" s="298"/>
      <c r="AC69" s="299"/>
      <c r="AD69" s="299"/>
      <c r="AE69" s="299"/>
      <c r="AF69" s="299"/>
      <c r="AG69" s="300"/>
      <c r="AH69" s="300"/>
      <c r="AI69" s="300"/>
      <c r="AJ69" s="298"/>
      <c r="AK69" s="299"/>
      <c r="AL69" s="299"/>
      <c r="AM69" s="299"/>
      <c r="AN69" s="299"/>
      <c r="AO69" s="300"/>
      <c r="AP69" s="300"/>
      <c r="AQ69" s="300"/>
      <c r="AR69" s="298"/>
      <c r="AS69" s="299"/>
      <c r="AT69" s="299"/>
      <c r="AU69" s="299"/>
      <c r="AV69" s="299"/>
      <c r="AW69" s="300"/>
      <c r="AX69" s="300"/>
      <c r="AY69" s="300"/>
    </row>
    <row r="70" spans="8:51" ht="15.75" thickBot="1" x14ac:dyDescent="0.3">
      <c r="H70" s="253"/>
      <c r="I70" s="254"/>
      <c r="J70" s="254"/>
      <c r="K70" s="254"/>
      <c r="L70" s="254"/>
      <c r="M70" s="618" t="s">
        <v>271</v>
      </c>
      <c r="N70" s="603"/>
      <c r="O70" s="603"/>
      <c r="P70" s="603"/>
      <c r="Q70" s="603"/>
      <c r="R70" s="603"/>
      <c r="S70" s="619"/>
      <c r="T70" s="620" t="s">
        <v>264</v>
      </c>
      <c r="U70" s="603"/>
      <c r="V70" s="603"/>
      <c r="W70" s="603"/>
      <c r="X70" s="603"/>
      <c r="Y70" s="603"/>
      <c r="Z70" s="603"/>
      <c r="AA70" s="603"/>
      <c r="AB70" s="620" t="s">
        <v>265</v>
      </c>
      <c r="AC70" s="603"/>
      <c r="AD70" s="603"/>
      <c r="AE70" s="603"/>
      <c r="AF70" s="603"/>
      <c r="AG70" s="603"/>
      <c r="AH70" s="603"/>
      <c r="AI70" s="603"/>
      <c r="AJ70" s="620" t="s">
        <v>266</v>
      </c>
      <c r="AK70" s="603"/>
      <c r="AL70" s="603"/>
      <c r="AM70" s="603"/>
      <c r="AN70" s="603"/>
      <c r="AO70" s="603"/>
      <c r="AP70" s="603"/>
      <c r="AQ70" s="603"/>
      <c r="AR70" s="620" t="s">
        <v>267</v>
      </c>
      <c r="AS70" s="603"/>
      <c r="AT70" s="603"/>
      <c r="AU70" s="603"/>
      <c r="AV70" s="603"/>
      <c r="AW70" s="603"/>
      <c r="AX70" s="603"/>
      <c r="AY70" s="603"/>
    </row>
    <row r="71" spans="8:51" x14ac:dyDescent="0.25">
      <c r="H71" s="605" t="s">
        <v>269</v>
      </c>
      <c r="I71" s="607" t="s">
        <v>141</v>
      </c>
      <c r="J71" s="608" t="s">
        <v>142</v>
      </c>
      <c r="K71" s="609" t="s">
        <v>143</v>
      </c>
      <c r="L71" s="617" t="s">
        <v>144</v>
      </c>
      <c r="M71" s="610" t="s">
        <v>1</v>
      </c>
      <c r="N71" s="611" t="s">
        <v>0</v>
      </c>
      <c r="O71" s="612"/>
      <c r="P71" s="612"/>
      <c r="Q71" s="613"/>
      <c r="R71" s="614" t="s">
        <v>268</v>
      </c>
      <c r="S71" s="615" t="s">
        <v>5</v>
      </c>
      <c r="T71" s="616" t="s">
        <v>141</v>
      </c>
      <c r="U71" s="610" t="s">
        <v>8</v>
      </c>
      <c r="V71" s="611" t="s">
        <v>0</v>
      </c>
      <c r="W71" s="612"/>
      <c r="X71" s="612"/>
      <c r="Y71" s="613"/>
      <c r="Z71" s="614" t="s">
        <v>268</v>
      </c>
      <c r="AA71" s="615" t="s">
        <v>5</v>
      </c>
      <c r="AB71" s="616" t="s">
        <v>142</v>
      </c>
      <c r="AC71" s="610" t="s">
        <v>8</v>
      </c>
      <c r="AD71" s="611" t="s">
        <v>0</v>
      </c>
      <c r="AE71" s="612"/>
      <c r="AF71" s="612"/>
      <c r="AG71" s="613"/>
      <c r="AH71" s="614" t="s">
        <v>268</v>
      </c>
      <c r="AI71" s="615" t="s">
        <v>5</v>
      </c>
      <c r="AJ71" s="616" t="s">
        <v>143</v>
      </c>
      <c r="AK71" s="610" t="s">
        <v>8</v>
      </c>
      <c r="AL71" s="611" t="s">
        <v>0</v>
      </c>
      <c r="AM71" s="612"/>
      <c r="AN71" s="612"/>
      <c r="AO71" s="613"/>
      <c r="AP71" s="614" t="s">
        <v>268</v>
      </c>
      <c r="AQ71" s="615" t="s">
        <v>5</v>
      </c>
      <c r="AR71" s="616" t="s">
        <v>144</v>
      </c>
      <c r="AS71" s="610" t="s">
        <v>8</v>
      </c>
      <c r="AT71" s="611" t="s">
        <v>0</v>
      </c>
      <c r="AU71" s="612"/>
      <c r="AV71" s="612"/>
      <c r="AW71" s="613"/>
      <c r="AX71" s="614" t="s">
        <v>268</v>
      </c>
      <c r="AY71" s="615" t="s">
        <v>5</v>
      </c>
    </row>
    <row r="72" spans="8:51" ht="12.75" x14ac:dyDescent="0.25">
      <c r="H72" s="606"/>
      <c r="I72" s="606"/>
      <c r="J72" s="606"/>
      <c r="K72" s="606"/>
      <c r="L72" s="606"/>
      <c r="M72" s="606"/>
      <c r="N72" s="255" t="s">
        <v>2</v>
      </c>
      <c r="O72" s="255" t="s">
        <v>4</v>
      </c>
      <c r="P72" s="255" t="s">
        <v>3</v>
      </c>
      <c r="Q72" s="255" t="s">
        <v>6</v>
      </c>
      <c r="R72" s="606"/>
      <c r="S72" s="606"/>
      <c r="T72" s="606"/>
      <c r="U72" s="606"/>
      <c r="V72" s="255" t="s">
        <v>2</v>
      </c>
      <c r="W72" s="255" t="s">
        <v>4</v>
      </c>
      <c r="X72" s="255" t="s">
        <v>3</v>
      </c>
      <c r="Y72" s="255" t="s">
        <v>6</v>
      </c>
      <c r="Z72" s="606"/>
      <c r="AA72" s="606"/>
      <c r="AB72" s="606"/>
      <c r="AC72" s="606"/>
      <c r="AD72" s="255" t="s">
        <v>2</v>
      </c>
      <c r="AE72" s="255" t="s">
        <v>4</v>
      </c>
      <c r="AF72" s="255" t="s">
        <v>3</v>
      </c>
      <c r="AG72" s="255" t="s">
        <v>6</v>
      </c>
      <c r="AH72" s="606"/>
      <c r="AI72" s="606"/>
      <c r="AJ72" s="606"/>
      <c r="AK72" s="606"/>
      <c r="AL72" s="255" t="s">
        <v>2</v>
      </c>
      <c r="AM72" s="255" t="s">
        <v>4</v>
      </c>
      <c r="AN72" s="255" t="s">
        <v>3</v>
      </c>
      <c r="AO72" s="255" t="s">
        <v>6</v>
      </c>
      <c r="AP72" s="606"/>
      <c r="AQ72" s="606"/>
      <c r="AR72" s="606"/>
      <c r="AS72" s="606"/>
      <c r="AT72" s="255" t="s">
        <v>2</v>
      </c>
      <c r="AU72" s="255" t="s">
        <v>4</v>
      </c>
      <c r="AV72" s="255" t="s">
        <v>3</v>
      </c>
      <c r="AW72" s="255" t="s">
        <v>6</v>
      </c>
      <c r="AX72" s="606"/>
      <c r="AY72" s="606"/>
    </row>
    <row r="73" spans="8:51" ht="12.75" x14ac:dyDescent="0.25">
      <c r="H73" s="256"/>
      <c r="I73" s="257"/>
      <c r="J73" s="257"/>
      <c r="K73" s="257"/>
      <c r="L73" s="257"/>
      <c r="M73" s="258">
        <v>33018</v>
      </c>
      <c r="N73" s="258">
        <v>33018</v>
      </c>
      <c r="O73" s="258">
        <v>0</v>
      </c>
      <c r="P73" s="258">
        <v>0</v>
      </c>
      <c r="Q73" s="258">
        <v>0</v>
      </c>
      <c r="R73" s="258">
        <v>0</v>
      </c>
      <c r="S73" s="258">
        <v>0</v>
      </c>
      <c r="T73" s="259"/>
      <c r="U73" s="260"/>
      <c r="V73" s="260"/>
      <c r="W73" s="260"/>
      <c r="X73" s="260"/>
      <c r="Y73" s="260"/>
      <c r="Z73" s="260"/>
      <c r="AA73" s="260"/>
      <c r="AB73" s="259"/>
      <c r="AC73" s="260"/>
      <c r="AD73" s="260"/>
      <c r="AE73" s="260"/>
      <c r="AF73" s="260"/>
      <c r="AG73" s="260"/>
      <c r="AH73" s="260"/>
      <c r="AI73" s="260"/>
      <c r="AJ73" s="259"/>
      <c r="AK73" s="260"/>
      <c r="AL73" s="260"/>
      <c r="AM73" s="260"/>
      <c r="AN73" s="260"/>
      <c r="AO73" s="260"/>
      <c r="AP73" s="260"/>
      <c r="AQ73" s="260"/>
      <c r="AR73" s="259"/>
      <c r="AS73" s="260"/>
      <c r="AT73" s="260"/>
      <c r="AU73" s="260"/>
      <c r="AV73" s="260"/>
      <c r="AW73" s="260"/>
      <c r="AX73" s="260"/>
      <c r="AY73" s="260"/>
    </row>
    <row r="74" spans="8:51" ht="12.75" x14ac:dyDescent="0.25">
      <c r="H74" s="261"/>
      <c r="I74" s="262"/>
      <c r="J74" s="262"/>
      <c r="K74" s="262"/>
      <c r="L74" s="262"/>
      <c r="M74" s="263">
        <f t="shared" ref="M74:S74" si="173">+M75+M94+M101+M111</f>
        <v>33018</v>
      </c>
      <c r="N74" s="263">
        <f t="shared" si="173"/>
        <v>0</v>
      </c>
      <c r="O74" s="263">
        <f t="shared" si="173"/>
        <v>0</v>
      </c>
      <c r="P74" s="263">
        <f t="shared" si="173"/>
        <v>0</v>
      </c>
      <c r="Q74" s="263">
        <f t="shared" si="173"/>
        <v>0</v>
      </c>
      <c r="R74" s="263">
        <f t="shared" si="173"/>
        <v>0</v>
      </c>
      <c r="S74" s="263">
        <f t="shared" si="173"/>
        <v>0</v>
      </c>
      <c r="T74" s="264"/>
      <c r="U74" s="265">
        <f t="shared" ref="U74:AA74" si="174">+U75+U94+U101+U111</f>
        <v>0</v>
      </c>
      <c r="V74" s="265">
        <f t="shared" si="174"/>
        <v>0</v>
      </c>
      <c r="W74" s="265">
        <f t="shared" si="174"/>
        <v>0</v>
      </c>
      <c r="X74" s="265">
        <f t="shared" si="174"/>
        <v>0</v>
      </c>
      <c r="Y74" s="265">
        <f t="shared" si="174"/>
        <v>0</v>
      </c>
      <c r="Z74" s="265">
        <f t="shared" si="174"/>
        <v>0</v>
      </c>
      <c r="AA74" s="265">
        <f t="shared" si="174"/>
        <v>0</v>
      </c>
      <c r="AB74" s="264"/>
      <c r="AC74" s="265">
        <f t="shared" ref="AC74:AI74" si="175">+AC75+AC94+AC101+AC111</f>
        <v>0</v>
      </c>
      <c r="AD74" s="265">
        <f t="shared" si="175"/>
        <v>0</v>
      </c>
      <c r="AE74" s="265">
        <f t="shared" si="175"/>
        <v>0</v>
      </c>
      <c r="AF74" s="265">
        <f t="shared" si="175"/>
        <v>0</v>
      </c>
      <c r="AG74" s="265">
        <f t="shared" si="175"/>
        <v>0</v>
      </c>
      <c r="AH74" s="265">
        <f t="shared" si="175"/>
        <v>0</v>
      </c>
      <c r="AI74" s="265">
        <f t="shared" si="175"/>
        <v>0</v>
      </c>
      <c r="AJ74" s="264"/>
      <c r="AK74" s="265">
        <f t="shared" ref="AK74:AQ74" si="176">+AK75+AK94+AK101+AK111</f>
        <v>0</v>
      </c>
      <c r="AL74" s="265">
        <f t="shared" si="176"/>
        <v>0</v>
      </c>
      <c r="AM74" s="265">
        <f t="shared" si="176"/>
        <v>0</v>
      </c>
      <c r="AN74" s="265">
        <f t="shared" si="176"/>
        <v>0</v>
      </c>
      <c r="AO74" s="265">
        <f t="shared" si="176"/>
        <v>0</v>
      </c>
      <c r="AP74" s="265">
        <f t="shared" si="176"/>
        <v>0</v>
      </c>
      <c r="AQ74" s="265">
        <f t="shared" si="176"/>
        <v>0</v>
      </c>
      <c r="AR74" s="264"/>
      <c r="AS74" s="265">
        <f t="shared" ref="AS74:AY74" si="177">+AS75+AS94+AS101+AS111</f>
        <v>0</v>
      </c>
      <c r="AT74" s="265">
        <f t="shared" si="177"/>
        <v>0</v>
      </c>
      <c r="AU74" s="265">
        <f t="shared" si="177"/>
        <v>0</v>
      </c>
      <c r="AV74" s="265">
        <f t="shared" si="177"/>
        <v>0</v>
      </c>
      <c r="AW74" s="265">
        <f t="shared" si="177"/>
        <v>0</v>
      </c>
      <c r="AX74" s="265">
        <f t="shared" si="177"/>
        <v>0</v>
      </c>
      <c r="AY74" s="265">
        <f t="shared" si="177"/>
        <v>0</v>
      </c>
    </row>
    <row r="75" spans="8:51" ht="12.75" x14ac:dyDescent="0.25">
      <c r="H75" s="266"/>
      <c r="I75" s="267"/>
      <c r="J75" s="267"/>
      <c r="K75" s="267"/>
      <c r="L75" s="267"/>
      <c r="M75" s="268">
        <f t="shared" ref="M75:S75" si="178">SUM(M76:M93)/2</f>
        <v>238</v>
      </c>
      <c r="N75" s="268">
        <f t="shared" si="178"/>
        <v>0</v>
      </c>
      <c r="O75" s="268">
        <f t="shared" si="178"/>
        <v>0</v>
      </c>
      <c r="P75" s="268">
        <f t="shared" si="178"/>
        <v>0</v>
      </c>
      <c r="Q75" s="268">
        <f t="shared" si="178"/>
        <v>0</v>
      </c>
      <c r="R75" s="268">
        <f t="shared" si="178"/>
        <v>0</v>
      </c>
      <c r="S75" s="268">
        <f t="shared" si="178"/>
        <v>0</v>
      </c>
      <c r="T75" s="269"/>
      <c r="U75" s="270">
        <f t="shared" ref="U75:AA75" si="179">SUM(U76:U93)/2</f>
        <v>0</v>
      </c>
      <c r="V75" s="270">
        <f t="shared" si="179"/>
        <v>0</v>
      </c>
      <c r="W75" s="270">
        <f t="shared" si="179"/>
        <v>0</v>
      </c>
      <c r="X75" s="270">
        <f t="shared" si="179"/>
        <v>0</v>
      </c>
      <c r="Y75" s="270">
        <f t="shared" si="179"/>
        <v>0</v>
      </c>
      <c r="Z75" s="270">
        <f t="shared" si="179"/>
        <v>0</v>
      </c>
      <c r="AA75" s="270">
        <f t="shared" si="179"/>
        <v>0</v>
      </c>
      <c r="AB75" s="269"/>
      <c r="AC75" s="270">
        <f t="shared" ref="AC75:AI75" si="180">SUM(AC76:AC93)/2</f>
        <v>0</v>
      </c>
      <c r="AD75" s="270">
        <f t="shared" si="180"/>
        <v>0</v>
      </c>
      <c r="AE75" s="270">
        <f t="shared" si="180"/>
        <v>0</v>
      </c>
      <c r="AF75" s="270">
        <f t="shared" si="180"/>
        <v>0</v>
      </c>
      <c r="AG75" s="270">
        <f t="shared" si="180"/>
        <v>0</v>
      </c>
      <c r="AH75" s="270">
        <f t="shared" si="180"/>
        <v>0</v>
      </c>
      <c r="AI75" s="270">
        <f t="shared" si="180"/>
        <v>0</v>
      </c>
      <c r="AJ75" s="269"/>
      <c r="AK75" s="270">
        <f t="shared" ref="AK75:AQ75" si="181">SUM(AK76:AK93)/2</f>
        <v>0</v>
      </c>
      <c r="AL75" s="270">
        <f t="shared" si="181"/>
        <v>0</v>
      </c>
      <c r="AM75" s="270">
        <f t="shared" si="181"/>
        <v>0</v>
      </c>
      <c r="AN75" s="270">
        <f t="shared" si="181"/>
        <v>0</v>
      </c>
      <c r="AO75" s="270">
        <f t="shared" si="181"/>
        <v>0</v>
      </c>
      <c r="AP75" s="270">
        <f t="shared" si="181"/>
        <v>0</v>
      </c>
      <c r="AQ75" s="270">
        <f t="shared" si="181"/>
        <v>0</v>
      </c>
      <c r="AR75" s="269"/>
      <c r="AS75" s="270">
        <f t="shared" ref="AS75:AY75" si="182">SUM(AS76:AS93)/2</f>
        <v>0</v>
      </c>
      <c r="AT75" s="270">
        <f t="shared" si="182"/>
        <v>0</v>
      </c>
      <c r="AU75" s="270">
        <f t="shared" si="182"/>
        <v>0</v>
      </c>
      <c r="AV75" s="270">
        <f t="shared" si="182"/>
        <v>0</v>
      </c>
      <c r="AW75" s="270">
        <f t="shared" si="182"/>
        <v>0</v>
      </c>
      <c r="AX75" s="270">
        <f t="shared" si="182"/>
        <v>0</v>
      </c>
      <c r="AY75" s="270">
        <f t="shared" si="182"/>
        <v>0</v>
      </c>
    </row>
    <row r="76" spans="8:51" ht="12.75" x14ac:dyDescent="0.25">
      <c r="H76" s="271"/>
      <c r="I76" s="272"/>
      <c r="J76" s="272"/>
      <c r="K76" s="272"/>
      <c r="L76" s="272"/>
      <c r="M76" s="273">
        <v>179</v>
      </c>
      <c r="N76" s="273">
        <f t="shared" ref="N76:S91" si="183">+V76+AD76+AL76+AT76</f>
        <v>0</v>
      </c>
      <c r="O76" s="273">
        <f t="shared" si="183"/>
        <v>0</v>
      </c>
      <c r="P76" s="273">
        <f t="shared" si="183"/>
        <v>0</v>
      </c>
      <c r="Q76" s="273">
        <f t="shared" si="183"/>
        <v>0</v>
      </c>
      <c r="R76" s="273">
        <f t="shared" si="183"/>
        <v>0</v>
      </c>
      <c r="S76" s="273">
        <f t="shared" si="183"/>
        <v>0</v>
      </c>
      <c r="T76" s="274"/>
      <c r="U76" s="275">
        <f t="shared" ref="U76:AA76" si="184">SUM(U77:U84)</f>
        <v>0</v>
      </c>
      <c r="V76" s="275">
        <f t="shared" si="184"/>
        <v>0</v>
      </c>
      <c r="W76" s="275">
        <f t="shared" si="184"/>
        <v>0</v>
      </c>
      <c r="X76" s="275">
        <f t="shared" si="184"/>
        <v>0</v>
      </c>
      <c r="Y76" s="275">
        <f t="shared" si="184"/>
        <v>0</v>
      </c>
      <c r="Z76" s="275">
        <f t="shared" si="184"/>
        <v>0</v>
      </c>
      <c r="AA76" s="275">
        <f t="shared" si="184"/>
        <v>0</v>
      </c>
      <c r="AB76" s="274"/>
      <c r="AC76" s="275">
        <f t="shared" ref="AC76:AI76" si="185">SUM(AC77:AC84)</f>
        <v>0</v>
      </c>
      <c r="AD76" s="275">
        <f t="shared" si="185"/>
        <v>0</v>
      </c>
      <c r="AE76" s="275">
        <f t="shared" si="185"/>
        <v>0</v>
      </c>
      <c r="AF76" s="275">
        <f t="shared" si="185"/>
        <v>0</v>
      </c>
      <c r="AG76" s="275">
        <f t="shared" si="185"/>
        <v>0</v>
      </c>
      <c r="AH76" s="275">
        <f t="shared" si="185"/>
        <v>0</v>
      </c>
      <c r="AI76" s="275">
        <f t="shared" si="185"/>
        <v>0</v>
      </c>
      <c r="AJ76" s="274"/>
      <c r="AK76" s="275">
        <f t="shared" ref="AK76:AQ76" si="186">SUM(AK77:AK84)</f>
        <v>0</v>
      </c>
      <c r="AL76" s="275">
        <f t="shared" si="186"/>
        <v>0</v>
      </c>
      <c r="AM76" s="275">
        <f t="shared" si="186"/>
        <v>0</v>
      </c>
      <c r="AN76" s="275">
        <f t="shared" si="186"/>
        <v>0</v>
      </c>
      <c r="AO76" s="275">
        <f t="shared" si="186"/>
        <v>0</v>
      </c>
      <c r="AP76" s="275">
        <f t="shared" si="186"/>
        <v>0</v>
      </c>
      <c r="AQ76" s="275">
        <f t="shared" si="186"/>
        <v>0</v>
      </c>
      <c r="AR76" s="274"/>
      <c r="AS76" s="275">
        <f t="shared" ref="AS76:AY76" si="187">SUM(AS77:AS84)</f>
        <v>0</v>
      </c>
      <c r="AT76" s="275">
        <f t="shared" si="187"/>
        <v>0</v>
      </c>
      <c r="AU76" s="275">
        <f t="shared" si="187"/>
        <v>0</v>
      </c>
      <c r="AV76" s="275">
        <f t="shared" si="187"/>
        <v>0</v>
      </c>
      <c r="AW76" s="275">
        <f t="shared" si="187"/>
        <v>0</v>
      </c>
      <c r="AX76" s="275">
        <f t="shared" si="187"/>
        <v>0</v>
      </c>
      <c r="AY76" s="275">
        <f t="shared" si="187"/>
        <v>0</v>
      </c>
    </row>
    <row r="77" spans="8:51" ht="12.75" x14ac:dyDescent="0.25">
      <c r="H77" s="276">
        <f t="shared" ref="H77:H84" si="188">SUM(I77:L77)</f>
        <v>1</v>
      </c>
      <c r="I77" s="277">
        <v>1</v>
      </c>
      <c r="J77" s="277">
        <v>0</v>
      </c>
      <c r="K77" s="277">
        <v>0</v>
      </c>
      <c r="L77" s="277">
        <v>0</v>
      </c>
      <c r="M77" s="278">
        <v>19</v>
      </c>
      <c r="N77" s="278">
        <f t="shared" si="183"/>
        <v>0</v>
      </c>
      <c r="O77" s="278">
        <f t="shared" si="183"/>
        <v>0</v>
      </c>
      <c r="P77" s="278">
        <f t="shared" si="183"/>
        <v>0</v>
      </c>
      <c r="Q77" s="278">
        <f t="shared" si="183"/>
        <v>0</v>
      </c>
      <c r="R77" s="278">
        <f t="shared" si="183"/>
        <v>0</v>
      </c>
      <c r="S77" s="278">
        <f t="shared" si="183"/>
        <v>0</v>
      </c>
      <c r="T77" s="279">
        <f t="shared" ref="T77:T84" si="189">+I77</f>
        <v>1</v>
      </c>
      <c r="U77" s="278">
        <f t="shared" ref="U77:U84" si="190">SUM(V77:AA77)</f>
        <v>0</v>
      </c>
      <c r="V77" s="280"/>
      <c r="W77" s="280"/>
      <c r="X77" s="280"/>
      <c r="Y77" s="280"/>
      <c r="Z77" s="280"/>
      <c r="AA77" s="280"/>
      <c r="AB77" s="279">
        <f t="shared" ref="AB77:AB84" si="191">+J77</f>
        <v>0</v>
      </c>
      <c r="AC77" s="278">
        <f t="shared" ref="AC77:AC84" si="192">SUM(AD77:AI77)</f>
        <v>0</v>
      </c>
      <c r="AD77" s="280"/>
      <c r="AE77" s="280"/>
      <c r="AF77" s="280"/>
      <c r="AG77" s="280"/>
      <c r="AH77" s="280"/>
      <c r="AI77" s="280"/>
      <c r="AJ77" s="279">
        <f t="shared" ref="AJ77:AJ84" si="193">+K77</f>
        <v>0</v>
      </c>
      <c r="AK77" s="278">
        <f t="shared" ref="AK77:AK84" si="194">SUM(AL77:AQ77)</f>
        <v>0</v>
      </c>
      <c r="AL77" s="280"/>
      <c r="AM77" s="280"/>
      <c r="AN77" s="280"/>
      <c r="AO77" s="280"/>
      <c r="AP77" s="280"/>
      <c r="AQ77" s="280"/>
      <c r="AR77" s="279">
        <f t="shared" ref="AR77:AR84" si="195">+L77</f>
        <v>0</v>
      </c>
      <c r="AS77" s="278">
        <f t="shared" ref="AS77:AS84" si="196">SUM(AT77:AY77)</f>
        <v>0</v>
      </c>
      <c r="AT77" s="280"/>
      <c r="AU77" s="280"/>
      <c r="AV77" s="280"/>
      <c r="AW77" s="280"/>
      <c r="AX77" s="280"/>
      <c r="AY77" s="280"/>
    </row>
    <row r="78" spans="8:51" ht="12.75" x14ac:dyDescent="0.25">
      <c r="H78" s="276">
        <f t="shared" si="188"/>
        <v>4</v>
      </c>
      <c r="I78" s="277">
        <v>1</v>
      </c>
      <c r="J78" s="277">
        <v>1</v>
      </c>
      <c r="K78" s="277">
        <v>1</v>
      </c>
      <c r="L78" s="277">
        <v>1</v>
      </c>
      <c r="M78" s="278">
        <v>15</v>
      </c>
      <c r="N78" s="278">
        <f t="shared" si="183"/>
        <v>0</v>
      </c>
      <c r="O78" s="278">
        <f t="shared" si="183"/>
        <v>0</v>
      </c>
      <c r="P78" s="278">
        <f t="shared" si="183"/>
        <v>0</v>
      </c>
      <c r="Q78" s="278">
        <f t="shared" si="183"/>
        <v>0</v>
      </c>
      <c r="R78" s="278">
        <f t="shared" si="183"/>
        <v>0</v>
      </c>
      <c r="S78" s="278">
        <f t="shared" si="183"/>
        <v>0</v>
      </c>
      <c r="T78" s="279">
        <f t="shared" si="189"/>
        <v>1</v>
      </c>
      <c r="U78" s="278">
        <f t="shared" si="190"/>
        <v>0</v>
      </c>
      <c r="V78" s="280"/>
      <c r="W78" s="280"/>
      <c r="X78" s="280"/>
      <c r="Y78" s="280"/>
      <c r="Z78" s="280"/>
      <c r="AA78" s="280"/>
      <c r="AB78" s="279">
        <f t="shared" si="191"/>
        <v>1</v>
      </c>
      <c r="AC78" s="278">
        <f t="shared" si="192"/>
        <v>0</v>
      </c>
      <c r="AD78" s="280"/>
      <c r="AE78" s="280"/>
      <c r="AF78" s="280"/>
      <c r="AG78" s="280"/>
      <c r="AH78" s="280"/>
      <c r="AI78" s="280"/>
      <c r="AJ78" s="279">
        <f t="shared" si="193"/>
        <v>1</v>
      </c>
      <c r="AK78" s="278">
        <f t="shared" si="194"/>
        <v>0</v>
      </c>
      <c r="AL78" s="280"/>
      <c r="AM78" s="280"/>
      <c r="AN78" s="280"/>
      <c r="AO78" s="280"/>
      <c r="AP78" s="280"/>
      <c r="AQ78" s="280"/>
      <c r="AR78" s="279">
        <f t="shared" si="195"/>
        <v>1</v>
      </c>
      <c r="AS78" s="278">
        <f t="shared" si="196"/>
        <v>0</v>
      </c>
      <c r="AT78" s="280"/>
      <c r="AU78" s="280"/>
      <c r="AV78" s="280"/>
      <c r="AW78" s="280"/>
      <c r="AX78" s="280"/>
      <c r="AY78" s="280"/>
    </row>
    <row r="79" spans="8:51" ht="12.75" x14ac:dyDescent="0.25">
      <c r="H79" s="276">
        <f t="shared" si="188"/>
        <v>40</v>
      </c>
      <c r="I79" s="277">
        <v>10</v>
      </c>
      <c r="J79" s="277">
        <v>10</v>
      </c>
      <c r="K79" s="277">
        <v>10</v>
      </c>
      <c r="L79" s="277">
        <v>10</v>
      </c>
      <c r="M79" s="278">
        <v>15</v>
      </c>
      <c r="N79" s="278">
        <f t="shared" si="183"/>
        <v>0</v>
      </c>
      <c r="O79" s="278">
        <f t="shared" si="183"/>
        <v>0</v>
      </c>
      <c r="P79" s="278">
        <f t="shared" si="183"/>
        <v>0</v>
      </c>
      <c r="Q79" s="278">
        <f t="shared" si="183"/>
        <v>0</v>
      </c>
      <c r="R79" s="278">
        <f t="shared" si="183"/>
        <v>0</v>
      </c>
      <c r="S79" s="278">
        <f t="shared" si="183"/>
        <v>0</v>
      </c>
      <c r="T79" s="279">
        <f t="shared" si="189"/>
        <v>10</v>
      </c>
      <c r="U79" s="278">
        <f t="shared" si="190"/>
        <v>0</v>
      </c>
      <c r="V79" s="280"/>
      <c r="W79" s="280"/>
      <c r="X79" s="280"/>
      <c r="Y79" s="280"/>
      <c r="Z79" s="280"/>
      <c r="AA79" s="280"/>
      <c r="AB79" s="279">
        <f t="shared" si="191"/>
        <v>10</v>
      </c>
      <c r="AC79" s="278">
        <f t="shared" si="192"/>
        <v>0</v>
      </c>
      <c r="AD79" s="280"/>
      <c r="AE79" s="280"/>
      <c r="AF79" s="280"/>
      <c r="AG79" s="280"/>
      <c r="AH79" s="280"/>
      <c r="AI79" s="280"/>
      <c r="AJ79" s="279">
        <f t="shared" si="193"/>
        <v>10</v>
      </c>
      <c r="AK79" s="278">
        <f t="shared" si="194"/>
        <v>0</v>
      </c>
      <c r="AL79" s="280"/>
      <c r="AM79" s="280"/>
      <c r="AN79" s="280"/>
      <c r="AO79" s="280"/>
      <c r="AP79" s="280"/>
      <c r="AQ79" s="280"/>
      <c r="AR79" s="279">
        <f t="shared" si="195"/>
        <v>10</v>
      </c>
      <c r="AS79" s="278">
        <f t="shared" si="196"/>
        <v>0</v>
      </c>
      <c r="AT79" s="280"/>
      <c r="AU79" s="280"/>
      <c r="AV79" s="280"/>
      <c r="AW79" s="280"/>
      <c r="AX79" s="280"/>
      <c r="AY79" s="280"/>
    </row>
    <row r="80" spans="8:51" ht="12.75" x14ac:dyDescent="0.25">
      <c r="H80" s="276">
        <f t="shared" si="188"/>
        <v>400</v>
      </c>
      <c r="I80" s="277">
        <v>50</v>
      </c>
      <c r="J80" s="277">
        <v>100</v>
      </c>
      <c r="K80" s="277">
        <v>125</v>
      </c>
      <c r="L80" s="277">
        <v>125</v>
      </c>
      <c r="M80" s="278">
        <v>10</v>
      </c>
      <c r="N80" s="278">
        <f t="shared" si="183"/>
        <v>0</v>
      </c>
      <c r="O80" s="278">
        <f t="shared" si="183"/>
        <v>0</v>
      </c>
      <c r="P80" s="278">
        <f t="shared" si="183"/>
        <v>0</v>
      </c>
      <c r="Q80" s="278">
        <f t="shared" si="183"/>
        <v>0</v>
      </c>
      <c r="R80" s="278">
        <f t="shared" si="183"/>
        <v>0</v>
      </c>
      <c r="S80" s="278">
        <f t="shared" si="183"/>
        <v>0</v>
      </c>
      <c r="T80" s="279">
        <f t="shared" si="189"/>
        <v>50</v>
      </c>
      <c r="U80" s="278">
        <f t="shared" si="190"/>
        <v>0</v>
      </c>
      <c r="V80" s="280"/>
      <c r="W80" s="280"/>
      <c r="X80" s="280"/>
      <c r="Y80" s="280"/>
      <c r="Z80" s="280"/>
      <c r="AA80" s="280"/>
      <c r="AB80" s="279">
        <f t="shared" si="191"/>
        <v>100</v>
      </c>
      <c r="AC80" s="278">
        <f t="shared" si="192"/>
        <v>0</v>
      </c>
      <c r="AD80" s="280"/>
      <c r="AE80" s="280"/>
      <c r="AF80" s="280"/>
      <c r="AG80" s="280"/>
      <c r="AH80" s="280"/>
      <c r="AI80" s="280"/>
      <c r="AJ80" s="279">
        <f t="shared" si="193"/>
        <v>125</v>
      </c>
      <c r="AK80" s="278">
        <f t="shared" si="194"/>
        <v>0</v>
      </c>
      <c r="AL80" s="280"/>
      <c r="AM80" s="280"/>
      <c r="AN80" s="280"/>
      <c r="AO80" s="280"/>
      <c r="AP80" s="280"/>
      <c r="AQ80" s="280"/>
      <c r="AR80" s="279">
        <f t="shared" si="195"/>
        <v>125</v>
      </c>
      <c r="AS80" s="278">
        <f t="shared" si="196"/>
        <v>0</v>
      </c>
      <c r="AT80" s="280"/>
      <c r="AU80" s="280"/>
      <c r="AV80" s="280"/>
      <c r="AW80" s="280"/>
      <c r="AX80" s="280"/>
      <c r="AY80" s="280"/>
    </row>
    <row r="81" spans="8:51" ht="12.75" x14ac:dyDescent="0.25">
      <c r="H81" s="283">
        <f t="shared" si="188"/>
        <v>1</v>
      </c>
      <c r="I81" s="284">
        <v>1</v>
      </c>
      <c r="J81" s="284">
        <v>0</v>
      </c>
      <c r="K81" s="284">
        <v>0</v>
      </c>
      <c r="L81" s="284">
        <v>0</v>
      </c>
      <c r="M81" s="278">
        <v>10</v>
      </c>
      <c r="N81" s="278">
        <f t="shared" si="183"/>
        <v>0</v>
      </c>
      <c r="O81" s="278">
        <f t="shared" si="183"/>
        <v>0</v>
      </c>
      <c r="P81" s="278">
        <f t="shared" si="183"/>
        <v>0</v>
      </c>
      <c r="Q81" s="278">
        <f t="shared" si="183"/>
        <v>0</v>
      </c>
      <c r="R81" s="278">
        <f t="shared" si="183"/>
        <v>0</v>
      </c>
      <c r="S81" s="278">
        <f t="shared" si="183"/>
        <v>0</v>
      </c>
      <c r="T81" s="279">
        <f t="shared" si="189"/>
        <v>1</v>
      </c>
      <c r="U81" s="278">
        <f t="shared" si="190"/>
        <v>0</v>
      </c>
      <c r="V81" s="280"/>
      <c r="W81" s="280"/>
      <c r="X81" s="280"/>
      <c r="Y81" s="280"/>
      <c r="Z81" s="280"/>
      <c r="AA81" s="280"/>
      <c r="AB81" s="279">
        <f t="shared" si="191"/>
        <v>0</v>
      </c>
      <c r="AC81" s="278">
        <f t="shared" si="192"/>
        <v>0</v>
      </c>
      <c r="AD81" s="280"/>
      <c r="AE81" s="280"/>
      <c r="AF81" s="280"/>
      <c r="AG81" s="280"/>
      <c r="AH81" s="280"/>
      <c r="AI81" s="280"/>
      <c r="AJ81" s="279">
        <f t="shared" si="193"/>
        <v>0</v>
      </c>
      <c r="AK81" s="278">
        <f t="shared" si="194"/>
        <v>0</v>
      </c>
      <c r="AL81" s="280"/>
      <c r="AM81" s="280"/>
      <c r="AN81" s="280"/>
      <c r="AO81" s="280"/>
      <c r="AP81" s="280"/>
      <c r="AQ81" s="280"/>
      <c r="AR81" s="279">
        <f t="shared" si="195"/>
        <v>0</v>
      </c>
      <c r="AS81" s="278">
        <f t="shared" si="196"/>
        <v>0</v>
      </c>
      <c r="AT81" s="280"/>
      <c r="AU81" s="280"/>
      <c r="AV81" s="280"/>
      <c r="AW81" s="280"/>
      <c r="AX81" s="280"/>
      <c r="AY81" s="280"/>
    </row>
    <row r="82" spans="8:51" ht="12.75" x14ac:dyDescent="0.25">
      <c r="H82" s="276">
        <f t="shared" si="188"/>
        <v>200</v>
      </c>
      <c r="I82" s="285">
        <v>20</v>
      </c>
      <c r="J82" s="285">
        <v>40</v>
      </c>
      <c r="K82" s="285">
        <v>70</v>
      </c>
      <c r="L82" s="285">
        <v>70</v>
      </c>
      <c r="M82" s="278">
        <v>15</v>
      </c>
      <c r="N82" s="278">
        <f t="shared" si="183"/>
        <v>0</v>
      </c>
      <c r="O82" s="278">
        <f t="shared" si="183"/>
        <v>0</v>
      </c>
      <c r="P82" s="278">
        <f t="shared" si="183"/>
        <v>0</v>
      </c>
      <c r="Q82" s="278">
        <f t="shared" si="183"/>
        <v>0</v>
      </c>
      <c r="R82" s="278">
        <f t="shared" si="183"/>
        <v>0</v>
      </c>
      <c r="S82" s="278">
        <f t="shared" si="183"/>
        <v>0</v>
      </c>
      <c r="T82" s="279">
        <f t="shared" si="189"/>
        <v>20</v>
      </c>
      <c r="U82" s="278">
        <f t="shared" si="190"/>
        <v>0</v>
      </c>
      <c r="V82" s="280"/>
      <c r="W82" s="280"/>
      <c r="X82" s="280"/>
      <c r="Y82" s="280"/>
      <c r="Z82" s="280"/>
      <c r="AA82" s="280"/>
      <c r="AB82" s="279">
        <f t="shared" si="191"/>
        <v>40</v>
      </c>
      <c r="AC82" s="278">
        <f t="shared" si="192"/>
        <v>0</v>
      </c>
      <c r="AD82" s="280"/>
      <c r="AE82" s="280"/>
      <c r="AF82" s="280"/>
      <c r="AG82" s="280"/>
      <c r="AH82" s="280"/>
      <c r="AI82" s="280"/>
      <c r="AJ82" s="279">
        <f t="shared" si="193"/>
        <v>70</v>
      </c>
      <c r="AK82" s="278">
        <f t="shared" si="194"/>
        <v>0</v>
      </c>
      <c r="AL82" s="280"/>
      <c r="AM82" s="280"/>
      <c r="AN82" s="280"/>
      <c r="AO82" s="280"/>
      <c r="AP82" s="280"/>
      <c r="AQ82" s="280"/>
      <c r="AR82" s="279">
        <f t="shared" si="195"/>
        <v>70</v>
      </c>
      <c r="AS82" s="278">
        <f t="shared" si="196"/>
        <v>0</v>
      </c>
      <c r="AT82" s="280"/>
      <c r="AU82" s="280"/>
      <c r="AV82" s="280"/>
      <c r="AW82" s="280"/>
      <c r="AX82" s="280"/>
      <c r="AY82" s="280"/>
    </row>
    <row r="83" spans="8:51" ht="12.75" x14ac:dyDescent="0.25">
      <c r="H83" s="276">
        <f t="shared" si="188"/>
        <v>6</v>
      </c>
      <c r="I83" s="285">
        <v>2</v>
      </c>
      <c r="J83" s="285">
        <v>4</v>
      </c>
      <c r="K83" s="285">
        <v>0</v>
      </c>
      <c r="L83" s="285">
        <v>0</v>
      </c>
      <c r="M83" s="278">
        <v>80</v>
      </c>
      <c r="N83" s="278">
        <f t="shared" si="183"/>
        <v>0</v>
      </c>
      <c r="O83" s="278">
        <f t="shared" si="183"/>
        <v>0</v>
      </c>
      <c r="P83" s="278">
        <f t="shared" si="183"/>
        <v>0</v>
      </c>
      <c r="Q83" s="278">
        <f t="shared" si="183"/>
        <v>0</v>
      </c>
      <c r="R83" s="278">
        <f t="shared" si="183"/>
        <v>0</v>
      </c>
      <c r="S83" s="278">
        <f t="shared" si="183"/>
        <v>0</v>
      </c>
      <c r="T83" s="279">
        <f t="shared" si="189"/>
        <v>2</v>
      </c>
      <c r="U83" s="278">
        <f t="shared" si="190"/>
        <v>0</v>
      </c>
      <c r="V83" s="280"/>
      <c r="W83" s="280"/>
      <c r="X83" s="280"/>
      <c r="Y83" s="280"/>
      <c r="Z83" s="280"/>
      <c r="AA83" s="280"/>
      <c r="AB83" s="279">
        <f t="shared" si="191"/>
        <v>4</v>
      </c>
      <c r="AC83" s="278">
        <f t="shared" si="192"/>
        <v>0</v>
      </c>
      <c r="AD83" s="280"/>
      <c r="AE83" s="280"/>
      <c r="AF83" s="280"/>
      <c r="AG83" s="280"/>
      <c r="AH83" s="280"/>
      <c r="AI83" s="280"/>
      <c r="AJ83" s="279">
        <f t="shared" si="193"/>
        <v>0</v>
      </c>
      <c r="AK83" s="278">
        <f t="shared" si="194"/>
        <v>0</v>
      </c>
      <c r="AL83" s="280"/>
      <c r="AM83" s="280"/>
      <c r="AN83" s="280"/>
      <c r="AO83" s="280"/>
      <c r="AP83" s="280"/>
      <c r="AQ83" s="280"/>
      <c r="AR83" s="279">
        <f t="shared" si="195"/>
        <v>0</v>
      </c>
      <c r="AS83" s="278">
        <f t="shared" si="196"/>
        <v>0</v>
      </c>
      <c r="AT83" s="280"/>
      <c r="AU83" s="280"/>
      <c r="AV83" s="280"/>
      <c r="AW83" s="280"/>
      <c r="AX83" s="280"/>
      <c r="AY83" s="280"/>
    </row>
    <row r="84" spans="8:51" ht="12.75" x14ac:dyDescent="0.25">
      <c r="H84" s="276">
        <f t="shared" si="188"/>
        <v>3</v>
      </c>
      <c r="I84" s="277">
        <v>0</v>
      </c>
      <c r="J84" s="277">
        <v>1</v>
      </c>
      <c r="K84" s="277">
        <v>1</v>
      </c>
      <c r="L84" s="277">
        <v>1</v>
      </c>
      <c r="M84" s="278">
        <v>15</v>
      </c>
      <c r="N84" s="278">
        <f t="shared" si="183"/>
        <v>0</v>
      </c>
      <c r="O84" s="278">
        <f t="shared" si="183"/>
        <v>0</v>
      </c>
      <c r="P84" s="278">
        <f t="shared" si="183"/>
        <v>0</v>
      </c>
      <c r="Q84" s="278">
        <f t="shared" si="183"/>
        <v>0</v>
      </c>
      <c r="R84" s="278">
        <f t="shared" si="183"/>
        <v>0</v>
      </c>
      <c r="S84" s="278">
        <f t="shared" si="183"/>
        <v>0</v>
      </c>
      <c r="T84" s="279">
        <f t="shared" si="189"/>
        <v>0</v>
      </c>
      <c r="U84" s="278">
        <f t="shared" si="190"/>
        <v>0</v>
      </c>
      <c r="V84" s="280"/>
      <c r="W84" s="280"/>
      <c r="X84" s="280"/>
      <c r="Y84" s="280"/>
      <c r="Z84" s="280"/>
      <c r="AA84" s="280"/>
      <c r="AB84" s="279">
        <f t="shared" si="191"/>
        <v>1</v>
      </c>
      <c r="AC84" s="278">
        <f t="shared" si="192"/>
        <v>0</v>
      </c>
      <c r="AD84" s="280"/>
      <c r="AE84" s="280"/>
      <c r="AF84" s="280"/>
      <c r="AG84" s="280"/>
      <c r="AH84" s="280"/>
      <c r="AI84" s="280"/>
      <c r="AJ84" s="279">
        <f t="shared" si="193"/>
        <v>1</v>
      </c>
      <c r="AK84" s="278">
        <f t="shared" si="194"/>
        <v>0</v>
      </c>
      <c r="AL84" s="280"/>
      <c r="AM84" s="280"/>
      <c r="AN84" s="280"/>
      <c r="AO84" s="280"/>
      <c r="AP84" s="280"/>
      <c r="AQ84" s="280"/>
      <c r="AR84" s="279">
        <f t="shared" si="195"/>
        <v>1</v>
      </c>
      <c r="AS84" s="278">
        <f t="shared" si="196"/>
        <v>0</v>
      </c>
      <c r="AT84" s="280"/>
      <c r="AU84" s="280"/>
      <c r="AV84" s="280"/>
      <c r="AW84" s="280"/>
      <c r="AX84" s="280"/>
      <c r="AY84" s="280"/>
    </row>
    <row r="85" spans="8:51" ht="12.75" x14ac:dyDescent="0.25">
      <c r="H85" s="271"/>
      <c r="I85" s="272"/>
      <c r="J85" s="272"/>
      <c r="K85" s="272"/>
      <c r="L85" s="272"/>
      <c r="M85" s="275">
        <v>39</v>
      </c>
      <c r="N85" s="275">
        <f t="shared" si="183"/>
        <v>0</v>
      </c>
      <c r="O85" s="275">
        <f t="shared" si="183"/>
        <v>0</v>
      </c>
      <c r="P85" s="275">
        <f t="shared" si="183"/>
        <v>0</v>
      </c>
      <c r="Q85" s="275">
        <f t="shared" si="183"/>
        <v>0</v>
      </c>
      <c r="R85" s="275">
        <f t="shared" si="183"/>
        <v>0</v>
      </c>
      <c r="S85" s="275">
        <f t="shared" si="183"/>
        <v>0</v>
      </c>
      <c r="T85" s="274"/>
      <c r="U85" s="275">
        <f t="shared" ref="U85:AA85" si="197">SUM(U86:U90)</f>
        <v>0</v>
      </c>
      <c r="V85" s="275">
        <f t="shared" si="197"/>
        <v>0</v>
      </c>
      <c r="W85" s="275">
        <f t="shared" si="197"/>
        <v>0</v>
      </c>
      <c r="X85" s="275">
        <f t="shared" si="197"/>
        <v>0</v>
      </c>
      <c r="Y85" s="275">
        <f t="shared" si="197"/>
        <v>0</v>
      </c>
      <c r="Z85" s="275">
        <f t="shared" si="197"/>
        <v>0</v>
      </c>
      <c r="AA85" s="275">
        <f t="shared" si="197"/>
        <v>0</v>
      </c>
      <c r="AB85" s="274"/>
      <c r="AC85" s="275">
        <f t="shared" ref="AC85:AI85" si="198">SUM(AC86:AC90)</f>
        <v>0</v>
      </c>
      <c r="AD85" s="275">
        <f t="shared" si="198"/>
        <v>0</v>
      </c>
      <c r="AE85" s="275">
        <f t="shared" si="198"/>
        <v>0</v>
      </c>
      <c r="AF85" s="275">
        <f t="shared" si="198"/>
        <v>0</v>
      </c>
      <c r="AG85" s="275">
        <f t="shared" si="198"/>
        <v>0</v>
      </c>
      <c r="AH85" s="275">
        <f t="shared" si="198"/>
        <v>0</v>
      </c>
      <c r="AI85" s="275">
        <f t="shared" si="198"/>
        <v>0</v>
      </c>
      <c r="AJ85" s="274"/>
      <c r="AK85" s="275">
        <f t="shared" ref="AK85:AQ85" si="199">SUM(AK86:AK90)</f>
        <v>0</v>
      </c>
      <c r="AL85" s="275">
        <f t="shared" si="199"/>
        <v>0</v>
      </c>
      <c r="AM85" s="275">
        <f t="shared" si="199"/>
        <v>0</v>
      </c>
      <c r="AN85" s="275">
        <f t="shared" si="199"/>
        <v>0</v>
      </c>
      <c r="AO85" s="275">
        <f t="shared" si="199"/>
        <v>0</v>
      </c>
      <c r="AP85" s="275">
        <f t="shared" si="199"/>
        <v>0</v>
      </c>
      <c r="AQ85" s="275">
        <f t="shared" si="199"/>
        <v>0</v>
      </c>
      <c r="AR85" s="274"/>
      <c r="AS85" s="275">
        <f t="shared" ref="AS85:AY85" si="200">SUM(AS86:AS90)</f>
        <v>0</v>
      </c>
      <c r="AT85" s="275">
        <f t="shared" si="200"/>
        <v>0</v>
      </c>
      <c r="AU85" s="275">
        <f t="shared" si="200"/>
        <v>0</v>
      </c>
      <c r="AV85" s="275">
        <f t="shared" si="200"/>
        <v>0</v>
      </c>
      <c r="AW85" s="275">
        <f t="shared" si="200"/>
        <v>0</v>
      </c>
      <c r="AX85" s="275">
        <f t="shared" si="200"/>
        <v>0</v>
      </c>
      <c r="AY85" s="275">
        <f t="shared" si="200"/>
        <v>0</v>
      </c>
    </row>
    <row r="86" spans="8:51" ht="12.75" x14ac:dyDescent="0.25">
      <c r="H86" s="276">
        <f t="shared" ref="H86:H90" si="201">SUM(I86:L86)</f>
        <v>500</v>
      </c>
      <c r="I86" s="277">
        <v>50</v>
      </c>
      <c r="J86" s="277">
        <v>150</v>
      </c>
      <c r="K86" s="277">
        <v>150</v>
      </c>
      <c r="L86" s="277">
        <v>150</v>
      </c>
      <c r="M86" s="278">
        <v>15</v>
      </c>
      <c r="N86" s="278">
        <f t="shared" si="183"/>
        <v>0</v>
      </c>
      <c r="O86" s="278">
        <f t="shared" si="183"/>
        <v>0</v>
      </c>
      <c r="P86" s="278">
        <f t="shared" si="183"/>
        <v>0</v>
      </c>
      <c r="Q86" s="278">
        <f t="shared" si="183"/>
        <v>0</v>
      </c>
      <c r="R86" s="278">
        <f t="shared" si="183"/>
        <v>0</v>
      </c>
      <c r="S86" s="278">
        <f t="shared" si="183"/>
        <v>0</v>
      </c>
      <c r="T86" s="279">
        <f t="shared" ref="T86:T90" si="202">+I86</f>
        <v>50</v>
      </c>
      <c r="U86" s="278">
        <f t="shared" ref="U86:U90" si="203">SUM(V86:AA86)</f>
        <v>0</v>
      </c>
      <c r="V86" s="280"/>
      <c r="W86" s="280"/>
      <c r="X86" s="280"/>
      <c r="Y86" s="280"/>
      <c r="Z86" s="280"/>
      <c r="AA86" s="280"/>
      <c r="AB86" s="279">
        <f t="shared" ref="AB86:AB90" si="204">+J86</f>
        <v>150</v>
      </c>
      <c r="AC86" s="278">
        <f t="shared" ref="AC86:AC90" si="205">SUM(AD86:AI86)</f>
        <v>0</v>
      </c>
      <c r="AD86" s="280"/>
      <c r="AE86" s="280"/>
      <c r="AF86" s="280"/>
      <c r="AG86" s="280"/>
      <c r="AH86" s="280"/>
      <c r="AI86" s="280"/>
      <c r="AJ86" s="279">
        <f t="shared" ref="AJ86:AJ90" si="206">+K86</f>
        <v>150</v>
      </c>
      <c r="AK86" s="278">
        <f t="shared" ref="AK86:AK90" si="207">SUM(AL86:AQ86)</f>
        <v>0</v>
      </c>
      <c r="AL86" s="280"/>
      <c r="AM86" s="280"/>
      <c r="AN86" s="280"/>
      <c r="AO86" s="280"/>
      <c r="AP86" s="280"/>
      <c r="AQ86" s="280"/>
      <c r="AR86" s="279">
        <f t="shared" ref="AR86:AR90" si="208">+L86</f>
        <v>150</v>
      </c>
      <c r="AS86" s="278">
        <f t="shared" ref="AS86:AS90" si="209">SUM(AT86:AY86)</f>
        <v>0</v>
      </c>
      <c r="AT86" s="280"/>
      <c r="AU86" s="280"/>
      <c r="AV86" s="280"/>
      <c r="AW86" s="280"/>
      <c r="AX86" s="280"/>
      <c r="AY86" s="280"/>
    </row>
    <row r="87" spans="8:51" ht="12.75" x14ac:dyDescent="0.25">
      <c r="H87" s="276">
        <f t="shared" si="201"/>
        <v>350</v>
      </c>
      <c r="I87" s="277">
        <v>50</v>
      </c>
      <c r="J87" s="277">
        <v>100</v>
      </c>
      <c r="K87" s="277">
        <v>100</v>
      </c>
      <c r="L87" s="277">
        <v>100</v>
      </c>
      <c r="M87" s="278">
        <v>10</v>
      </c>
      <c r="N87" s="278">
        <f t="shared" si="183"/>
        <v>0</v>
      </c>
      <c r="O87" s="278">
        <f t="shared" si="183"/>
        <v>0</v>
      </c>
      <c r="P87" s="278">
        <f t="shared" si="183"/>
        <v>0</v>
      </c>
      <c r="Q87" s="278">
        <f t="shared" si="183"/>
        <v>0</v>
      </c>
      <c r="R87" s="278">
        <f t="shared" si="183"/>
        <v>0</v>
      </c>
      <c r="S87" s="278">
        <f t="shared" si="183"/>
        <v>0</v>
      </c>
      <c r="T87" s="279">
        <f t="shared" si="202"/>
        <v>50</v>
      </c>
      <c r="U87" s="278">
        <f t="shared" si="203"/>
        <v>0</v>
      </c>
      <c r="V87" s="280"/>
      <c r="W87" s="280"/>
      <c r="X87" s="280"/>
      <c r="Y87" s="280"/>
      <c r="Z87" s="280"/>
      <c r="AA87" s="280"/>
      <c r="AB87" s="279">
        <f t="shared" si="204"/>
        <v>100</v>
      </c>
      <c r="AC87" s="278">
        <f t="shared" si="205"/>
        <v>0</v>
      </c>
      <c r="AD87" s="280"/>
      <c r="AE87" s="280"/>
      <c r="AF87" s="280"/>
      <c r="AG87" s="280"/>
      <c r="AH87" s="280"/>
      <c r="AI87" s="280"/>
      <c r="AJ87" s="279">
        <f t="shared" si="206"/>
        <v>100</v>
      </c>
      <c r="AK87" s="278">
        <f t="shared" si="207"/>
        <v>0</v>
      </c>
      <c r="AL87" s="280"/>
      <c r="AM87" s="280"/>
      <c r="AN87" s="280"/>
      <c r="AO87" s="280"/>
      <c r="AP87" s="280"/>
      <c r="AQ87" s="280"/>
      <c r="AR87" s="279">
        <f t="shared" si="208"/>
        <v>100</v>
      </c>
      <c r="AS87" s="278">
        <f t="shared" si="209"/>
        <v>0</v>
      </c>
      <c r="AT87" s="280"/>
      <c r="AU87" s="280"/>
      <c r="AV87" s="280"/>
      <c r="AW87" s="280"/>
      <c r="AX87" s="280"/>
      <c r="AY87" s="280"/>
    </row>
    <row r="88" spans="8:51" ht="12.75" x14ac:dyDescent="0.25">
      <c r="H88" s="276">
        <f t="shared" si="201"/>
        <v>350</v>
      </c>
      <c r="I88" s="277">
        <v>50</v>
      </c>
      <c r="J88" s="277">
        <v>100</v>
      </c>
      <c r="K88" s="277">
        <v>100</v>
      </c>
      <c r="L88" s="277">
        <v>100</v>
      </c>
      <c r="M88" s="278">
        <v>10</v>
      </c>
      <c r="N88" s="278">
        <f t="shared" si="183"/>
        <v>0</v>
      </c>
      <c r="O88" s="278">
        <f t="shared" si="183"/>
        <v>0</v>
      </c>
      <c r="P88" s="278">
        <f t="shared" si="183"/>
        <v>0</v>
      </c>
      <c r="Q88" s="278">
        <f t="shared" si="183"/>
        <v>0</v>
      </c>
      <c r="R88" s="278">
        <f t="shared" si="183"/>
        <v>0</v>
      </c>
      <c r="S88" s="278">
        <f t="shared" si="183"/>
        <v>0</v>
      </c>
      <c r="T88" s="279">
        <f t="shared" si="202"/>
        <v>50</v>
      </c>
      <c r="U88" s="278">
        <f t="shared" si="203"/>
        <v>0</v>
      </c>
      <c r="V88" s="280"/>
      <c r="W88" s="280"/>
      <c r="X88" s="280"/>
      <c r="Y88" s="280"/>
      <c r="Z88" s="280"/>
      <c r="AA88" s="280"/>
      <c r="AB88" s="279">
        <f t="shared" si="204"/>
        <v>100</v>
      </c>
      <c r="AC88" s="278">
        <f t="shared" si="205"/>
        <v>0</v>
      </c>
      <c r="AD88" s="280"/>
      <c r="AE88" s="280"/>
      <c r="AF88" s="280"/>
      <c r="AG88" s="280"/>
      <c r="AH88" s="280"/>
      <c r="AI88" s="280"/>
      <c r="AJ88" s="279">
        <f t="shared" si="206"/>
        <v>100</v>
      </c>
      <c r="AK88" s="278">
        <f t="shared" si="207"/>
        <v>0</v>
      </c>
      <c r="AL88" s="280"/>
      <c r="AM88" s="280"/>
      <c r="AN88" s="280"/>
      <c r="AO88" s="280"/>
      <c r="AP88" s="280"/>
      <c r="AQ88" s="280"/>
      <c r="AR88" s="279">
        <f t="shared" si="208"/>
        <v>100</v>
      </c>
      <c r="AS88" s="278">
        <f t="shared" si="209"/>
        <v>0</v>
      </c>
      <c r="AT88" s="280"/>
      <c r="AU88" s="280"/>
      <c r="AV88" s="280"/>
      <c r="AW88" s="280"/>
      <c r="AX88" s="280"/>
      <c r="AY88" s="280"/>
    </row>
    <row r="89" spans="8:51" ht="12.75" x14ac:dyDescent="0.25">
      <c r="H89" s="276">
        <f t="shared" si="201"/>
        <v>4</v>
      </c>
      <c r="I89" s="277">
        <v>1</v>
      </c>
      <c r="J89" s="277">
        <v>1</v>
      </c>
      <c r="K89" s="277">
        <v>1</v>
      </c>
      <c r="L89" s="277">
        <v>1</v>
      </c>
      <c r="M89" s="278">
        <v>2</v>
      </c>
      <c r="N89" s="278">
        <f t="shared" si="183"/>
        <v>0</v>
      </c>
      <c r="O89" s="278">
        <f t="shared" si="183"/>
        <v>0</v>
      </c>
      <c r="P89" s="278">
        <f t="shared" si="183"/>
        <v>0</v>
      </c>
      <c r="Q89" s="278">
        <f t="shared" si="183"/>
        <v>0</v>
      </c>
      <c r="R89" s="278">
        <f t="shared" si="183"/>
        <v>0</v>
      </c>
      <c r="S89" s="278">
        <f t="shared" si="183"/>
        <v>0</v>
      </c>
      <c r="T89" s="279">
        <f t="shared" si="202"/>
        <v>1</v>
      </c>
      <c r="U89" s="278">
        <f t="shared" si="203"/>
        <v>0</v>
      </c>
      <c r="V89" s="280"/>
      <c r="W89" s="280"/>
      <c r="X89" s="280"/>
      <c r="Y89" s="280"/>
      <c r="Z89" s="280"/>
      <c r="AA89" s="280"/>
      <c r="AB89" s="279">
        <f t="shared" si="204"/>
        <v>1</v>
      </c>
      <c r="AC89" s="278">
        <f t="shared" si="205"/>
        <v>0</v>
      </c>
      <c r="AD89" s="280"/>
      <c r="AE89" s="280"/>
      <c r="AF89" s="280"/>
      <c r="AG89" s="280"/>
      <c r="AH89" s="280"/>
      <c r="AI89" s="280"/>
      <c r="AJ89" s="279">
        <f t="shared" si="206"/>
        <v>1</v>
      </c>
      <c r="AK89" s="278">
        <f t="shared" si="207"/>
        <v>0</v>
      </c>
      <c r="AL89" s="280"/>
      <c r="AM89" s="280"/>
      <c r="AN89" s="280"/>
      <c r="AO89" s="280"/>
      <c r="AP89" s="280"/>
      <c r="AQ89" s="280"/>
      <c r="AR89" s="279">
        <f t="shared" si="208"/>
        <v>1</v>
      </c>
      <c r="AS89" s="278">
        <f t="shared" si="209"/>
        <v>0</v>
      </c>
      <c r="AT89" s="280"/>
      <c r="AU89" s="280"/>
      <c r="AV89" s="280"/>
      <c r="AW89" s="280"/>
      <c r="AX89" s="280"/>
      <c r="AY89" s="280"/>
    </row>
    <row r="90" spans="8:51" ht="12.75" x14ac:dyDescent="0.25">
      <c r="H90" s="276">
        <f t="shared" si="201"/>
        <v>4</v>
      </c>
      <c r="I90" s="277">
        <v>1</v>
      </c>
      <c r="J90" s="277">
        <v>1</v>
      </c>
      <c r="K90" s="277">
        <v>1</v>
      </c>
      <c r="L90" s="277">
        <v>1</v>
      </c>
      <c r="M90" s="278">
        <v>2</v>
      </c>
      <c r="N90" s="278">
        <f t="shared" si="183"/>
        <v>0</v>
      </c>
      <c r="O90" s="278">
        <f t="shared" si="183"/>
        <v>0</v>
      </c>
      <c r="P90" s="278">
        <f t="shared" si="183"/>
        <v>0</v>
      </c>
      <c r="Q90" s="278">
        <f t="shared" si="183"/>
        <v>0</v>
      </c>
      <c r="R90" s="278">
        <f t="shared" si="183"/>
        <v>0</v>
      </c>
      <c r="S90" s="278">
        <f t="shared" si="183"/>
        <v>0</v>
      </c>
      <c r="T90" s="279">
        <f t="shared" si="202"/>
        <v>1</v>
      </c>
      <c r="U90" s="278">
        <f t="shared" si="203"/>
        <v>0</v>
      </c>
      <c r="V90" s="280"/>
      <c r="W90" s="280"/>
      <c r="X90" s="280"/>
      <c r="Y90" s="280"/>
      <c r="Z90" s="280"/>
      <c r="AA90" s="280"/>
      <c r="AB90" s="279">
        <f t="shared" si="204"/>
        <v>1</v>
      </c>
      <c r="AC90" s="278">
        <f t="shared" si="205"/>
        <v>0</v>
      </c>
      <c r="AD90" s="280"/>
      <c r="AE90" s="280"/>
      <c r="AF90" s="280"/>
      <c r="AG90" s="280"/>
      <c r="AH90" s="280"/>
      <c r="AI90" s="280"/>
      <c r="AJ90" s="279">
        <f t="shared" si="206"/>
        <v>1</v>
      </c>
      <c r="AK90" s="278">
        <f t="shared" si="207"/>
        <v>0</v>
      </c>
      <c r="AL90" s="280"/>
      <c r="AM90" s="280"/>
      <c r="AN90" s="280"/>
      <c r="AO90" s="280"/>
      <c r="AP90" s="280"/>
      <c r="AQ90" s="280"/>
      <c r="AR90" s="279">
        <f t="shared" si="208"/>
        <v>1</v>
      </c>
      <c r="AS90" s="278">
        <f t="shared" si="209"/>
        <v>0</v>
      </c>
      <c r="AT90" s="280"/>
      <c r="AU90" s="280"/>
      <c r="AV90" s="280"/>
      <c r="AW90" s="280"/>
      <c r="AX90" s="280"/>
      <c r="AY90" s="280"/>
    </row>
    <row r="91" spans="8:51" ht="12.75" x14ac:dyDescent="0.25">
      <c r="H91" s="271"/>
      <c r="I91" s="272"/>
      <c r="J91" s="272"/>
      <c r="K91" s="272"/>
      <c r="L91" s="272"/>
      <c r="M91" s="275">
        <v>20</v>
      </c>
      <c r="N91" s="275">
        <f t="shared" si="183"/>
        <v>0</v>
      </c>
      <c r="O91" s="275">
        <f t="shared" si="183"/>
        <v>0</v>
      </c>
      <c r="P91" s="275">
        <f t="shared" si="183"/>
        <v>0</v>
      </c>
      <c r="Q91" s="275">
        <f t="shared" si="183"/>
        <v>0</v>
      </c>
      <c r="R91" s="275">
        <f t="shared" si="183"/>
        <v>0</v>
      </c>
      <c r="S91" s="275">
        <f t="shared" si="183"/>
        <v>0</v>
      </c>
      <c r="T91" s="286"/>
      <c r="U91" s="275">
        <f t="shared" ref="U91:AA91" si="210">SUM(U92:U93)</f>
        <v>0</v>
      </c>
      <c r="V91" s="275">
        <f t="shared" si="210"/>
        <v>0</v>
      </c>
      <c r="W91" s="275">
        <f t="shared" si="210"/>
        <v>0</v>
      </c>
      <c r="X91" s="275">
        <f t="shared" si="210"/>
        <v>0</v>
      </c>
      <c r="Y91" s="275">
        <f t="shared" si="210"/>
        <v>0</v>
      </c>
      <c r="Z91" s="275">
        <f t="shared" si="210"/>
        <v>0</v>
      </c>
      <c r="AA91" s="275">
        <f t="shared" si="210"/>
        <v>0</v>
      </c>
      <c r="AB91" s="286"/>
      <c r="AC91" s="275">
        <f t="shared" ref="AC91:AI91" si="211">SUM(AC92:AC93)</f>
        <v>0</v>
      </c>
      <c r="AD91" s="275">
        <f t="shared" si="211"/>
        <v>0</v>
      </c>
      <c r="AE91" s="275">
        <f t="shared" si="211"/>
        <v>0</v>
      </c>
      <c r="AF91" s="275">
        <f t="shared" si="211"/>
        <v>0</v>
      </c>
      <c r="AG91" s="275">
        <f t="shared" si="211"/>
        <v>0</v>
      </c>
      <c r="AH91" s="275">
        <f t="shared" si="211"/>
        <v>0</v>
      </c>
      <c r="AI91" s="275">
        <f t="shared" si="211"/>
        <v>0</v>
      </c>
      <c r="AJ91" s="286"/>
      <c r="AK91" s="275">
        <f t="shared" ref="AK91:AQ91" si="212">SUM(AK92:AK93)</f>
        <v>0</v>
      </c>
      <c r="AL91" s="275">
        <f t="shared" si="212"/>
        <v>0</v>
      </c>
      <c r="AM91" s="275">
        <f t="shared" si="212"/>
        <v>0</v>
      </c>
      <c r="AN91" s="275">
        <f t="shared" si="212"/>
        <v>0</v>
      </c>
      <c r="AO91" s="275">
        <f t="shared" si="212"/>
        <v>0</v>
      </c>
      <c r="AP91" s="275">
        <f t="shared" si="212"/>
        <v>0</v>
      </c>
      <c r="AQ91" s="275">
        <f t="shared" si="212"/>
        <v>0</v>
      </c>
      <c r="AR91" s="286"/>
      <c r="AS91" s="275">
        <f t="shared" ref="AS91:AY91" si="213">SUM(AS92:AS93)</f>
        <v>0</v>
      </c>
      <c r="AT91" s="275">
        <f t="shared" si="213"/>
        <v>0</v>
      </c>
      <c r="AU91" s="275">
        <f t="shared" si="213"/>
        <v>0</v>
      </c>
      <c r="AV91" s="275">
        <f t="shared" si="213"/>
        <v>0</v>
      </c>
      <c r="AW91" s="275">
        <f t="shared" si="213"/>
        <v>0</v>
      </c>
      <c r="AX91" s="275">
        <f t="shared" si="213"/>
        <v>0</v>
      </c>
      <c r="AY91" s="275">
        <f t="shared" si="213"/>
        <v>0</v>
      </c>
    </row>
    <row r="92" spans="8:51" ht="12.75" x14ac:dyDescent="0.25">
      <c r="H92" s="276">
        <f t="shared" ref="H92:H93" si="214">SUM(I92:L92)</f>
        <v>350</v>
      </c>
      <c r="I92" s="277">
        <v>50</v>
      </c>
      <c r="J92" s="277">
        <v>100</v>
      </c>
      <c r="K92" s="277">
        <v>100</v>
      </c>
      <c r="L92" s="277">
        <v>100</v>
      </c>
      <c r="M92" s="278">
        <v>10</v>
      </c>
      <c r="N92" s="278">
        <f t="shared" ref="N92:S93" si="215">+V92+AD92+AL92+AT92</f>
        <v>0</v>
      </c>
      <c r="O92" s="278">
        <f t="shared" si="215"/>
        <v>0</v>
      </c>
      <c r="P92" s="278">
        <f t="shared" si="215"/>
        <v>0</v>
      </c>
      <c r="Q92" s="278">
        <f t="shared" si="215"/>
        <v>0</v>
      </c>
      <c r="R92" s="278">
        <f t="shared" si="215"/>
        <v>0</v>
      </c>
      <c r="S92" s="278">
        <f t="shared" si="215"/>
        <v>0</v>
      </c>
      <c r="T92" s="279">
        <f t="shared" ref="T92:T93" si="216">+I92</f>
        <v>50</v>
      </c>
      <c r="U92" s="278">
        <f t="shared" ref="U92:U93" si="217">SUM(V92:AA92)</f>
        <v>0</v>
      </c>
      <c r="V92" s="280"/>
      <c r="W92" s="280"/>
      <c r="X92" s="280"/>
      <c r="Y92" s="280"/>
      <c r="Z92" s="280"/>
      <c r="AA92" s="280"/>
      <c r="AB92" s="279">
        <f t="shared" ref="AB92:AB93" si="218">+J92</f>
        <v>100</v>
      </c>
      <c r="AC92" s="278">
        <f t="shared" ref="AC92:AC93" si="219">SUM(AD92:AI92)</f>
        <v>0</v>
      </c>
      <c r="AD92" s="280"/>
      <c r="AE92" s="280"/>
      <c r="AF92" s="280"/>
      <c r="AG92" s="280"/>
      <c r="AH92" s="280"/>
      <c r="AI92" s="280"/>
      <c r="AJ92" s="279">
        <f t="shared" ref="AJ92:AJ93" si="220">+K92</f>
        <v>100</v>
      </c>
      <c r="AK92" s="278">
        <f t="shared" ref="AK92:AK93" si="221">SUM(AL92:AQ92)</f>
        <v>0</v>
      </c>
      <c r="AL92" s="280"/>
      <c r="AM92" s="280"/>
      <c r="AN92" s="280"/>
      <c r="AO92" s="280"/>
      <c r="AP92" s="280"/>
      <c r="AQ92" s="280"/>
      <c r="AR92" s="279">
        <f t="shared" ref="AR92:AR93" si="222">+L92</f>
        <v>100</v>
      </c>
      <c r="AS92" s="278">
        <f t="shared" ref="AS92:AS93" si="223">SUM(AT92:AY92)</f>
        <v>0</v>
      </c>
      <c r="AT92" s="280"/>
      <c r="AU92" s="280"/>
      <c r="AV92" s="280"/>
      <c r="AW92" s="280"/>
      <c r="AX92" s="280"/>
      <c r="AY92" s="280"/>
    </row>
    <row r="93" spans="8:51" ht="12.75" x14ac:dyDescent="0.25">
      <c r="H93" s="276">
        <f t="shared" si="214"/>
        <v>350</v>
      </c>
      <c r="I93" s="277">
        <v>50</v>
      </c>
      <c r="J93" s="277">
        <v>100</v>
      </c>
      <c r="K93" s="277">
        <v>100</v>
      </c>
      <c r="L93" s="277">
        <v>100</v>
      </c>
      <c r="M93" s="278">
        <v>10</v>
      </c>
      <c r="N93" s="278">
        <f t="shared" si="215"/>
        <v>0</v>
      </c>
      <c r="O93" s="278">
        <f t="shared" si="215"/>
        <v>0</v>
      </c>
      <c r="P93" s="278">
        <f t="shared" si="215"/>
        <v>0</v>
      </c>
      <c r="Q93" s="278">
        <f t="shared" si="215"/>
        <v>0</v>
      </c>
      <c r="R93" s="278">
        <f t="shared" si="215"/>
        <v>0</v>
      </c>
      <c r="S93" s="278">
        <f t="shared" si="215"/>
        <v>0</v>
      </c>
      <c r="T93" s="279">
        <f t="shared" si="216"/>
        <v>50</v>
      </c>
      <c r="U93" s="278">
        <f t="shared" si="217"/>
        <v>0</v>
      </c>
      <c r="V93" s="280"/>
      <c r="W93" s="280"/>
      <c r="X93" s="280"/>
      <c r="Y93" s="280"/>
      <c r="Z93" s="280"/>
      <c r="AA93" s="280"/>
      <c r="AB93" s="279">
        <f t="shared" si="218"/>
        <v>100</v>
      </c>
      <c r="AC93" s="278">
        <f t="shared" si="219"/>
        <v>0</v>
      </c>
      <c r="AD93" s="280"/>
      <c r="AE93" s="280"/>
      <c r="AF93" s="280"/>
      <c r="AG93" s="280"/>
      <c r="AH93" s="280"/>
      <c r="AI93" s="280"/>
      <c r="AJ93" s="279">
        <f t="shared" si="220"/>
        <v>100</v>
      </c>
      <c r="AK93" s="278">
        <f t="shared" si="221"/>
        <v>0</v>
      </c>
      <c r="AL93" s="280"/>
      <c r="AM93" s="280"/>
      <c r="AN93" s="280"/>
      <c r="AO93" s="280"/>
      <c r="AP93" s="280"/>
      <c r="AQ93" s="280"/>
      <c r="AR93" s="279">
        <f t="shared" si="222"/>
        <v>100</v>
      </c>
      <c r="AS93" s="278">
        <f t="shared" si="223"/>
        <v>0</v>
      </c>
      <c r="AT93" s="280"/>
      <c r="AU93" s="280"/>
      <c r="AV93" s="280"/>
      <c r="AW93" s="280"/>
      <c r="AX93" s="280"/>
      <c r="AY93" s="280"/>
    </row>
    <row r="94" spans="8:51" ht="12.75" x14ac:dyDescent="0.25">
      <c r="H94" s="266"/>
      <c r="I94" s="267"/>
      <c r="J94" s="267"/>
      <c r="K94" s="267"/>
      <c r="L94" s="267"/>
      <c r="M94" s="293">
        <f t="shared" ref="M94:S94" si="224">SUM(M95:M100)/2</f>
        <v>32460</v>
      </c>
      <c r="N94" s="293">
        <f t="shared" si="224"/>
        <v>0</v>
      </c>
      <c r="O94" s="293">
        <f t="shared" si="224"/>
        <v>0</v>
      </c>
      <c r="P94" s="293">
        <f t="shared" si="224"/>
        <v>0</v>
      </c>
      <c r="Q94" s="293">
        <f t="shared" si="224"/>
        <v>0</v>
      </c>
      <c r="R94" s="293">
        <f t="shared" si="224"/>
        <v>0</v>
      </c>
      <c r="S94" s="293">
        <f t="shared" si="224"/>
        <v>0</v>
      </c>
      <c r="T94" s="294"/>
      <c r="U94" s="289">
        <f t="shared" ref="U94:AA94" si="225">SUM(U95:U100)/2</f>
        <v>0</v>
      </c>
      <c r="V94" s="289">
        <f t="shared" si="225"/>
        <v>0</v>
      </c>
      <c r="W94" s="289">
        <f t="shared" si="225"/>
        <v>0</v>
      </c>
      <c r="X94" s="289">
        <f t="shared" si="225"/>
        <v>0</v>
      </c>
      <c r="Y94" s="289">
        <f t="shared" si="225"/>
        <v>0</v>
      </c>
      <c r="Z94" s="289">
        <f t="shared" si="225"/>
        <v>0</v>
      </c>
      <c r="AA94" s="289">
        <f t="shared" si="225"/>
        <v>0</v>
      </c>
      <c r="AB94" s="294"/>
      <c r="AC94" s="289">
        <f t="shared" ref="AC94:AI94" si="226">SUM(AC95:AC100)/2</f>
        <v>0</v>
      </c>
      <c r="AD94" s="289">
        <f t="shared" si="226"/>
        <v>0</v>
      </c>
      <c r="AE94" s="289">
        <f t="shared" si="226"/>
        <v>0</v>
      </c>
      <c r="AF94" s="289">
        <f t="shared" si="226"/>
        <v>0</v>
      </c>
      <c r="AG94" s="289">
        <f t="shared" si="226"/>
        <v>0</v>
      </c>
      <c r="AH94" s="289">
        <f t="shared" si="226"/>
        <v>0</v>
      </c>
      <c r="AI94" s="289">
        <f t="shared" si="226"/>
        <v>0</v>
      </c>
      <c r="AJ94" s="294"/>
      <c r="AK94" s="289">
        <f t="shared" ref="AK94:AQ94" si="227">SUM(AK95:AK100)/2</f>
        <v>0</v>
      </c>
      <c r="AL94" s="289">
        <f t="shared" si="227"/>
        <v>0</v>
      </c>
      <c r="AM94" s="289">
        <f t="shared" si="227"/>
        <v>0</v>
      </c>
      <c r="AN94" s="289">
        <f t="shared" si="227"/>
        <v>0</v>
      </c>
      <c r="AO94" s="289">
        <f t="shared" si="227"/>
        <v>0</v>
      </c>
      <c r="AP94" s="289">
        <f t="shared" si="227"/>
        <v>0</v>
      </c>
      <c r="AQ94" s="289">
        <f t="shared" si="227"/>
        <v>0</v>
      </c>
      <c r="AR94" s="294"/>
      <c r="AS94" s="289">
        <f t="shared" ref="AS94:AY94" si="228">SUM(AS95:AS100)/2</f>
        <v>0</v>
      </c>
      <c r="AT94" s="289">
        <f t="shared" si="228"/>
        <v>0</v>
      </c>
      <c r="AU94" s="289">
        <f t="shared" si="228"/>
        <v>0</v>
      </c>
      <c r="AV94" s="289">
        <f t="shared" si="228"/>
        <v>0</v>
      </c>
      <c r="AW94" s="289">
        <f t="shared" si="228"/>
        <v>0</v>
      </c>
      <c r="AX94" s="289">
        <f t="shared" si="228"/>
        <v>0</v>
      </c>
      <c r="AY94" s="289">
        <f t="shared" si="228"/>
        <v>0</v>
      </c>
    </row>
    <row r="95" spans="8:51" ht="12.75" x14ac:dyDescent="0.25">
      <c r="H95" s="271"/>
      <c r="I95" s="272"/>
      <c r="J95" s="272"/>
      <c r="K95" s="272"/>
      <c r="L95" s="272"/>
      <c r="M95" s="275">
        <v>32460</v>
      </c>
      <c r="N95" s="275">
        <f t="shared" ref="N95:S100" si="229">+V95+AD95+AL95+AT95</f>
        <v>0</v>
      </c>
      <c r="O95" s="275">
        <f t="shared" si="229"/>
        <v>0</v>
      </c>
      <c r="P95" s="275">
        <f t="shared" si="229"/>
        <v>0</v>
      </c>
      <c r="Q95" s="275">
        <f t="shared" si="229"/>
        <v>0</v>
      </c>
      <c r="R95" s="275">
        <f t="shared" si="229"/>
        <v>0</v>
      </c>
      <c r="S95" s="275">
        <f t="shared" si="229"/>
        <v>0</v>
      </c>
      <c r="T95" s="286"/>
      <c r="U95" s="275">
        <f t="shared" ref="U95:AA95" si="230">SUM(U96:U100)</f>
        <v>0</v>
      </c>
      <c r="V95" s="275">
        <f t="shared" si="230"/>
        <v>0</v>
      </c>
      <c r="W95" s="275">
        <f t="shared" si="230"/>
        <v>0</v>
      </c>
      <c r="X95" s="275">
        <f t="shared" si="230"/>
        <v>0</v>
      </c>
      <c r="Y95" s="275">
        <f t="shared" si="230"/>
        <v>0</v>
      </c>
      <c r="Z95" s="275">
        <f t="shared" si="230"/>
        <v>0</v>
      </c>
      <c r="AA95" s="275">
        <f t="shared" si="230"/>
        <v>0</v>
      </c>
      <c r="AB95" s="286"/>
      <c r="AC95" s="275">
        <f t="shared" ref="AC95:AI95" si="231">SUM(AC96:AC100)</f>
        <v>0</v>
      </c>
      <c r="AD95" s="275">
        <f t="shared" si="231"/>
        <v>0</v>
      </c>
      <c r="AE95" s="275">
        <f t="shared" si="231"/>
        <v>0</v>
      </c>
      <c r="AF95" s="275">
        <f t="shared" si="231"/>
        <v>0</v>
      </c>
      <c r="AG95" s="275">
        <f t="shared" si="231"/>
        <v>0</v>
      </c>
      <c r="AH95" s="275">
        <f t="shared" si="231"/>
        <v>0</v>
      </c>
      <c r="AI95" s="275">
        <f t="shared" si="231"/>
        <v>0</v>
      </c>
      <c r="AJ95" s="286"/>
      <c r="AK95" s="275">
        <f t="shared" ref="AK95:AQ95" si="232">SUM(AK96:AK100)</f>
        <v>0</v>
      </c>
      <c r="AL95" s="275">
        <f t="shared" si="232"/>
        <v>0</v>
      </c>
      <c r="AM95" s="275">
        <f t="shared" si="232"/>
        <v>0</v>
      </c>
      <c r="AN95" s="275">
        <f t="shared" si="232"/>
        <v>0</v>
      </c>
      <c r="AO95" s="275">
        <f t="shared" si="232"/>
        <v>0</v>
      </c>
      <c r="AP95" s="275">
        <f t="shared" si="232"/>
        <v>0</v>
      </c>
      <c r="AQ95" s="275">
        <f t="shared" si="232"/>
        <v>0</v>
      </c>
      <c r="AR95" s="286"/>
      <c r="AS95" s="275">
        <f t="shared" ref="AS95:AY95" si="233">SUM(AS96:AS100)</f>
        <v>0</v>
      </c>
      <c r="AT95" s="275">
        <f t="shared" si="233"/>
        <v>0</v>
      </c>
      <c r="AU95" s="275">
        <f t="shared" si="233"/>
        <v>0</v>
      </c>
      <c r="AV95" s="275">
        <f t="shared" si="233"/>
        <v>0</v>
      </c>
      <c r="AW95" s="275">
        <f t="shared" si="233"/>
        <v>0</v>
      </c>
      <c r="AX95" s="275">
        <f t="shared" si="233"/>
        <v>0</v>
      </c>
      <c r="AY95" s="275">
        <f t="shared" si="233"/>
        <v>0</v>
      </c>
    </row>
    <row r="96" spans="8:51" ht="12.75" x14ac:dyDescent="0.25">
      <c r="H96" s="283">
        <f t="shared" ref="H96:H100" si="234">SUM(I96:L96)</f>
        <v>1</v>
      </c>
      <c r="I96" s="284">
        <v>0.25</v>
      </c>
      <c r="J96" s="284">
        <v>0.25</v>
      </c>
      <c r="K96" s="284">
        <v>0.25</v>
      </c>
      <c r="L96" s="284">
        <v>0.25</v>
      </c>
      <c r="M96" s="278">
        <v>28400</v>
      </c>
      <c r="N96" s="278">
        <f t="shared" si="229"/>
        <v>0</v>
      </c>
      <c r="O96" s="278">
        <f t="shared" si="229"/>
        <v>0</v>
      </c>
      <c r="P96" s="278">
        <f t="shared" si="229"/>
        <v>0</v>
      </c>
      <c r="Q96" s="278">
        <f t="shared" si="229"/>
        <v>0</v>
      </c>
      <c r="R96" s="278">
        <f t="shared" si="229"/>
        <v>0</v>
      </c>
      <c r="S96" s="278">
        <f t="shared" si="229"/>
        <v>0</v>
      </c>
      <c r="T96" s="279">
        <f t="shared" ref="T96:T100" si="235">+I96</f>
        <v>0.25</v>
      </c>
      <c r="U96" s="278">
        <f t="shared" ref="U96:U100" si="236">SUM(V96:AA96)</f>
        <v>0</v>
      </c>
      <c r="V96" s="290"/>
      <c r="W96" s="290"/>
      <c r="X96" s="290"/>
      <c r="Y96" s="290"/>
      <c r="Z96" s="290"/>
      <c r="AA96" s="290"/>
      <c r="AB96" s="279">
        <f t="shared" ref="AB96:AB100" si="237">+J96</f>
        <v>0.25</v>
      </c>
      <c r="AC96" s="278">
        <f t="shared" ref="AC96:AC100" si="238">SUM(AD96:AI96)</f>
        <v>0</v>
      </c>
      <c r="AD96" s="290"/>
      <c r="AE96" s="290"/>
      <c r="AF96" s="290"/>
      <c r="AG96" s="290"/>
      <c r="AH96" s="290"/>
      <c r="AI96" s="290"/>
      <c r="AJ96" s="279">
        <f t="shared" ref="AJ96:AJ100" si="239">+K96</f>
        <v>0.25</v>
      </c>
      <c r="AK96" s="278">
        <f t="shared" ref="AK96:AK100" si="240">SUM(AL96:AQ96)</f>
        <v>0</v>
      </c>
      <c r="AL96" s="290"/>
      <c r="AM96" s="290"/>
      <c r="AN96" s="290"/>
      <c r="AO96" s="290"/>
      <c r="AP96" s="290"/>
      <c r="AQ96" s="290"/>
      <c r="AR96" s="279">
        <f t="shared" ref="AR96:AR100" si="241">+L96</f>
        <v>0.25</v>
      </c>
      <c r="AS96" s="278">
        <f t="shared" ref="AS96:AS100" si="242">SUM(AT96:AY96)</f>
        <v>0</v>
      </c>
      <c r="AT96" s="290"/>
      <c r="AU96" s="290"/>
      <c r="AV96" s="290"/>
      <c r="AW96" s="290"/>
      <c r="AX96" s="290"/>
      <c r="AY96" s="290"/>
    </row>
    <row r="97" spans="8:51" ht="12.75" x14ac:dyDescent="0.25">
      <c r="H97" s="276">
        <f t="shared" si="234"/>
        <v>8</v>
      </c>
      <c r="I97" s="285">
        <v>1</v>
      </c>
      <c r="J97" s="285">
        <v>2</v>
      </c>
      <c r="K97" s="285">
        <v>3</v>
      </c>
      <c r="L97" s="285">
        <v>2</v>
      </c>
      <c r="M97" s="278">
        <v>1050</v>
      </c>
      <c r="N97" s="278">
        <f t="shared" si="229"/>
        <v>0</v>
      </c>
      <c r="O97" s="278">
        <f t="shared" si="229"/>
        <v>0</v>
      </c>
      <c r="P97" s="278">
        <f t="shared" si="229"/>
        <v>0</v>
      </c>
      <c r="Q97" s="278">
        <f t="shared" si="229"/>
        <v>0</v>
      </c>
      <c r="R97" s="278">
        <f t="shared" si="229"/>
        <v>0</v>
      </c>
      <c r="S97" s="278">
        <f t="shared" si="229"/>
        <v>0</v>
      </c>
      <c r="T97" s="279">
        <f t="shared" si="235"/>
        <v>1</v>
      </c>
      <c r="U97" s="278">
        <f t="shared" si="236"/>
        <v>0</v>
      </c>
      <c r="V97" s="290"/>
      <c r="W97" s="290"/>
      <c r="X97" s="290"/>
      <c r="Y97" s="290"/>
      <c r="Z97" s="290"/>
      <c r="AA97" s="290"/>
      <c r="AB97" s="279">
        <f t="shared" si="237"/>
        <v>2</v>
      </c>
      <c r="AC97" s="278">
        <f t="shared" si="238"/>
        <v>0</v>
      </c>
      <c r="AD97" s="290"/>
      <c r="AE97" s="290"/>
      <c r="AF97" s="290"/>
      <c r="AG97" s="290"/>
      <c r="AH97" s="290"/>
      <c r="AI97" s="290"/>
      <c r="AJ97" s="279">
        <f t="shared" si="239"/>
        <v>3</v>
      </c>
      <c r="AK97" s="278">
        <f t="shared" si="240"/>
        <v>0</v>
      </c>
      <c r="AL97" s="290"/>
      <c r="AM97" s="290"/>
      <c r="AN97" s="290"/>
      <c r="AO97" s="290"/>
      <c r="AP97" s="290"/>
      <c r="AQ97" s="290"/>
      <c r="AR97" s="279">
        <f t="shared" si="241"/>
        <v>2</v>
      </c>
      <c r="AS97" s="278">
        <f t="shared" si="242"/>
        <v>0</v>
      </c>
      <c r="AT97" s="290"/>
      <c r="AU97" s="290"/>
      <c r="AV97" s="290"/>
      <c r="AW97" s="290"/>
      <c r="AX97" s="290"/>
      <c r="AY97" s="290"/>
    </row>
    <row r="98" spans="8:51" ht="12.75" x14ac:dyDescent="0.25">
      <c r="H98" s="276">
        <f t="shared" si="234"/>
        <v>1</v>
      </c>
      <c r="I98" s="285">
        <v>0</v>
      </c>
      <c r="J98" s="285">
        <v>1</v>
      </c>
      <c r="K98" s="285">
        <v>0</v>
      </c>
      <c r="L98" s="285">
        <v>0</v>
      </c>
      <c r="M98" s="278">
        <v>10</v>
      </c>
      <c r="N98" s="278">
        <f t="shared" si="229"/>
        <v>0</v>
      </c>
      <c r="O98" s="278">
        <f t="shared" si="229"/>
        <v>0</v>
      </c>
      <c r="P98" s="278">
        <f t="shared" si="229"/>
        <v>0</v>
      </c>
      <c r="Q98" s="278">
        <f t="shared" si="229"/>
        <v>0</v>
      </c>
      <c r="R98" s="278">
        <f t="shared" si="229"/>
        <v>0</v>
      </c>
      <c r="S98" s="278">
        <f t="shared" si="229"/>
        <v>0</v>
      </c>
      <c r="T98" s="279">
        <f t="shared" si="235"/>
        <v>0</v>
      </c>
      <c r="U98" s="278">
        <f t="shared" si="236"/>
        <v>0</v>
      </c>
      <c r="V98" s="290"/>
      <c r="W98" s="290"/>
      <c r="X98" s="290"/>
      <c r="Y98" s="290"/>
      <c r="Z98" s="290"/>
      <c r="AA98" s="290"/>
      <c r="AB98" s="279">
        <f t="shared" si="237"/>
        <v>1</v>
      </c>
      <c r="AC98" s="278">
        <f t="shared" si="238"/>
        <v>0</v>
      </c>
      <c r="AD98" s="290"/>
      <c r="AE98" s="290"/>
      <c r="AF98" s="290"/>
      <c r="AG98" s="290"/>
      <c r="AH98" s="290"/>
      <c r="AI98" s="290"/>
      <c r="AJ98" s="279">
        <f t="shared" si="239"/>
        <v>0</v>
      </c>
      <c r="AK98" s="278">
        <f t="shared" si="240"/>
        <v>0</v>
      </c>
      <c r="AL98" s="290"/>
      <c r="AM98" s="290"/>
      <c r="AN98" s="290"/>
      <c r="AO98" s="290"/>
      <c r="AP98" s="290"/>
      <c r="AQ98" s="290"/>
      <c r="AR98" s="279">
        <f t="shared" si="241"/>
        <v>0</v>
      </c>
      <c r="AS98" s="278">
        <f t="shared" si="242"/>
        <v>0</v>
      </c>
      <c r="AT98" s="290"/>
      <c r="AU98" s="290"/>
      <c r="AV98" s="290"/>
      <c r="AW98" s="290"/>
      <c r="AX98" s="290"/>
      <c r="AY98" s="290"/>
    </row>
    <row r="99" spans="8:51" ht="12.75" x14ac:dyDescent="0.25">
      <c r="H99" s="276">
        <f t="shared" si="234"/>
        <v>3</v>
      </c>
      <c r="I99" s="285">
        <v>0</v>
      </c>
      <c r="J99" s="285">
        <v>1</v>
      </c>
      <c r="K99" s="285">
        <v>1</v>
      </c>
      <c r="L99" s="285">
        <v>1</v>
      </c>
      <c r="M99" s="278">
        <v>1000</v>
      </c>
      <c r="N99" s="278">
        <f t="shared" si="229"/>
        <v>0</v>
      </c>
      <c r="O99" s="278">
        <f t="shared" si="229"/>
        <v>0</v>
      </c>
      <c r="P99" s="278">
        <f t="shared" si="229"/>
        <v>0</v>
      </c>
      <c r="Q99" s="278">
        <f t="shared" si="229"/>
        <v>0</v>
      </c>
      <c r="R99" s="278">
        <f t="shared" si="229"/>
        <v>0</v>
      </c>
      <c r="S99" s="278">
        <f t="shared" si="229"/>
        <v>0</v>
      </c>
      <c r="T99" s="279">
        <f t="shared" si="235"/>
        <v>0</v>
      </c>
      <c r="U99" s="278">
        <f t="shared" si="236"/>
        <v>0</v>
      </c>
      <c r="V99" s="280"/>
      <c r="W99" s="290"/>
      <c r="X99" s="290"/>
      <c r="Y99" s="290"/>
      <c r="Z99" s="290"/>
      <c r="AA99" s="290"/>
      <c r="AB99" s="279">
        <f t="shared" si="237"/>
        <v>1</v>
      </c>
      <c r="AC99" s="278">
        <f t="shared" si="238"/>
        <v>0</v>
      </c>
      <c r="AD99" s="280"/>
      <c r="AE99" s="290"/>
      <c r="AF99" s="290"/>
      <c r="AG99" s="290"/>
      <c r="AH99" s="290"/>
      <c r="AI99" s="290"/>
      <c r="AJ99" s="279">
        <f t="shared" si="239"/>
        <v>1</v>
      </c>
      <c r="AK99" s="278">
        <f t="shared" si="240"/>
        <v>0</v>
      </c>
      <c r="AL99" s="280"/>
      <c r="AM99" s="290"/>
      <c r="AN99" s="290"/>
      <c r="AO99" s="290"/>
      <c r="AP99" s="290"/>
      <c r="AQ99" s="290"/>
      <c r="AR99" s="279">
        <f t="shared" si="241"/>
        <v>1</v>
      </c>
      <c r="AS99" s="278">
        <f t="shared" si="242"/>
        <v>0</v>
      </c>
      <c r="AT99" s="280"/>
      <c r="AU99" s="290"/>
      <c r="AV99" s="290"/>
      <c r="AW99" s="290"/>
      <c r="AX99" s="290"/>
      <c r="AY99" s="290"/>
    </row>
    <row r="100" spans="8:51" ht="12.75" x14ac:dyDescent="0.25">
      <c r="H100" s="276">
        <f t="shared" si="234"/>
        <v>6</v>
      </c>
      <c r="I100" s="285">
        <v>0</v>
      </c>
      <c r="J100" s="285">
        <v>2</v>
      </c>
      <c r="K100" s="285">
        <v>2</v>
      </c>
      <c r="L100" s="285">
        <v>2</v>
      </c>
      <c r="M100" s="278">
        <v>2000</v>
      </c>
      <c r="N100" s="278">
        <f t="shared" si="229"/>
        <v>0</v>
      </c>
      <c r="O100" s="278">
        <f t="shared" si="229"/>
        <v>0</v>
      </c>
      <c r="P100" s="278">
        <f t="shared" si="229"/>
        <v>0</v>
      </c>
      <c r="Q100" s="278">
        <f t="shared" si="229"/>
        <v>0</v>
      </c>
      <c r="R100" s="278">
        <f t="shared" si="229"/>
        <v>0</v>
      </c>
      <c r="S100" s="278">
        <f t="shared" si="229"/>
        <v>0</v>
      </c>
      <c r="T100" s="279">
        <f t="shared" si="235"/>
        <v>0</v>
      </c>
      <c r="U100" s="278">
        <f t="shared" si="236"/>
        <v>0</v>
      </c>
      <c r="V100" s="280"/>
      <c r="W100" s="280"/>
      <c r="X100" s="280"/>
      <c r="Y100" s="280"/>
      <c r="Z100" s="280"/>
      <c r="AA100" s="280"/>
      <c r="AB100" s="279">
        <f t="shared" si="237"/>
        <v>2</v>
      </c>
      <c r="AC100" s="278">
        <f t="shared" si="238"/>
        <v>0</v>
      </c>
      <c r="AD100" s="280"/>
      <c r="AE100" s="280"/>
      <c r="AF100" s="280"/>
      <c r="AG100" s="280"/>
      <c r="AH100" s="280"/>
      <c r="AI100" s="280"/>
      <c r="AJ100" s="279">
        <f t="shared" si="239"/>
        <v>2</v>
      </c>
      <c r="AK100" s="278">
        <f t="shared" si="240"/>
        <v>0</v>
      </c>
      <c r="AL100" s="280"/>
      <c r="AM100" s="280"/>
      <c r="AN100" s="280"/>
      <c r="AO100" s="280"/>
      <c r="AP100" s="280"/>
      <c r="AQ100" s="280"/>
      <c r="AR100" s="279">
        <f t="shared" si="241"/>
        <v>2</v>
      </c>
      <c r="AS100" s="278">
        <f t="shared" si="242"/>
        <v>0</v>
      </c>
      <c r="AT100" s="280"/>
      <c r="AU100" s="280"/>
      <c r="AV100" s="280"/>
      <c r="AW100" s="280"/>
      <c r="AX100" s="280"/>
      <c r="AY100" s="280"/>
    </row>
    <row r="101" spans="8:51" ht="12.75" x14ac:dyDescent="0.25">
      <c r="H101" s="266"/>
      <c r="I101" s="267"/>
      <c r="J101" s="267"/>
      <c r="K101" s="267"/>
      <c r="L101" s="267"/>
      <c r="M101" s="293">
        <f t="shared" ref="M101:S101" si="243">SUM(M102:M110)/2</f>
        <v>55</v>
      </c>
      <c r="N101" s="293">
        <f t="shared" si="243"/>
        <v>0</v>
      </c>
      <c r="O101" s="293">
        <f t="shared" si="243"/>
        <v>0</v>
      </c>
      <c r="P101" s="293">
        <f t="shared" si="243"/>
        <v>0</v>
      </c>
      <c r="Q101" s="293">
        <f t="shared" si="243"/>
        <v>0</v>
      </c>
      <c r="R101" s="293">
        <f t="shared" si="243"/>
        <v>0</v>
      </c>
      <c r="S101" s="293">
        <f t="shared" si="243"/>
        <v>0</v>
      </c>
      <c r="T101" s="294"/>
      <c r="U101" s="289">
        <f t="shared" ref="U101:AA101" si="244">SUM(U102:U110)/2</f>
        <v>0</v>
      </c>
      <c r="V101" s="289">
        <f t="shared" si="244"/>
        <v>0</v>
      </c>
      <c r="W101" s="289">
        <f t="shared" si="244"/>
        <v>0</v>
      </c>
      <c r="X101" s="289">
        <f t="shared" si="244"/>
        <v>0</v>
      </c>
      <c r="Y101" s="289">
        <f t="shared" si="244"/>
        <v>0</v>
      </c>
      <c r="Z101" s="289">
        <f t="shared" si="244"/>
        <v>0</v>
      </c>
      <c r="AA101" s="289">
        <f t="shared" si="244"/>
        <v>0</v>
      </c>
      <c r="AB101" s="294"/>
      <c r="AC101" s="289">
        <f t="shared" ref="AC101:AI101" si="245">SUM(AC102:AC110)/2</f>
        <v>0</v>
      </c>
      <c r="AD101" s="289">
        <f t="shared" si="245"/>
        <v>0</v>
      </c>
      <c r="AE101" s="289">
        <f t="shared" si="245"/>
        <v>0</v>
      </c>
      <c r="AF101" s="289">
        <f t="shared" si="245"/>
        <v>0</v>
      </c>
      <c r="AG101" s="289">
        <f t="shared" si="245"/>
        <v>0</v>
      </c>
      <c r="AH101" s="289">
        <f t="shared" si="245"/>
        <v>0</v>
      </c>
      <c r="AI101" s="289">
        <f t="shared" si="245"/>
        <v>0</v>
      </c>
      <c r="AJ101" s="294"/>
      <c r="AK101" s="289">
        <f t="shared" ref="AK101:AQ101" si="246">SUM(AK102:AK110)/2</f>
        <v>0</v>
      </c>
      <c r="AL101" s="289">
        <f t="shared" si="246"/>
        <v>0</v>
      </c>
      <c r="AM101" s="289">
        <f t="shared" si="246"/>
        <v>0</v>
      </c>
      <c r="AN101" s="289">
        <f t="shared" si="246"/>
        <v>0</v>
      </c>
      <c r="AO101" s="289">
        <f t="shared" si="246"/>
        <v>0</v>
      </c>
      <c r="AP101" s="289">
        <f t="shared" si="246"/>
        <v>0</v>
      </c>
      <c r="AQ101" s="289">
        <f t="shared" si="246"/>
        <v>0</v>
      </c>
      <c r="AR101" s="294"/>
      <c r="AS101" s="289">
        <f t="shared" ref="AS101:AY101" si="247">SUM(AS102:AS110)/2</f>
        <v>0</v>
      </c>
      <c r="AT101" s="289">
        <f t="shared" si="247"/>
        <v>0</v>
      </c>
      <c r="AU101" s="289">
        <f t="shared" si="247"/>
        <v>0</v>
      </c>
      <c r="AV101" s="289">
        <f t="shared" si="247"/>
        <v>0</v>
      </c>
      <c r="AW101" s="289">
        <f t="shared" si="247"/>
        <v>0</v>
      </c>
      <c r="AX101" s="289">
        <f t="shared" si="247"/>
        <v>0</v>
      </c>
      <c r="AY101" s="289">
        <f t="shared" si="247"/>
        <v>0</v>
      </c>
    </row>
    <row r="102" spans="8:51" ht="12.75" x14ac:dyDescent="0.25">
      <c r="H102" s="271"/>
      <c r="I102" s="272"/>
      <c r="J102" s="272"/>
      <c r="K102" s="272"/>
      <c r="L102" s="272"/>
      <c r="M102" s="275">
        <v>35</v>
      </c>
      <c r="N102" s="275">
        <f t="shared" ref="N102:S110" si="248">+V102+AD102+AL102+AT102</f>
        <v>0</v>
      </c>
      <c r="O102" s="275">
        <f t="shared" si="248"/>
        <v>0</v>
      </c>
      <c r="P102" s="275">
        <f t="shared" si="248"/>
        <v>0</v>
      </c>
      <c r="Q102" s="275">
        <f t="shared" si="248"/>
        <v>0</v>
      </c>
      <c r="R102" s="275">
        <f t="shared" si="248"/>
        <v>0</v>
      </c>
      <c r="S102" s="275">
        <f t="shared" si="248"/>
        <v>0</v>
      </c>
      <c r="T102" s="286"/>
      <c r="U102" s="275">
        <f t="shared" ref="U102:AA102" si="249">SUM(U103:U106)</f>
        <v>0</v>
      </c>
      <c r="V102" s="275">
        <f t="shared" si="249"/>
        <v>0</v>
      </c>
      <c r="W102" s="275">
        <f t="shared" si="249"/>
        <v>0</v>
      </c>
      <c r="X102" s="275">
        <f t="shared" si="249"/>
        <v>0</v>
      </c>
      <c r="Y102" s="275">
        <f t="shared" si="249"/>
        <v>0</v>
      </c>
      <c r="Z102" s="275">
        <f t="shared" si="249"/>
        <v>0</v>
      </c>
      <c r="AA102" s="275">
        <f t="shared" si="249"/>
        <v>0</v>
      </c>
      <c r="AB102" s="286"/>
      <c r="AC102" s="275">
        <f t="shared" ref="AC102:AI102" si="250">SUM(AC103:AC106)</f>
        <v>0</v>
      </c>
      <c r="AD102" s="275">
        <f t="shared" si="250"/>
        <v>0</v>
      </c>
      <c r="AE102" s="275">
        <f t="shared" si="250"/>
        <v>0</v>
      </c>
      <c r="AF102" s="275">
        <f t="shared" si="250"/>
        <v>0</v>
      </c>
      <c r="AG102" s="275">
        <f t="shared" si="250"/>
        <v>0</v>
      </c>
      <c r="AH102" s="275">
        <f t="shared" si="250"/>
        <v>0</v>
      </c>
      <c r="AI102" s="275">
        <f t="shared" si="250"/>
        <v>0</v>
      </c>
      <c r="AJ102" s="286"/>
      <c r="AK102" s="275">
        <f t="shared" ref="AK102:AQ102" si="251">SUM(AK103:AK106)</f>
        <v>0</v>
      </c>
      <c r="AL102" s="275">
        <f t="shared" si="251"/>
        <v>0</v>
      </c>
      <c r="AM102" s="275">
        <f t="shared" si="251"/>
        <v>0</v>
      </c>
      <c r="AN102" s="275">
        <f t="shared" si="251"/>
        <v>0</v>
      </c>
      <c r="AO102" s="275">
        <f t="shared" si="251"/>
        <v>0</v>
      </c>
      <c r="AP102" s="275">
        <f t="shared" si="251"/>
        <v>0</v>
      </c>
      <c r="AQ102" s="275">
        <f t="shared" si="251"/>
        <v>0</v>
      </c>
      <c r="AR102" s="286"/>
      <c r="AS102" s="275">
        <f t="shared" ref="AS102:AY102" si="252">SUM(AS103:AS106)</f>
        <v>0</v>
      </c>
      <c r="AT102" s="275">
        <f t="shared" si="252"/>
        <v>0</v>
      </c>
      <c r="AU102" s="275">
        <f t="shared" si="252"/>
        <v>0</v>
      </c>
      <c r="AV102" s="275">
        <f t="shared" si="252"/>
        <v>0</v>
      </c>
      <c r="AW102" s="275">
        <f t="shared" si="252"/>
        <v>0</v>
      </c>
      <c r="AX102" s="275">
        <f t="shared" si="252"/>
        <v>0</v>
      </c>
      <c r="AY102" s="275">
        <f t="shared" si="252"/>
        <v>0</v>
      </c>
    </row>
    <row r="103" spans="8:51" ht="12.75" x14ac:dyDescent="0.25">
      <c r="H103" s="276">
        <f t="shared" ref="H103:H106" si="253">SUM(I103:L103)</f>
        <v>1</v>
      </c>
      <c r="I103" s="277">
        <v>0</v>
      </c>
      <c r="J103" s="277">
        <v>1</v>
      </c>
      <c r="K103" s="277">
        <v>0</v>
      </c>
      <c r="L103" s="277">
        <v>0</v>
      </c>
      <c r="M103" s="278">
        <v>10</v>
      </c>
      <c r="N103" s="278">
        <f t="shared" si="248"/>
        <v>0</v>
      </c>
      <c r="O103" s="278">
        <f t="shared" si="248"/>
        <v>0</v>
      </c>
      <c r="P103" s="278">
        <f t="shared" si="248"/>
        <v>0</v>
      </c>
      <c r="Q103" s="278">
        <f t="shared" si="248"/>
        <v>0</v>
      </c>
      <c r="R103" s="278">
        <f t="shared" si="248"/>
        <v>0</v>
      </c>
      <c r="S103" s="278">
        <f t="shared" si="248"/>
        <v>0</v>
      </c>
      <c r="T103" s="279">
        <f t="shared" ref="T103:T106" si="254">+I103</f>
        <v>0</v>
      </c>
      <c r="U103" s="278">
        <f t="shared" ref="U103:U106" si="255">SUM(V103:AA103)</f>
        <v>0</v>
      </c>
      <c r="V103" s="280"/>
      <c r="W103" s="280"/>
      <c r="X103" s="280"/>
      <c r="Y103" s="280"/>
      <c r="Z103" s="280"/>
      <c r="AA103" s="280"/>
      <c r="AB103" s="279">
        <f t="shared" ref="AB103:AB106" si="256">+J103</f>
        <v>1</v>
      </c>
      <c r="AC103" s="278">
        <f t="shared" ref="AC103:AC106" si="257">SUM(AD103:AI103)</f>
        <v>0</v>
      </c>
      <c r="AD103" s="280"/>
      <c r="AE103" s="280"/>
      <c r="AF103" s="280"/>
      <c r="AG103" s="280"/>
      <c r="AH103" s="280"/>
      <c r="AI103" s="280"/>
      <c r="AJ103" s="279">
        <f t="shared" ref="AJ103:AJ106" si="258">+K103</f>
        <v>0</v>
      </c>
      <c r="AK103" s="278">
        <f t="shared" ref="AK103:AK106" si="259">SUM(AL103:AQ103)</f>
        <v>0</v>
      </c>
      <c r="AL103" s="280"/>
      <c r="AM103" s="280"/>
      <c r="AN103" s="280"/>
      <c r="AO103" s="280"/>
      <c r="AP103" s="280"/>
      <c r="AQ103" s="280"/>
      <c r="AR103" s="279">
        <f t="shared" ref="AR103:AR106" si="260">+L103</f>
        <v>0</v>
      </c>
      <c r="AS103" s="278">
        <f t="shared" ref="AS103:AS106" si="261">SUM(AT103:AY103)</f>
        <v>0</v>
      </c>
      <c r="AT103" s="280"/>
      <c r="AU103" s="280"/>
      <c r="AV103" s="280"/>
      <c r="AW103" s="280"/>
      <c r="AX103" s="280"/>
      <c r="AY103" s="280"/>
    </row>
    <row r="104" spans="8:51" ht="12.75" x14ac:dyDescent="0.25">
      <c r="H104" s="276">
        <f t="shared" si="253"/>
        <v>1</v>
      </c>
      <c r="I104" s="277">
        <v>0</v>
      </c>
      <c r="J104" s="277">
        <v>0</v>
      </c>
      <c r="K104" s="277">
        <v>0</v>
      </c>
      <c r="L104" s="277">
        <v>1</v>
      </c>
      <c r="M104" s="278">
        <v>10</v>
      </c>
      <c r="N104" s="278">
        <f t="shared" si="248"/>
        <v>0</v>
      </c>
      <c r="O104" s="278">
        <f t="shared" si="248"/>
        <v>0</v>
      </c>
      <c r="P104" s="278">
        <f t="shared" si="248"/>
        <v>0</v>
      </c>
      <c r="Q104" s="278">
        <f t="shared" si="248"/>
        <v>0</v>
      </c>
      <c r="R104" s="278">
        <f t="shared" si="248"/>
        <v>0</v>
      </c>
      <c r="S104" s="278">
        <f t="shared" si="248"/>
        <v>0</v>
      </c>
      <c r="T104" s="279">
        <f t="shared" si="254"/>
        <v>0</v>
      </c>
      <c r="U104" s="278">
        <f t="shared" si="255"/>
        <v>0</v>
      </c>
      <c r="V104" s="280"/>
      <c r="W104" s="280"/>
      <c r="X104" s="280"/>
      <c r="Y104" s="280"/>
      <c r="Z104" s="280"/>
      <c r="AA104" s="280"/>
      <c r="AB104" s="279">
        <f t="shared" si="256"/>
        <v>0</v>
      </c>
      <c r="AC104" s="278">
        <f t="shared" si="257"/>
        <v>0</v>
      </c>
      <c r="AD104" s="280"/>
      <c r="AE104" s="280"/>
      <c r="AF104" s="280"/>
      <c r="AG104" s="280"/>
      <c r="AH104" s="280"/>
      <c r="AI104" s="280"/>
      <c r="AJ104" s="279">
        <f t="shared" si="258"/>
        <v>0</v>
      </c>
      <c r="AK104" s="278">
        <f t="shared" si="259"/>
        <v>0</v>
      </c>
      <c r="AL104" s="280"/>
      <c r="AM104" s="280"/>
      <c r="AN104" s="280"/>
      <c r="AO104" s="280"/>
      <c r="AP104" s="280"/>
      <c r="AQ104" s="280"/>
      <c r="AR104" s="279">
        <f t="shared" si="260"/>
        <v>1</v>
      </c>
      <c r="AS104" s="278">
        <f t="shared" si="261"/>
        <v>0</v>
      </c>
      <c r="AT104" s="280"/>
      <c r="AU104" s="280"/>
      <c r="AV104" s="280"/>
      <c r="AW104" s="280"/>
      <c r="AX104" s="280"/>
      <c r="AY104" s="280"/>
    </row>
    <row r="105" spans="8:51" ht="12.75" x14ac:dyDescent="0.25">
      <c r="H105" s="276">
        <f t="shared" si="253"/>
        <v>350</v>
      </c>
      <c r="I105" s="277">
        <v>50</v>
      </c>
      <c r="J105" s="277">
        <v>100</v>
      </c>
      <c r="K105" s="277">
        <v>100</v>
      </c>
      <c r="L105" s="277">
        <v>100</v>
      </c>
      <c r="M105" s="278">
        <v>10</v>
      </c>
      <c r="N105" s="278">
        <f t="shared" si="248"/>
        <v>0</v>
      </c>
      <c r="O105" s="278">
        <f t="shared" si="248"/>
        <v>0</v>
      </c>
      <c r="P105" s="278">
        <f t="shared" si="248"/>
        <v>0</v>
      </c>
      <c r="Q105" s="278">
        <f t="shared" si="248"/>
        <v>0</v>
      </c>
      <c r="R105" s="278">
        <f t="shared" si="248"/>
        <v>0</v>
      </c>
      <c r="S105" s="278">
        <f t="shared" si="248"/>
        <v>0</v>
      </c>
      <c r="T105" s="279">
        <f t="shared" si="254"/>
        <v>50</v>
      </c>
      <c r="U105" s="278">
        <f t="shared" si="255"/>
        <v>0</v>
      </c>
      <c r="V105" s="280"/>
      <c r="W105" s="280"/>
      <c r="X105" s="280"/>
      <c r="Y105" s="280"/>
      <c r="Z105" s="280"/>
      <c r="AA105" s="280"/>
      <c r="AB105" s="279">
        <f t="shared" si="256"/>
        <v>100</v>
      </c>
      <c r="AC105" s="278">
        <f t="shared" si="257"/>
        <v>0</v>
      </c>
      <c r="AD105" s="280"/>
      <c r="AE105" s="280"/>
      <c r="AF105" s="280"/>
      <c r="AG105" s="280"/>
      <c r="AH105" s="280"/>
      <c r="AI105" s="280"/>
      <c r="AJ105" s="279">
        <f t="shared" si="258"/>
        <v>100</v>
      </c>
      <c r="AK105" s="278">
        <f t="shared" si="259"/>
        <v>0</v>
      </c>
      <c r="AL105" s="280"/>
      <c r="AM105" s="280"/>
      <c r="AN105" s="280"/>
      <c r="AO105" s="280"/>
      <c r="AP105" s="280"/>
      <c r="AQ105" s="280"/>
      <c r="AR105" s="279">
        <f t="shared" si="260"/>
        <v>100</v>
      </c>
      <c r="AS105" s="278">
        <f t="shared" si="261"/>
        <v>0</v>
      </c>
      <c r="AT105" s="280"/>
      <c r="AU105" s="280"/>
      <c r="AV105" s="280"/>
      <c r="AW105" s="280"/>
      <c r="AX105" s="280"/>
      <c r="AY105" s="280"/>
    </row>
    <row r="106" spans="8:51" ht="12.75" x14ac:dyDescent="0.25">
      <c r="H106" s="283">
        <f t="shared" si="253"/>
        <v>1</v>
      </c>
      <c r="I106" s="287">
        <v>0.25</v>
      </c>
      <c r="J106" s="287">
        <v>0.25</v>
      </c>
      <c r="K106" s="287">
        <v>0.25</v>
      </c>
      <c r="L106" s="287">
        <v>0.25</v>
      </c>
      <c r="M106" s="278">
        <v>5</v>
      </c>
      <c r="N106" s="278">
        <f t="shared" si="248"/>
        <v>0</v>
      </c>
      <c r="O106" s="278">
        <f t="shared" si="248"/>
        <v>0</v>
      </c>
      <c r="P106" s="278">
        <f t="shared" si="248"/>
        <v>0</v>
      </c>
      <c r="Q106" s="278">
        <f t="shared" si="248"/>
        <v>0</v>
      </c>
      <c r="R106" s="278">
        <f t="shared" si="248"/>
        <v>0</v>
      </c>
      <c r="S106" s="278">
        <f t="shared" si="248"/>
        <v>0</v>
      </c>
      <c r="T106" s="279">
        <f t="shared" si="254"/>
        <v>0.25</v>
      </c>
      <c r="U106" s="278">
        <f t="shared" si="255"/>
        <v>0</v>
      </c>
      <c r="V106" s="280"/>
      <c r="W106" s="280"/>
      <c r="X106" s="280"/>
      <c r="Y106" s="280"/>
      <c r="Z106" s="280"/>
      <c r="AA106" s="280"/>
      <c r="AB106" s="279">
        <f t="shared" si="256"/>
        <v>0.25</v>
      </c>
      <c r="AC106" s="278">
        <f t="shared" si="257"/>
        <v>0</v>
      </c>
      <c r="AD106" s="280"/>
      <c r="AE106" s="280"/>
      <c r="AF106" s="280"/>
      <c r="AG106" s="280"/>
      <c r="AH106" s="280"/>
      <c r="AI106" s="280"/>
      <c r="AJ106" s="279">
        <f t="shared" si="258"/>
        <v>0.25</v>
      </c>
      <c r="AK106" s="278">
        <f t="shared" si="259"/>
        <v>0</v>
      </c>
      <c r="AL106" s="280"/>
      <c r="AM106" s="280"/>
      <c r="AN106" s="280"/>
      <c r="AO106" s="280"/>
      <c r="AP106" s="280"/>
      <c r="AQ106" s="280"/>
      <c r="AR106" s="279">
        <f t="shared" si="260"/>
        <v>0.25</v>
      </c>
      <c r="AS106" s="278">
        <f t="shared" si="261"/>
        <v>0</v>
      </c>
      <c r="AT106" s="280"/>
      <c r="AU106" s="280"/>
      <c r="AV106" s="280"/>
      <c r="AW106" s="280"/>
      <c r="AX106" s="280"/>
      <c r="AY106" s="280"/>
    </row>
    <row r="107" spans="8:51" ht="12.75" x14ac:dyDescent="0.25">
      <c r="H107" s="271"/>
      <c r="I107" s="272"/>
      <c r="J107" s="272"/>
      <c r="K107" s="272"/>
      <c r="L107" s="272"/>
      <c r="M107" s="275">
        <v>20</v>
      </c>
      <c r="N107" s="275">
        <f t="shared" si="248"/>
        <v>0</v>
      </c>
      <c r="O107" s="275">
        <f t="shared" si="248"/>
        <v>0</v>
      </c>
      <c r="P107" s="275">
        <f t="shared" si="248"/>
        <v>0</v>
      </c>
      <c r="Q107" s="275">
        <f t="shared" si="248"/>
        <v>0</v>
      </c>
      <c r="R107" s="275">
        <f t="shared" si="248"/>
        <v>0</v>
      </c>
      <c r="S107" s="275">
        <f t="shared" si="248"/>
        <v>0</v>
      </c>
      <c r="T107" s="286"/>
      <c r="U107" s="275">
        <f t="shared" ref="U107:AA107" si="262">SUM(U108:U110)</f>
        <v>0</v>
      </c>
      <c r="V107" s="275">
        <f t="shared" si="262"/>
        <v>0</v>
      </c>
      <c r="W107" s="275">
        <f t="shared" si="262"/>
        <v>0</v>
      </c>
      <c r="X107" s="275">
        <f t="shared" si="262"/>
        <v>0</v>
      </c>
      <c r="Y107" s="275">
        <f t="shared" si="262"/>
        <v>0</v>
      </c>
      <c r="Z107" s="275">
        <f t="shared" si="262"/>
        <v>0</v>
      </c>
      <c r="AA107" s="275">
        <f t="shared" si="262"/>
        <v>0</v>
      </c>
      <c r="AB107" s="286"/>
      <c r="AC107" s="275">
        <f t="shared" ref="AC107:AI107" si="263">SUM(AC108:AC110)</f>
        <v>0</v>
      </c>
      <c r="AD107" s="275">
        <f t="shared" si="263"/>
        <v>0</v>
      </c>
      <c r="AE107" s="275">
        <f t="shared" si="263"/>
        <v>0</v>
      </c>
      <c r="AF107" s="275">
        <f t="shared" si="263"/>
        <v>0</v>
      </c>
      <c r="AG107" s="275">
        <f t="shared" si="263"/>
        <v>0</v>
      </c>
      <c r="AH107" s="275">
        <f t="shared" si="263"/>
        <v>0</v>
      </c>
      <c r="AI107" s="275">
        <f t="shared" si="263"/>
        <v>0</v>
      </c>
      <c r="AJ107" s="286"/>
      <c r="AK107" s="275">
        <f t="shared" ref="AK107:AQ107" si="264">SUM(AK108:AK110)</f>
        <v>0</v>
      </c>
      <c r="AL107" s="275">
        <f t="shared" si="264"/>
        <v>0</v>
      </c>
      <c r="AM107" s="275">
        <f t="shared" si="264"/>
        <v>0</v>
      </c>
      <c r="AN107" s="275">
        <f t="shared" si="264"/>
        <v>0</v>
      </c>
      <c r="AO107" s="275">
        <f t="shared" si="264"/>
        <v>0</v>
      </c>
      <c r="AP107" s="275">
        <f t="shared" si="264"/>
        <v>0</v>
      </c>
      <c r="AQ107" s="275">
        <f t="shared" si="264"/>
        <v>0</v>
      </c>
      <c r="AR107" s="286"/>
      <c r="AS107" s="275">
        <f t="shared" ref="AS107:AY107" si="265">SUM(AS108:AS110)</f>
        <v>0</v>
      </c>
      <c r="AT107" s="275">
        <f t="shared" si="265"/>
        <v>0</v>
      </c>
      <c r="AU107" s="275">
        <f t="shared" si="265"/>
        <v>0</v>
      </c>
      <c r="AV107" s="275">
        <f t="shared" si="265"/>
        <v>0</v>
      </c>
      <c r="AW107" s="275">
        <f t="shared" si="265"/>
        <v>0</v>
      </c>
      <c r="AX107" s="275">
        <f t="shared" si="265"/>
        <v>0</v>
      </c>
      <c r="AY107" s="275">
        <f t="shared" si="265"/>
        <v>0</v>
      </c>
    </row>
    <row r="108" spans="8:51" ht="12.75" x14ac:dyDescent="0.25">
      <c r="H108" s="276">
        <f t="shared" ref="H108:H110" si="266">SUM(I108:L108)</f>
        <v>350</v>
      </c>
      <c r="I108" s="285">
        <v>50</v>
      </c>
      <c r="J108" s="285">
        <v>100</v>
      </c>
      <c r="K108" s="285">
        <v>100</v>
      </c>
      <c r="L108" s="285">
        <v>100</v>
      </c>
      <c r="M108" s="278">
        <v>10</v>
      </c>
      <c r="N108" s="278">
        <f t="shared" si="248"/>
        <v>0</v>
      </c>
      <c r="O108" s="278">
        <f t="shared" si="248"/>
        <v>0</v>
      </c>
      <c r="P108" s="278">
        <f t="shared" si="248"/>
        <v>0</v>
      </c>
      <c r="Q108" s="278">
        <f t="shared" si="248"/>
        <v>0</v>
      </c>
      <c r="R108" s="278">
        <f t="shared" si="248"/>
        <v>0</v>
      </c>
      <c r="S108" s="278">
        <f t="shared" si="248"/>
        <v>0</v>
      </c>
      <c r="T108" s="279">
        <f t="shared" ref="T108:T110" si="267">+I108</f>
        <v>50</v>
      </c>
      <c r="U108" s="278">
        <f t="shared" ref="U108:U110" si="268">SUM(V108:AA108)</f>
        <v>0</v>
      </c>
      <c r="V108" s="290"/>
      <c r="W108" s="290"/>
      <c r="X108" s="290"/>
      <c r="Y108" s="290"/>
      <c r="Z108" s="290"/>
      <c r="AA108" s="290"/>
      <c r="AB108" s="279">
        <f t="shared" ref="AB108:AB110" si="269">+J108</f>
        <v>100</v>
      </c>
      <c r="AC108" s="278">
        <f t="shared" ref="AC108:AC110" si="270">SUM(AD108:AI108)</f>
        <v>0</v>
      </c>
      <c r="AD108" s="290"/>
      <c r="AE108" s="290"/>
      <c r="AF108" s="290"/>
      <c r="AG108" s="290"/>
      <c r="AH108" s="290"/>
      <c r="AI108" s="290"/>
      <c r="AJ108" s="279">
        <f t="shared" ref="AJ108:AJ110" si="271">+K108</f>
        <v>100</v>
      </c>
      <c r="AK108" s="278">
        <f t="shared" ref="AK108:AK110" si="272">SUM(AL108:AQ108)</f>
        <v>0</v>
      </c>
      <c r="AL108" s="290"/>
      <c r="AM108" s="290"/>
      <c r="AN108" s="290"/>
      <c r="AO108" s="290"/>
      <c r="AP108" s="290"/>
      <c r="AQ108" s="290"/>
      <c r="AR108" s="279">
        <f t="shared" ref="AR108:AR110" si="273">+L108</f>
        <v>100</v>
      </c>
      <c r="AS108" s="278">
        <f t="shared" ref="AS108:AS110" si="274">SUM(AT108:AY108)</f>
        <v>0</v>
      </c>
      <c r="AT108" s="290"/>
      <c r="AU108" s="290"/>
      <c r="AV108" s="290"/>
      <c r="AW108" s="290"/>
      <c r="AX108" s="290"/>
      <c r="AY108" s="290"/>
    </row>
    <row r="109" spans="8:51" ht="12.75" x14ac:dyDescent="0.25">
      <c r="H109" s="276">
        <f t="shared" si="266"/>
        <v>40</v>
      </c>
      <c r="I109" s="285">
        <v>5</v>
      </c>
      <c r="J109" s="285">
        <v>10</v>
      </c>
      <c r="K109" s="285">
        <v>15</v>
      </c>
      <c r="L109" s="285">
        <v>10</v>
      </c>
      <c r="M109" s="278">
        <v>5</v>
      </c>
      <c r="N109" s="278">
        <f t="shared" si="248"/>
        <v>0</v>
      </c>
      <c r="O109" s="278">
        <f t="shared" si="248"/>
        <v>0</v>
      </c>
      <c r="P109" s="278">
        <f t="shared" si="248"/>
        <v>0</v>
      </c>
      <c r="Q109" s="278">
        <f t="shared" si="248"/>
        <v>0</v>
      </c>
      <c r="R109" s="278">
        <f t="shared" si="248"/>
        <v>0</v>
      </c>
      <c r="S109" s="278">
        <f t="shared" si="248"/>
        <v>0</v>
      </c>
      <c r="T109" s="279">
        <f t="shared" si="267"/>
        <v>5</v>
      </c>
      <c r="U109" s="278">
        <f t="shared" si="268"/>
        <v>0</v>
      </c>
      <c r="V109" s="290"/>
      <c r="W109" s="290"/>
      <c r="X109" s="290"/>
      <c r="Y109" s="290"/>
      <c r="Z109" s="290"/>
      <c r="AA109" s="290"/>
      <c r="AB109" s="279">
        <f t="shared" si="269"/>
        <v>10</v>
      </c>
      <c r="AC109" s="278">
        <f t="shared" si="270"/>
        <v>0</v>
      </c>
      <c r="AD109" s="290"/>
      <c r="AE109" s="290"/>
      <c r="AF109" s="290"/>
      <c r="AG109" s="290"/>
      <c r="AH109" s="290"/>
      <c r="AI109" s="290"/>
      <c r="AJ109" s="279">
        <f t="shared" si="271"/>
        <v>15</v>
      </c>
      <c r="AK109" s="278">
        <f t="shared" si="272"/>
        <v>0</v>
      </c>
      <c r="AL109" s="290"/>
      <c r="AM109" s="290"/>
      <c r="AN109" s="290"/>
      <c r="AO109" s="290"/>
      <c r="AP109" s="290"/>
      <c r="AQ109" s="290"/>
      <c r="AR109" s="279">
        <f t="shared" si="273"/>
        <v>10</v>
      </c>
      <c r="AS109" s="278">
        <f t="shared" si="274"/>
        <v>0</v>
      </c>
      <c r="AT109" s="290"/>
      <c r="AU109" s="290"/>
      <c r="AV109" s="290"/>
      <c r="AW109" s="290"/>
      <c r="AX109" s="290"/>
      <c r="AY109" s="290"/>
    </row>
    <row r="110" spans="8:51" ht="12.75" x14ac:dyDescent="0.25">
      <c r="H110" s="283">
        <f t="shared" si="266"/>
        <v>1</v>
      </c>
      <c r="I110" s="284">
        <v>0</v>
      </c>
      <c r="J110" s="284">
        <v>0.5</v>
      </c>
      <c r="K110" s="284">
        <v>0.4</v>
      </c>
      <c r="L110" s="284">
        <v>0.1</v>
      </c>
      <c r="M110" s="278">
        <v>5</v>
      </c>
      <c r="N110" s="278">
        <f t="shared" si="248"/>
        <v>0</v>
      </c>
      <c r="O110" s="278">
        <f t="shared" si="248"/>
        <v>0</v>
      </c>
      <c r="P110" s="278">
        <f t="shared" si="248"/>
        <v>0</v>
      </c>
      <c r="Q110" s="278">
        <f t="shared" si="248"/>
        <v>0</v>
      </c>
      <c r="R110" s="278">
        <f t="shared" si="248"/>
        <v>0</v>
      </c>
      <c r="S110" s="278">
        <f t="shared" si="248"/>
        <v>0</v>
      </c>
      <c r="T110" s="279">
        <f t="shared" si="267"/>
        <v>0</v>
      </c>
      <c r="U110" s="278">
        <f t="shared" si="268"/>
        <v>0</v>
      </c>
      <c r="V110" s="290"/>
      <c r="W110" s="290"/>
      <c r="X110" s="290"/>
      <c r="Y110" s="290"/>
      <c r="Z110" s="290"/>
      <c r="AA110" s="290"/>
      <c r="AB110" s="279">
        <f t="shared" si="269"/>
        <v>0.5</v>
      </c>
      <c r="AC110" s="278">
        <f t="shared" si="270"/>
        <v>0</v>
      </c>
      <c r="AD110" s="290"/>
      <c r="AE110" s="290"/>
      <c r="AF110" s="290"/>
      <c r="AG110" s="290"/>
      <c r="AH110" s="290"/>
      <c r="AI110" s="290"/>
      <c r="AJ110" s="279">
        <f t="shared" si="271"/>
        <v>0.4</v>
      </c>
      <c r="AK110" s="278">
        <f t="shared" si="272"/>
        <v>0</v>
      </c>
      <c r="AL110" s="290"/>
      <c r="AM110" s="290"/>
      <c r="AN110" s="290"/>
      <c r="AO110" s="290"/>
      <c r="AP110" s="290"/>
      <c r="AQ110" s="290"/>
      <c r="AR110" s="279">
        <f t="shared" si="273"/>
        <v>0.1</v>
      </c>
      <c r="AS110" s="278">
        <f t="shared" si="274"/>
        <v>0</v>
      </c>
      <c r="AT110" s="290"/>
      <c r="AU110" s="290"/>
      <c r="AV110" s="290"/>
      <c r="AW110" s="290"/>
      <c r="AX110" s="290"/>
      <c r="AY110" s="290"/>
    </row>
    <row r="111" spans="8:51" ht="12.75" x14ac:dyDescent="0.25">
      <c r="H111" s="266"/>
      <c r="I111" s="267"/>
      <c r="J111" s="267"/>
      <c r="K111" s="267"/>
      <c r="L111" s="267"/>
      <c r="M111" s="293">
        <f t="shared" ref="M111:S111" si="275">SUM(M112:M122)/2</f>
        <v>265</v>
      </c>
      <c r="N111" s="293">
        <f t="shared" si="275"/>
        <v>0</v>
      </c>
      <c r="O111" s="293">
        <f t="shared" si="275"/>
        <v>0</v>
      </c>
      <c r="P111" s="293">
        <f t="shared" si="275"/>
        <v>0</v>
      </c>
      <c r="Q111" s="293">
        <f t="shared" si="275"/>
        <v>0</v>
      </c>
      <c r="R111" s="293">
        <f t="shared" si="275"/>
        <v>0</v>
      </c>
      <c r="S111" s="293">
        <f t="shared" si="275"/>
        <v>0</v>
      </c>
      <c r="T111" s="296"/>
      <c r="U111" s="295">
        <f t="shared" ref="U111:AA111" si="276">SUM(U112:U122)/2</f>
        <v>0</v>
      </c>
      <c r="V111" s="295">
        <f t="shared" si="276"/>
        <v>0</v>
      </c>
      <c r="W111" s="295">
        <f t="shared" si="276"/>
        <v>0</v>
      </c>
      <c r="X111" s="295">
        <f t="shared" si="276"/>
        <v>0</v>
      </c>
      <c r="Y111" s="295">
        <f t="shared" si="276"/>
        <v>0</v>
      </c>
      <c r="Z111" s="295">
        <f t="shared" si="276"/>
        <v>0</v>
      </c>
      <c r="AA111" s="295">
        <f t="shared" si="276"/>
        <v>0</v>
      </c>
      <c r="AB111" s="296"/>
      <c r="AC111" s="295">
        <f t="shared" ref="AC111:AI111" si="277">SUM(AC112:AC122)/2</f>
        <v>0</v>
      </c>
      <c r="AD111" s="295">
        <f t="shared" si="277"/>
        <v>0</v>
      </c>
      <c r="AE111" s="295">
        <f t="shared" si="277"/>
        <v>0</v>
      </c>
      <c r="AF111" s="295">
        <f t="shared" si="277"/>
        <v>0</v>
      </c>
      <c r="AG111" s="295">
        <f t="shared" si="277"/>
        <v>0</v>
      </c>
      <c r="AH111" s="295">
        <f t="shared" si="277"/>
        <v>0</v>
      </c>
      <c r="AI111" s="295">
        <f t="shared" si="277"/>
        <v>0</v>
      </c>
      <c r="AJ111" s="296"/>
      <c r="AK111" s="295">
        <f t="shared" ref="AK111:AQ111" si="278">SUM(AK112:AK122)/2</f>
        <v>0</v>
      </c>
      <c r="AL111" s="295">
        <f t="shared" si="278"/>
        <v>0</v>
      </c>
      <c r="AM111" s="295">
        <f t="shared" si="278"/>
        <v>0</v>
      </c>
      <c r="AN111" s="295">
        <f t="shared" si="278"/>
        <v>0</v>
      </c>
      <c r="AO111" s="295">
        <f t="shared" si="278"/>
        <v>0</v>
      </c>
      <c r="AP111" s="295">
        <f t="shared" si="278"/>
        <v>0</v>
      </c>
      <c r="AQ111" s="295">
        <f t="shared" si="278"/>
        <v>0</v>
      </c>
      <c r="AR111" s="296"/>
      <c r="AS111" s="295">
        <f t="shared" ref="AS111:AY111" si="279">SUM(AS112:AS122)/2</f>
        <v>0</v>
      </c>
      <c r="AT111" s="295">
        <f t="shared" si="279"/>
        <v>0</v>
      </c>
      <c r="AU111" s="295">
        <f t="shared" si="279"/>
        <v>0</v>
      </c>
      <c r="AV111" s="295">
        <f t="shared" si="279"/>
        <v>0</v>
      </c>
      <c r="AW111" s="295">
        <f t="shared" si="279"/>
        <v>0</v>
      </c>
      <c r="AX111" s="295">
        <f t="shared" si="279"/>
        <v>0</v>
      </c>
      <c r="AY111" s="295">
        <f t="shared" si="279"/>
        <v>0</v>
      </c>
    </row>
    <row r="112" spans="8:51" ht="12.75" x14ac:dyDescent="0.25">
      <c r="H112" s="271"/>
      <c r="I112" s="272"/>
      <c r="J112" s="272"/>
      <c r="K112" s="272"/>
      <c r="L112" s="272"/>
      <c r="M112" s="275">
        <v>70</v>
      </c>
      <c r="N112" s="275">
        <f t="shared" ref="N112:S122" si="280">+V112+AD112+AL112+AT112</f>
        <v>0</v>
      </c>
      <c r="O112" s="275">
        <f t="shared" si="280"/>
        <v>0</v>
      </c>
      <c r="P112" s="275">
        <f t="shared" si="280"/>
        <v>0</v>
      </c>
      <c r="Q112" s="275">
        <f t="shared" si="280"/>
        <v>0</v>
      </c>
      <c r="R112" s="275">
        <f t="shared" si="280"/>
        <v>0</v>
      </c>
      <c r="S112" s="275">
        <f t="shared" si="280"/>
        <v>0</v>
      </c>
      <c r="T112" s="286"/>
      <c r="U112" s="275">
        <f t="shared" ref="U112:AA112" si="281">SUM(U113:U118)</f>
        <v>0</v>
      </c>
      <c r="V112" s="275">
        <f t="shared" si="281"/>
        <v>0</v>
      </c>
      <c r="W112" s="275">
        <f t="shared" si="281"/>
        <v>0</v>
      </c>
      <c r="X112" s="275">
        <f t="shared" si="281"/>
        <v>0</v>
      </c>
      <c r="Y112" s="275">
        <f t="shared" si="281"/>
        <v>0</v>
      </c>
      <c r="Z112" s="275">
        <f t="shared" si="281"/>
        <v>0</v>
      </c>
      <c r="AA112" s="275">
        <f t="shared" si="281"/>
        <v>0</v>
      </c>
      <c r="AB112" s="286"/>
      <c r="AC112" s="275">
        <f t="shared" ref="AC112:AI112" si="282">SUM(AC113:AC118)</f>
        <v>0</v>
      </c>
      <c r="AD112" s="275">
        <f t="shared" si="282"/>
        <v>0</v>
      </c>
      <c r="AE112" s="275">
        <f t="shared" si="282"/>
        <v>0</v>
      </c>
      <c r="AF112" s="275">
        <f t="shared" si="282"/>
        <v>0</v>
      </c>
      <c r="AG112" s="275">
        <f t="shared" si="282"/>
        <v>0</v>
      </c>
      <c r="AH112" s="275">
        <f t="shared" si="282"/>
        <v>0</v>
      </c>
      <c r="AI112" s="275">
        <f t="shared" si="282"/>
        <v>0</v>
      </c>
      <c r="AJ112" s="286"/>
      <c r="AK112" s="275">
        <f t="shared" ref="AK112:AQ112" si="283">SUM(AK113:AK118)</f>
        <v>0</v>
      </c>
      <c r="AL112" s="275">
        <f t="shared" si="283"/>
        <v>0</v>
      </c>
      <c r="AM112" s="275">
        <f t="shared" si="283"/>
        <v>0</v>
      </c>
      <c r="AN112" s="275">
        <f t="shared" si="283"/>
        <v>0</v>
      </c>
      <c r="AO112" s="275">
        <f t="shared" si="283"/>
        <v>0</v>
      </c>
      <c r="AP112" s="275">
        <f t="shared" si="283"/>
        <v>0</v>
      </c>
      <c r="AQ112" s="275">
        <f t="shared" si="283"/>
        <v>0</v>
      </c>
      <c r="AR112" s="286"/>
      <c r="AS112" s="275">
        <f t="shared" ref="AS112:AY112" si="284">SUM(AS113:AS118)</f>
        <v>0</v>
      </c>
      <c r="AT112" s="275">
        <f t="shared" si="284"/>
        <v>0</v>
      </c>
      <c r="AU112" s="275">
        <f t="shared" si="284"/>
        <v>0</v>
      </c>
      <c r="AV112" s="275">
        <f t="shared" si="284"/>
        <v>0</v>
      </c>
      <c r="AW112" s="275">
        <f t="shared" si="284"/>
        <v>0</v>
      </c>
      <c r="AX112" s="275">
        <f t="shared" si="284"/>
        <v>0</v>
      </c>
      <c r="AY112" s="275">
        <f t="shared" si="284"/>
        <v>0</v>
      </c>
    </row>
    <row r="113" spans="8:51" ht="12.75" x14ac:dyDescent="0.25">
      <c r="H113" s="276">
        <f t="shared" ref="H113:H118" si="285">SUM(I113:L113)</f>
        <v>8</v>
      </c>
      <c r="I113" s="285">
        <v>1</v>
      </c>
      <c r="J113" s="285">
        <v>3</v>
      </c>
      <c r="K113" s="285">
        <v>2</v>
      </c>
      <c r="L113" s="285">
        <v>2</v>
      </c>
      <c r="M113" s="278">
        <v>20</v>
      </c>
      <c r="N113" s="278">
        <f t="shared" si="280"/>
        <v>0</v>
      </c>
      <c r="O113" s="278">
        <f t="shared" si="280"/>
        <v>0</v>
      </c>
      <c r="P113" s="278">
        <f t="shared" si="280"/>
        <v>0</v>
      </c>
      <c r="Q113" s="278">
        <f t="shared" si="280"/>
        <v>0</v>
      </c>
      <c r="R113" s="278">
        <f t="shared" si="280"/>
        <v>0</v>
      </c>
      <c r="S113" s="278">
        <f t="shared" si="280"/>
        <v>0</v>
      </c>
      <c r="T113" s="279">
        <f t="shared" ref="T113:T118" si="286">+I113</f>
        <v>1</v>
      </c>
      <c r="U113" s="278">
        <f t="shared" ref="U113:U118" si="287">SUM(V113:AA113)</f>
        <v>0</v>
      </c>
      <c r="V113" s="290"/>
      <c r="W113" s="290"/>
      <c r="X113" s="290"/>
      <c r="Y113" s="290"/>
      <c r="Z113" s="290"/>
      <c r="AA113" s="290"/>
      <c r="AB113" s="279">
        <f t="shared" ref="AB113:AB118" si="288">+J113</f>
        <v>3</v>
      </c>
      <c r="AC113" s="278">
        <f t="shared" ref="AC113:AC118" si="289">SUM(AD113:AI113)</f>
        <v>0</v>
      </c>
      <c r="AD113" s="290"/>
      <c r="AE113" s="290"/>
      <c r="AF113" s="290"/>
      <c r="AG113" s="290"/>
      <c r="AH113" s="290"/>
      <c r="AI113" s="290"/>
      <c r="AJ113" s="279">
        <f t="shared" ref="AJ113:AJ118" si="290">+K113</f>
        <v>2</v>
      </c>
      <c r="AK113" s="278">
        <f t="shared" ref="AK113:AK118" si="291">SUM(AL113:AQ113)</f>
        <v>0</v>
      </c>
      <c r="AL113" s="290"/>
      <c r="AM113" s="290"/>
      <c r="AN113" s="290"/>
      <c r="AO113" s="290"/>
      <c r="AP113" s="290"/>
      <c r="AQ113" s="290"/>
      <c r="AR113" s="279">
        <f t="shared" ref="AR113:AR118" si="292">+L113</f>
        <v>2</v>
      </c>
      <c r="AS113" s="278">
        <f t="shared" ref="AS113:AS118" si="293">SUM(AT113:AY113)</f>
        <v>0</v>
      </c>
      <c r="AT113" s="290"/>
      <c r="AU113" s="290"/>
      <c r="AV113" s="290"/>
      <c r="AW113" s="290"/>
      <c r="AX113" s="290"/>
      <c r="AY113" s="290"/>
    </row>
    <row r="114" spans="8:51" ht="12.75" x14ac:dyDescent="0.25">
      <c r="H114" s="276">
        <f t="shared" si="285"/>
        <v>12</v>
      </c>
      <c r="I114" s="285">
        <v>3</v>
      </c>
      <c r="J114" s="285">
        <v>3</v>
      </c>
      <c r="K114" s="285">
        <v>3</v>
      </c>
      <c r="L114" s="285">
        <v>3</v>
      </c>
      <c r="M114" s="278">
        <v>10</v>
      </c>
      <c r="N114" s="278">
        <f t="shared" si="280"/>
        <v>0</v>
      </c>
      <c r="O114" s="278">
        <f t="shared" si="280"/>
        <v>0</v>
      </c>
      <c r="P114" s="278">
        <f t="shared" si="280"/>
        <v>0</v>
      </c>
      <c r="Q114" s="278">
        <f t="shared" si="280"/>
        <v>0</v>
      </c>
      <c r="R114" s="278">
        <f t="shared" si="280"/>
        <v>0</v>
      </c>
      <c r="S114" s="278">
        <f t="shared" si="280"/>
        <v>0</v>
      </c>
      <c r="T114" s="279">
        <f t="shared" si="286"/>
        <v>3</v>
      </c>
      <c r="U114" s="278">
        <f t="shared" si="287"/>
        <v>0</v>
      </c>
      <c r="V114" s="290"/>
      <c r="W114" s="290"/>
      <c r="X114" s="290"/>
      <c r="Y114" s="290"/>
      <c r="Z114" s="290"/>
      <c r="AA114" s="290"/>
      <c r="AB114" s="279">
        <f t="shared" si="288"/>
        <v>3</v>
      </c>
      <c r="AC114" s="278">
        <f t="shared" si="289"/>
        <v>0</v>
      </c>
      <c r="AD114" s="290"/>
      <c r="AE114" s="290"/>
      <c r="AF114" s="290"/>
      <c r="AG114" s="290"/>
      <c r="AH114" s="290"/>
      <c r="AI114" s="290"/>
      <c r="AJ114" s="279">
        <f t="shared" si="290"/>
        <v>3</v>
      </c>
      <c r="AK114" s="278">
        <f t="shared" si="291"/>
        <v>0</v>
      </c>
      <c r="AL114" s="290"/>
      <c r="AM114" s="290"/>
      <c r="AN114" s="290"/>
      <c r="AO114" s="290"/>
      <c r="AP114" s="290"/>
      <c r="AQ114" s="290"/>
      <c r="AR114" s="279">
        <f t="shared" si="292"/>
        <v>3</v>
      </c>
      <c r="AS114" s="278">
        <f t="shared" si="293"/>
        <v>0</v>
      </c>
      <c r="AT114" s="290"/>
      <c r="AU114" s="290"/>
      <c r="AV114" s="290"/>
      <c r="AW114" s="290"/>
      <c r="AX114" s="290"/>
      <c r="AY114" s="290"/>
    </row>
    <row r="115" spans="8:51" ht="12.75" x14ac:dyDescent="0.25">
      <c r="H115" s="276">
        <f t="shared" si="285"/>
        <v>4</v>
      </c>
      <c r="I115" s="285">
        <v>1</v>
      </c>
      <c r="J115" s="285">
        <v>1</v>
      </c>
      <c r="K115" s="285">
        <v>1</v>
      </c>
      <c r="L115" s="285">
        <v>1</v>
      </c>
      <c r="M115" s="278">
        <v>5</v>
      </c>
      <c r="N115" s="278">
        <f t="shared" si="280"/>
        <v>0</v>
      </c>
      <c r="O115" s="278">
        <f t="shared" si="280"/>
        <v>0</v>
      </c>
      <c r="P115" s="278">
        <f t="shared" si="280"/>
        <v>0</v>
      </c>
      <c r="Q115" s="278">
        <f t="shared" si="280"/>
        <v>0</v>
      </c>
      <c r="R115" s="278">
        <f t="shared" si="280"/>
        <v>0</v>
      </c>
      <c r="S115" s="278">
        <f t="shared" si="280"/>
        <v>0</v>
      </c>
      <c r="T115" s="279">
        <f t="shared" si="286"/>
        <v>1</v>
      </c>
      <c r="U115" s="278">
        <f t="shared" si="287"/>
        <v>0</v>
      </c>
      <c r="V115" s="290"/>
      <c r="W115" s="290"/>
      <c r="X115" s="290"/>
      <c r="Y115" s="290"/>
      <c r="Z115" s="290"/>
      <c r="AA115" s="290"/>
      <c r="AB115" s="279">
        <f t="shared" si="288"/>
        <v>1</v>
      </c>
      <c r="AC115" s="278">
        <f t="shared" si="289"/>
        <v>0</v>
      </c>
      <c r="AD115" s="290"/>
      <c r="AE115" s="290"/>
      <c r="AF115" s="290"/>
      <c r="AG115" s="290"/>
      <c r="AH115" s="290"/>
      <c r="AI115" s="290"/>
      <c r="AJ115" s="279">
        <f t="shared" si="290"/>
        <v>1</v>
      </c>
      <c r="AK115" s="278">
        <f t="shared" si="291"/>
        <v>0</v>
      </c>
      <c r="AL115" s="290"/>
      <c r="AM115" s="290"/>
      <c r="AN115" s="290"/>
      <c r="AO115" s="290"/>
      <c r="AP115" s="290"/>
      <c r="AQ115" s="290"/>
      <c r="AR115" s="279">
        <f t="shared" si="292"/>
        <v>1</v>
      </c>
      <c r="AS115" s="278">
        <f t="shared" si="293"/>
        <v>0</v>
      </c>
      <c r="AT115" s="290"/>
      <c r="AU115" s="290"/>
      <c r="AV115" s="290"/>
      <c r="AW115" s="290"/>
      <c r="AX115" s="290"/>
      <c r="AY115" s="290"/>
    </row>
    <row r="116" spans="8:51" ht="12.75" x14ac:dyDescent="0.25">
      <c r="H116" s="276">
        <f t="shared" si="285"/>
        <v>4</v>
      </c>
      <c r="I116" s="285">
        <v>1</v>
      </c>
      <c r="J116" s="285">
        <v>1</v>
      </c>
      <c r="K116" s="285">
        <v>1</v>
      </c>
      <c r="L116" s="285">
        <v>1</v>
      </c>
      <c r="M116" s="278">
        <v>5</v>
      </c>
      <c r="N116" s="278">
        <f t="shared" si="280"/>
        <v>0</v>
      </c>
      <c r="O116" s="278">
        <f t="shared" si="280"/>
        <v>0</v>
      </c>
      <c r="P116" s="278">
        <f t="shared" si="280"/>
        <v>0</v>
      </c>
      <c r="Q116" s="278">
        <f t="shared" si="280"/>
        <v>0</v>
      </c>
      <c r="R116" s="278">
        <f t="shared" si="280"/>
        <v>0</v>
      </c>
      <c r="S116" s="278">
        <f t="shared" si="280"/>
        <v>0</v>
      </c>
      <c r="T116" s="279">
        <f t="shared" si="286"/>
        <v>1</v>
      </c>
      <c r="U116" s="278">
        <f t="shared" si="287"/>
        <v>0</v>
      </c>
      <c r="V116" s="280"/>
      <c r="W116" s="280"/>
      <c r="X116" s="280"/>
      <c r="Y116" s="280"/>
      <c r="Z116" s="280"/>
      <c r="AA116" s="280"/>
      <c r="AB116" s="279">
        <f t="shared" si="288"/>
        <v>1</v>
      </c>
      <c r="AC116" s="278">
        <f t="shared" si="289"/>
        <v>0</v>
      </c>
      <c r="AD116" s="280"/>
      <c r="AE116" s="280"/>
      <c r="AF116" s="280"/>
      <c r="AG116" s="280"/>
      <c r="AH116" s="280"/>
      <c r="AI116" s="280"/>
      <c r="AJ116" s="279">
        <f t="shared" si="290"/>
        <v>1</v>
      </c>
      <c r="AK116" s="278">
        <f t="shared" si="291"/>
        <v>0</v>
      </c>
      <c r="AL116" s="280"/>
      <c r="AM116" s="280"/>
      <c r="AN116" s="280"/>
      <c r="AO116" s="280"/>
      <c r="AP116" s="280"/>
      <c r="AQ116" s="280"/>
      <c r="AR116" s="279">
        <f t="shared" si="292"/>
        <v>1</v>
      </c>
      <c r="AS116" s="278">
        <f t="shared" si="293"/>
        <v>0</v>
      </c>
      <c r="AT116" s="280"/>
      <c r="AU116" s="280"/>
      <c r="AV116" s="280"/>
      <c r="AW116" s="280"/>
      <c r="AX116" s="280"/>
      <c r="AY116" s="280"/>
    </row>
    <row r="117" spans="8:51" ht="12.75" x14ac:dyDescent="0.25">
      <c r="H117" s="283">
        <f t="shared" si="285"/>
        <v>1</v>
      </c>
      <c r="I117" s="284">
        <v>0.25</v>
      </c>
      <c r="J117" s="284">
        <v>0.25</v>
      </c>
      <c r="K117" s="284">
        <v>0.25</v>
      </c>
      <c r="L117" s="284">
        <v>0.25</v>
      </c>
      <c r="M117" s="278">
        <v>10</v>
      </c>
      <c r="N117" s="278">
        <f t="shared" si="280"/>
        <v>0</v>
      </c>
      <c r="O117" s="278">
        <f t="shared" si="280"/>
        <v>0</v>
      </c>
      <c r="P117" s="278">
        <f t="shared" si="280"/>
        <v>0</v>
      </c>
      <c r="Q117" s="278">
        <f t="shared" si="280"/>
        <v>0</v>
      </c>
      <c r="R117" s="278">
        <f t="shared" si="280"/>
        <v>0</v>
      </c>
      <c r="S117" s="278">
        <f t="shared" si="280"/>
        <v>0</v>
      </c>
      <c r="T117" s="279">
        <f t="shared" si="286"/>
        <v>0.25</v>
      </c>
      <c r="U117" s="278">
        <f t="shared" si="287"/>
        <v>0</v>
      </c>
      <c r="V117" s="280"/>
      <c r="W117" s="280"/>
      <c r="X117" s="280"/>
      <c r="Y117" s="280"/>
      <c r="Z117" s="280"/>
      <c r="AA117" s="280"/>
      <c r="AB117" s="279">
        <f t="shared" si="288"/>
        <v>0.25</v>
      </c>
      <c r="AC117" s="278">
        <f t="shared" si="289"/>
        <v>0</v>
      </c>
      <c r="AD117" s="280"/>
      <c r="AE117" s="280"/>
      <c r="AF117" s="280"/>
      <c r="AG117" s="280"/>
      <c r="AH117" s="280"/>
      <c r="AI117" s="280"/>
      <c r="AJ117" s="279">
        <f t="shared" si="290"/>
        <v>0.25</v>
      </c>
      <c r="AK117" s="278">
        <f t="shared" si="291"/>
        <v>0</v>
      </c>
      <c r="AL117" s="280"/>
      <c r="AM117" s="280"/>
      <c r="AN117" s="280"/>
      <c r="AO117" s="280"/>
      <c r="AP117" s="280"/>
      <c r="AQ117" s="280"/>
      <c r="AR117" s="279">
        <f t="shared" si="292"/>
        <v>0.25</v>
      </c>
      <c r="AS117" s="278">
        <f t="shared" si="293"/>
        <v>0</v>
      </c>
      <c r="AT117" s="280"/>
      <c r="AU117" s="280"/>
      <c r="AV117" s="280"/>
      <c r="AW117" s="280"/>
      <c r="AX117" s="280"/>
      <c r="AY117" s="280"/>
    </row>
    <row r="118" spans="8:51" ht="12.75" x14ac:dyDescent="0.25">
      <c r="H118" s="276">
        <f t="shared" si="285"/>
        <v>4</v>
      </c>
      <c r="I118" s="285">
        <v>1</v>
      </c>
      <c r="J118" s="285">
        <v>1</v>
      </c>
      <c r="K118" s="285">
        <v>1</v>
      </c>
      <c r="L118" s="285">
        <v>1</v>
      </c>
      <c r="M118" s="278">
        <v>20</v>
      </c>
      <c r="N118" s="278">
        <f t="shared" si="280"/>
        <v>0</v>
      </c>
      <c r="O118" s="278">
        <f t="shared" si="280"/>
        <v>0</v>
      </c>
      <c r="P118" s="278">
        <f t="shared" si="280"/>
        <v>0</v>
      </c>
      <c r="Q118" s="278">
        <f t="shared" si="280"/>
        <v>0</v>
      </c>
      <c r="R118" s="278">
        <f t="shared" si="280"/>
        <v>0</v>
      </c>
      <c r="S118" s="278">
        <f t="shared" si="280"/>
        <v>0</v>
      </c>
      <c r="T118" s="279">
        <f t="shared" si="286"/>
        <v>1</v>
      </c>
      <c r="U118" s="278">
        <f t="shared" si="287"/>
        <v>0</v>
      </c>
      <c r="V118" s="290"/>
      <c r="W118" s="290"/>
      <c r="X118" s="290"/>
      <c r="Y118" s="290"/>
      <c r="Z118" s="290"/>
      <c r="AA118" s="290"/>
      <c r="AB118" s="279">
        <f t="shared" si="288"/>
        <v>1</v>
      </c>
      <c r="AC118" s="278">
        <f t="shared" si="289"/>
        <v>0</v>
      </c>
      <c r="AD118" s="290"/>
      <c r="AE118" s="290"/>
      <c r="AF118" s="290"/>
      <c r="AG118" s="290"/>
      <c r="AH118" s="290"/>
      <c r="AI118" s="290"/>
      <c r="AJ118" s="279">
        <f t="shared" si="290"/>
        <v>1</v>
      </c>
      <c r="AK118" s="278">
        <f t="shared" si="291"/>
        <v>0</v>
      </c>
      <c r="AL118" s="290"/>
      <c r="AM118" s="290"/>
      <c r="AN118" s="290"/>
      <c r="AO118" s="290"/>
      <c r="AP118" s="290"/>
      <c r="AQ118" s="290"/>
      <c r="AR118" s="279">
        <f t="shared" si="292"/>
        <v>1</v>
      </c>
      <c r="AS118" s="278">
        <f t="shared" si="293"/>
        <v>0</v>
      </c>
      <c r="AT118" s="290"/>
      <c r="AU118" s="290"/>
      <c r="AV118" s="290"/>
      <c r="AW118" s="290"/>
      <c r="AX118" s="290"/>
      <c r="AY118" s="290"/>
    </row>
    <row r="119" spans="8:51" ht="12.75" x14ac:dyDescent="0.25">
      <c r="H119" s="271"/>
      <c r="I119" s="272"/>
      <c r="J119" s="272"/>
      <c r="K119" s="272"/>
      <c r="L119" s="272"/>
      <c r="M119" s="275">
        <v>195</v>
      </c>
      <c r="N119" s="275">
        <f t="shared" si="280"/>
        <v>0</v>
      </c>
      <c r="O119" s="275">
        <f t="shared" si="280"/>
        <v>0</v>
      </c>
      <c r="P119" s="275">
        <f t="shared" si="280"/>
        <v>0</v>
      </c>
      <c r="Q119" s="275">
        <f t="shared" si="280"/>
        <v>0</v>
      </c>
      <c r="R119" s="275">
        <f t="shared" si="280"/>
        <v>0</v>
      </c>
      <c r="S119" s="275">
        <f t="shared" si="280"/>
        <v>0</v>
      </c>
      <c r="T119" s="274"/>
      <c r="U119" s="275">
        <f t="shared" ref="U119:AA119" si="294">SUM(U120:U122)</f>
        <v>0</v>
      </c>
      <c r="V119" s="275">
        <f t="shared" si="294"/>
        <v>0</v>
      </c>
      <c r="W119" s="275">
        <f t="shared" si="294"/>
        <v>0</v>
      </c>
      <c r="X119" s="275">
        <f t="shared" si="294"/>
        <v>0</v>
      </c>
      <c r="Y119" s="275">
        <f t="shared" si="294"/>
        <v>0</v>
      </c>
      <c r="Z119" s="275">
        <f t="shared" si="294"/>
        <v>0</v>
      </c>
      <c r="AA119" s="275">
        <f t="shared" si="294"/>
        <v>0</v>
      </c>
      <c r="AB119" s="274"/>
      <c r="AC119" s="275">
        <f t="shared" ref="AC119:AI119" si="295">SUM(AC120:AC122)</f>
        <v>0</v>
      </c>
      <c r="AD119" s="275">
        <f t="shared" si="295"/>
        <v>0</v>
      </c>
      <c r="AE119" s="275">
        <f t="shared" si="295"/>
        <v>0</v>
      </c>
      <c r="AF119" s="275">
        <f t="shared" si="295"/>
        <v>0</v>
      </c>
      <c r="AG119" s="275">
        <f t="shared" si="295"/>
        <v>0</v>
      </c>
      <c r="AH119" s="275">
        <f t="shared" si="295"/>
        <v>0</v>
      </c>
      <c r="AI119" s="275">
        <f t="shared" si="295"/>
        <v>0</v>
      </c>
      <c r="AJ119" s="274"/>
      <c r="AK119" s="275">
        <f t="shared" ref="AK119:AQ119" si="296">SUM(AK120:AK122)</f>
        <v>0</v>
      </c>
      <c r="AL119" s="275">
        <f t="shared" si="296"/>
        <v>0</v>
      </c>
      <c r="AM119" s="275">
        <f t="shared" si="296"/>
        <v>0</v>
      </c>
      <c r="AN119" s="275">
        <f t="shared" si="296"/>
        <v>0</v>
      </c>
      <c r="AO119" s="275">
        <f t="shared" si="296"/>
        <v>0</v>
      </c>
      <c r="AP119" s="275">
        <f t="shared" si="296"/>
        <v>0</v>
      </c>
      <c r="AQ119" s="275">
        <f t="shared" si="296"/>
        <v>0</v>
      </c>
      <c r="AR119" s="274"/>
      <c r="AS119" s="275">
        <f t="shared" ref="AS119:AY119" si="297">SUM(AS120:AS122)</f>
        <v>0</v>
      </c>
      <c r="AT119" s="275">
        <f t="shared" si="297"/>
        <v>0</v>
      </c>
      <c r="AU119" s="275">
        <f t="shared" si="297"/>
        <v>0</v>
      </c>
      <c r="AV119" s="275">
        <f t="shared" si="297"/>
        <v>0</v>
      </c>
      <c r="AW119" s="275">
        <f t="shared" si="297"/>
        <v>0</v>
      </c>
      <c r="AX119" s="275">
        <f t="shared" si="297"/>
        <v>0</v>
      </c>
      <c r="AY119" s="275">
        <f t="shared" si="297"/>
        <v>0</v>
      </c>
    </row>
    <row r="120" spans="8:51" ht="12.75" x14ac:dyDescent="0.25">
      <c r="H120" s="276">
        <f t="shared" ref="H120:H122" si="298">SUM(I120:L120)</f>
        <v>2</v>
      </c>
      <c r="I120" s="285">
        <v>0</v>
      </c>
      <c r="J120" s="285">
        <v>1</v>
      </c>
      <c r="K120" s="285">
        <v>1</v>
      </c>
      <c r="L120" s="285">
        <v>0</v>
      </c>
      <c r="M120" s="278">
        <v>100</v>
      </c>
      <c r="N120" s="278">
        <f t="shared" si="280"/>
        <v>0</v>
      </c>
      <c r="O120" s="278">
        <f t="shared" si="280"/>
        <v>0</v>
      </c>
      <c r="P120" s="278">
        <f t="shared" si="280"/>
        <v>0</v>
      </c>
      <c r="Q120" s="278">
        <f t="shared" si="280"/>
        <v>0</v>
      </c>
      <c r="R120" s="278">
        <f t="shared" si="280"/>
        <v>0</v>
      </c>
      <c r="S120" s="278">
        <f t="shared" si="280"/>
        <v>0</v>
      </c>
      <c r="T120" s="279">
        <f t="shared" ref="T120:T122" si="299">+I120</f>
        <v>0</v>
      </c>
      <c r="U120" s="278">
        <f t="shared" ref="U120:U122" si="300">SUM(V120:AA120)</f>
        <v>0</v>
      </c>
      <c r="V120" s="280"/>
      <c r="W120" s="280"/>
      <c r="X120" s="280"/>
      <c r="Y120" s="280"/>
      <c r="Z120" s="280"/>
      <c r="AA120" s="280"/>
      <c r="AB120" s="279">
        <f t="shared" ref="AB120:AB122" si="301">+J120</f>
        <v>1</v>
      </c>
      <c r="AC120" s="278">
        <f t="shared" ref="AC120:AC122" si="302">SUM(AD120:AI120)</f>
        <v>0</v>
      </c>
      <c r="AD120" s="280"/>
      <c r="AE120" s="280"/>
      <c r="AF120" s="280"/>
      <c r="AG120" s="280"/>
      <c r="AH120" s="280"/>
      <c r="AI120" s="280"/>
      <c r="AJ120" s="279">
        <f t="shared" ref="AJ120:AJ122" si="303">+K120</f>
        <v>1</v>
      </c>
      <c r="AK120" s="278">
        <f t="shared" ref="AK120:AK122" si="304">SUM(AL120:AQ120)</f>
        <v>0</v>
      </c>
      <c r="AL120" s="280"/>
      <c r="AM120" s="280"/>
      <c r="AN120" s="280"/>
      <c r="AO120" s="280"/>
      <c r="AP120" s="280"/>
      <c r="AQ120" s="280"/>
      <c r="AR120" s="279">
        <f t="shared" ref="AR120:AR122" si="305">+L120</f>
        <v>0</v>
      </c>
      <c r="AS120" s="278">
        <f t="shared" ref="AS120:AS122" si="306">SUM(AT120:AY120)</f>
        <v>0</v>
      </c>
      <c r="AT120" s="280"/>
      <c r="AU120" s="280"/>
      <c r="AV120" s="280"/>
      <c r="AW120" s="280"/>
      <c r="AX120" s="280"/>
      <c r="AY120" s="280"/>
    </row>
    <row r="121" spans="8:51" ht="12.75" x14ac:dyDescent="0.25">
      <c r="H121" s="276">
        <f t="shared" si="298"/>
        <v>1</v>
      </c>
      <c r="I121" s="285">
        <v>0</v>
      </c>
      <c r="J121" s="285">
        <v>1</v>
      </c>
      <c r="K121" s="285">
        <v>0</v>
      </c>
      <c r="L121" s="285">
        <v>0</v>
      </c>
      <c r="M121" s="278">
        <v>80</v>
      </c>
      <c r="N121" s="278">
        <f t="shared" si="280"/>
        <v>0</v>
      </c>
      <c r="O121" s="278">
        <f t="shared" si="280"/>
        <v>0</v>
      </c>
      <c r="P121" s="278">
        <f t="shared" si="280"/>
        <v>0</v>
      </c>
      <c r="Q121" s="278">
        <f t="shared" si="280"/>
        <v>0</v>
      </c>
      <c r="R121" s="278">
        <f t="shared" si="280"/>
        <v>0</v>
      </c>
      <c r="S121" s="278">
        <f t="shared" si="280"/>
        <v>0</v>
      </c>
      <c r="T121" s="279">
        <f t="shared" si="299"/>
        <v>0</v>
      </c>
      <c r="U121" s="278">
        <f t="shared" si="300"/>
        <v>0</v>
      </c>
      <c r="V121" s="290"/>
      <c r="W121" s="290"/>
      <c r="X121" s="290"/>
      <c r="Y121" s="290"/>
      <c r="Z121" s="290"/>
      <c r="AA121" s="290"/>
      <c r="AB121" s="279">
        <f t="shared" si="301"/>
        <v>1</v>
      </c>
      <c r="AC121" s="278">
        <f t="shared" si="302"/>
        <v>0</v>
      </c>
      <c r="AD121" s="290"/>
      <c r="AE121" s="290"/>
      <c r="AF121" s="290"/>
      <c r="AG121" s="290"/>
      <c r="AH121" s="290"/>
      <c r="AI121" s="290"/>
      <c r="AJ121" s="279">
        <f t="shared" si="303"/>
        <v>0</v>
      </c>
      <c r="AK121" s="278">
        <f t="shared" si="304"/>
        <v>0</v>
      </c>
      <c r="AL121" s="290"/>
      <c r="AM121" s="290"/>
      <c r="AN121" s="290"/>
      <c r="AO121" s="290"/>
      <c r="AP121" s="290"/>
      <c r="AQ121" s="290"/>
      <c r="AR121" s="279">
        <f t="shared" si="305"/>
        <v>0</v>
      </c>
      <c r="AS121" s="278">
        <f t="shared" si="306"/>
        <v>0</v>
      </c>
      <c r="AT121" s="290"/>
      <c r="AU121" s="290"/>
      <c r="AV121" s="290"/>
      <c r="AW121" s="290"/>
      <c r="AX121" s="290"/>
      <c r="AY121" s="290"/>
    </row>
    <row r="122" spans="8:51" ht="12.75" x14ac:dyDescent="0.25">
      <c r="H122" s="276">
        <f t="shared" si="298"/>
        <v>1</v>
      </c>
      <c r="I122" s="285">
        <v>0</v>
      </c>
      <c r="J122" s="285">
        <v>0</v>
      </c>
      <c r="K122" s="285">
        <v>1</v>
      </c>
      <c r="L122" s="285">
        <v>0</v>
      </c>
      <c r="M122" s="278">
        <v>15</v>
      </c>
      <c r="N122" s="278">
        <f t="shared" si="280"/>
        <v>0</v>
      </c>
      <c r="O122" s="278">
        <f t="shared" si="280"/>
        <v>0</v>
      </c>
      <c r="P122" s="278">
        <f t="shared" si="280"/>
        <v>0</v>
      </c>
      <c r="Q122" s="278">
        <f t="shared" si="280"/>
        <v>0</v>
      </c>
      <c r="R122" s="278">
        <f t="shared" si="280"/>
        <v>0</v>
      </c>
      <c r="S122" s="278">
        <f t="shared" si="280"/>
        <v>0</v>
      </c>
      <c r="T122" s="279">
        <f t="shared" si="299"/>
        <v>0</v>
      </c>
      <c r="U122" s="278">
        <f t="shared" si="300"/>
        <v>0</v>
      </c>
      <c r="V122" s="280"/>
      <c r="W122" s="280"/>
      <c r="X122" s="280"/>
      <c r="Y122" s="280"/>
      <c r="Z122" s="280"/>
      <c r="AA122" s="280"/>
      <c r="AB122" s="279">
        <f t="shared" si="301"/>
        <v>0</v>
      </c>
      <c r="AC122" s="278">
        <f t="shared" si="302"/>
        <v>0</v>
      </c>
      <c r="AD122" s="280"/>
      <c r="AE122" s="280"/>
      <c r="AF122" s="280"/>
      <c r="AG122" s="280"/>
      <c r="AH122" s="280"/>
      <c r="AI122" s="280"/>
      <c r="AJ122" s="279">
        <f t="shared" si="303"/>
        <v>1</v>
      </c>
      <c r="AK122" s="278">
        <f t="shared" si="304"/>
        <v>0</v>
      </c>
      <c r="AL122" s="280"/>
      <c r="AM122" s="280"/>
      <c r="AN122" s="280"/>
      <c r="AO122" s="280"/>
      <c r="AP122" s="280"/>
      <c r="AQ122" s="280"/>
      <c r="AR122" s="279">
        <f t="shared" si="305"/>
        <v>0</v>
      </c>
      <c r="AS122" s="278">
        <f t="shared" si="306"/>
        <v>0</v>
      </c>
      <c r="AT122" s="280"/>
      <c r="AU122" s="280"/>
      <c r="AV122" s="280"/>
      <c r="AW122" s="280"/>
      <c r="AX122" s="280"/>
      <c r="AY122" s="280"/>
    </row>
    <row r="123" spans="8:51" ht="12.75" x14ac:dyDescent="0.25">
      <c r="H123" s="297"/>
      <c r="I123" s="211"/>
      <c r="J123" s="211"/>
      <c r="K123" s="211"/>
      <c r="L123" s="211"/>
      <c r="M123" s="212"/>
      <c r="N123" s="212"/>
      <c r="O123" s="212"/>
      <c r="P123" s="212"/>
      <c r="Q123" s="212"/>
      <c r="R123" s="212"/>
      <c r="S123" s="212"/>
      <c r="T123" s="298"/>
      <c r="U123" s="299"/>
      <c r="V123" s="299"/>
      <c r="W123" s="299"/>
      <c r="X123" s="299"/>
      <c r="Y123" s="300"/>
      <c r="Z123" s="300"/>
      <c r="AA123" s="300"/>
      <c r="AB123" s="298"/>
      <c r="AC123" s="299"/>
      <c r="AD123" s="299"/>
      <c r="AE123" s="299"/>
      <c r="AF123" s="299"/>
      <c r="AG123" s="300"/>
      <c r="AH123" s="300"/>
      <c r="AI123" s="300"/>
      <c r="AJ123" s="298"/>
      <c r="AK123" s="299"/>
      <c r="AL123" s="299"/>
      <c r="AM123" s="299"/>
      <c r="AN123" s="299"/>
      <c r="AO123" s="300"/>
      <c r="AP123" s="300"/>
      <c r="AQ123" s="300"/>
      <c r="AR123" s="298"/>
      <c r="AS123" s="299"/>
      <c r="AT123" s="299"/>
      <c r="AU123" s="299"/>
      <c r="AV123" s="299"/>
      <c r="AW123" s="300"/>
      <c r="AX123" s="300"/>
      <c r="AY123" s="300"/>
    </row>
    <row r="124" spans="8:51" ht="12.75" x14ac:dyDescent="0.25">
      <c r="H124" s="301"/>
      <c r="I124" s="302"/>
      <c r="J124" s="302"/>
      <c r="K124" s="302"/>
      <c r="L124" s="302"/>
      <c r="M124" s="212"/>
      <c r="N124" s="212"/>
      <c r="O124" s="212"/>
      <c r="P124" s="212"/>
      <c r="Q124" s="212"/>
      <c r="R124" s="212"/>
      <c r="S124" s="212"/>
      <c r="T124" s="298"/>
      <c r="U124" s="299"/>
      <c r="V124" s="299"/>
      <c r="W124" s="299"/>
      <c r="X124" s="299"/>
      <c r="Y124" s="300"/>
      <c r="Z124" s="300"/>
      <c r="AA124" s="300"/>
      <c r="AB124" s="298"/>
      <c r="AC124" s="299"/>
      <c r="AD124" s="299"/>
      <c r="AE124" s="299"/>
      <c r="AF124" s="299"/>
      <c r="AG124" s="300"/>
      <c r="AH124" s="300"/>
      <c r="AI124" s="300"/>
      <c r="AJ124" s="298"/>
      <c r="AK124" s="299"/>
      <c r="AL124" s="299"/>
      <c r="AM124" s="299"/>
      <c r="AN124" s="299"/>
      <c r="AO124" s="300"/>
      <c r="AP124" s="300"/>
      <c r="AQ124" s="300"/>
      <c r="AR124" s="298"/>
      <c r="AS124" s="299"/>
      <c r="AT124" s="299"/>
      <c r="AU124" s="299"/>
      <c r="AV124" s="299"/>
      <c r="AW124" s="300"/>
      <c r="AX124" s="300"/>
      <c r="AY124" s="300"/>
    </row>
    <row r="125" spans="8:51" ht="13.5" thickBot="1" x14ac:dyDescent="0.3">
      <c r="H125" s="301"/>
      <c r="I125" s="302"/>
      <c r="J125" s="302"/>
      <c r="K125" s="302"/>
      <c r="L125" s="302"/>
      <c r="M125" s="212"/>
      <c r="N125" s="212"/>
      <c r="O125" s="212"/>
      <c r="P125" s="212"/>
      <c r="Q125" s="212"/>
      <c r="R125" s="212"/>
      <c r="S125" s="212"/>
      <c r="T125" s="298"/>
      <c r="U125" s="299"/>
      <c r="V125" s="299"/>
      <c r="W125" s="299"/>
      <c r="X125" s="299"/>
      <c r="Y125" s="300"/>
      <c r="Z125" s="300"/>
      <c r="AA125" s="300"/>
      <c r="AB125" s="298"/>
      <c r="AC125" s="299"/>
      <c r="AD125" s="299"/>
      <c r="AE125" s="299"/>
      <c r="AF125" s="299"/>
      <c r="AG125" s="300"/>
      <c r="AH125" s="300"/>
      <c r="AI125" s="300"/>
      <c r="AJ125" s="298"/>
      <c r="AK125" s="299"/>
      <c r="AL125" s="299"/>
      <c r="AM125" s="299"/>
      <c r="AN125" s="299"/>
      <c r="AO125" s="300"/>
      <c r="AP125" s="300"/>
      <c r="AQ125" s="300"/>
      <c r="AR125" s="298"/>
      <c r="AS125" s="299"/>
      <c r="AT125" s="299"/>
      <c r="AU125" s="299"/>
      <c r="AV125" s="299"/>
      <c r="AW125" s="300"/>
      <c r="AX125" s="300"/>
      <c r="AY125" s="300"/>
    </row>
    <row r="126" spans="8:51" ht="15.75" thickBot="1" x14ac:dyDescent="0.3">
      <c r="H126" s="253"/>
      <c r="I126" s="254"/>
      <c r="J126" s="254"/>
      <c r="K126" s="254"/>
      <c r="L126" s="254"/>
      <c r="M126" s="618" t="s">
        <v>271</v>
      </c>
      <c r="N126" s="603"/>
      <c r="O126" s="603"/>
      <c r="P126" s="603"/>
      <c r="Q126" s="603"/>
      <c r="R126" s="603"/>
      <c r="S126" s="619"/>
      <c r="T126" s="620" t="s">
        <v>264</v>
      </c>
      <c r="U126" s="603"/>
      <c r="V126" s="603"/>
      <c r="W126" s="603"/>
      <c r="X126" s="603"/>
      <c r="Y126" s="603"/>
      <c r="Z126" s="603"/>
      <c r="AA126" s="603"/>
      <c r="AB126" s="620" t="s">
        <v>265</v>
      </c>
      <c r="AC126" s="603"/>
      <c r="AD126" s="603"/>
      <c r="AE126" s="603"/>
      <c r="AF126" s="603"/>
      <c r="AG126" s="603"/>
      <c r="AH126" s="603"/>
      <c r="AI126" s="603"/>
      <c r="AJ126" s="620" t="s">
        <v>266</v>
      </c>
      <c r="AK126" s="603"/>
      <c r="AL126" s="603"/>
      <c r="AM126" s="603"/>
      <c r="AN126" s="603"/>
      <c r="AO126" s="603"/>
      <c r="AP126" s="603"/>
      <c r="AQ126" s="603"/>
      <c r="AR126" s="620" t="s">
        <v>267</v>
      </c>
      <c r="AS126" s="603"/>
      <c r="AT126" s="603"/>
      <c r="AU126" s="603"/>
      <c r="AV126" s="603"/>
      <c r="AW126" s="603"/>
      <c r="AX126" s="603"/>
      <c r="AY126" s="603"/>
    </row>
    <row r="127" spans="8:51" x14ac:dyDescent="0.25">
      <c r="H127" s="605" t="s">
        <v>269</v>
      </c>
      <c r="I127" s="607" t="s">
        <v>141</v>
      </c>
      <c r="J127" s="608" t="s">
        <v>142</v>
      </c>
      <c r="K127" s="609" t="s">
        <v>143</v>
      </c>
      <c r="L127" s="617" t="s">
        <v>144</v>
      </c>
      <c r="M127" s="610" t="s">
        <v>1</v>
      </c>
      <c r="N127" s="611" t="s">
        <v>0</v>
      </c>
      <c r="O127" s="612"/>
      <c r="P127" s="612"/>
      <c r="Q127" s="613"/>
      <c r="R127" s="614" t="s">
        <v>268</v>
      </c>
      <c r="S127" s="615" t="s">
        <v>5</v>
      </c>
      <c r="T127" s="616" t="s">
        <v>141</v>
      </c>
      <c r="U127" s="610" t="s">
        <v>8</v>
      </c>
      <c r="V127" s="611" t="s">
        <v>0</v>
      </c>
      <c r="W127" s="612"/>
      <c r="X127" s="612"/>
      <c r="Y127" s="613"/>
      <c r="Z127" s="614" t="s">
        <v>268</v>
      </c>
      <c r="AA127" s="615" t="s">
        <v>5</v>
      </c>
      <c r="AB127" s="616" t="s">
        <v>142</v>
      </c>
      <c r="AC127" s="610" t="s">
        <v>8</v>
      </c>
      <c r="AD127" s="611" t="s">
        <v>0</v>
      </c>
      <c r="AE127" s="612"/>
      <c r="AF127" s="612"/>
      <c r="AG127" s="613"/>
      <c r="AH127" s="614" t="s">
        <v>268</v>
      </c>
      <c r="AI127" s="615" t="s">
        <v>5</v>
      </c>
      <c r="AJ127" s="616" t="s">
        <v>143</v>
      </c>
      <c r="AK127" s="610" t="s">
        <v>8</v>
      </c>
      <c r="AL127" s="611" t="s">
        <v>0</v>
      </c>
      <c r="AM127" s="612"/>
      <c r="AN127" s="612"/>
      <c r="AO127" s="613"/>
      <c r="AP127" s="614" t="s">
        <v>268</v>
      </c>
      <c r="AQ127" s="615" t="s">
        <v>5</v>
      </c>
      <c r="AR127" s="616" t="s">
        <v>144</v>
      </c>
      <c r="AS127" s="610" t="s">
        <v>8</v>
      </c>
      <c r="AT127" s="611" t="s">
        <v>0</v>
      </c>
      <c r="AU127" s="612"/>
      <c r="AV127" s="612"/>
      <c r="AW127" s="613"/>
      <c r="AX127" s="614" t="s">
        <v>268</v>
      </c>
      <c r="AY127" s="615" t="s">
        <v>5</v>
      </c>
    </row>
    <row r="128" spans="8:51" ht="12.75" x14ac:dyDescent="0.25">
      <c r="H128" s="606"/>
      <c r="I128" s="606"/>
      <c r="J128" s="606"/>
      <c r="K128" s="606"/>
      <c r="L128" s="606"/>
      <c r="M128" s="606"/>
      <c r="N128" s="255" t="s">
        <v>2</v>
      </c>
      <c r="O128" s="255" t="s">
        <v>4</v>
      </c>
      <c r="P128" s="255" t="s">
        <v>3</v>
      </c>
      <c r="Q128" s="255" t="s">
        <v>6</v>
      </c>
      <c r="R128" s="606"/>
      <c r="S128" s="606"/>
      <c r="T128" s="606"/>
      <c r="U128" s="606"/>
      <c r="V128" s="255" t="s">
        <v>2</v>
      </c>
      <c r="W128" s="255" t="s">
        <v>4</v>
      </c>
      <c r="X128" s="255" t="s">
        <v>3</v>
      </c>
      <c r="Y128" s="255" t="s">
        <v>6</v>
      </c>
      <c r="Z128" s="606"/>
      <c r="AA128" s="606"/>
      <c r="AB128" s="606"/>
      <c r="AC128" s="606"/>
      <c r="AD128" s="255" t="s">
        <v>2</v>
      </c>
      <c r="AE128" s="255" t="s">
        <v>4</v>
      </c>
      <c r="AF128" s="255" t="s">
        <v>3</v>
      </c>
      <c r="AG128" s="255" t="s">
        <v>6</v>
      </c>
      <c r="AH128" s="606"/>
      <c r="AI128" s="606"/>
      <c r="AJ128" s="606"/>
      <c r="AK128" s="606"/>
      <c r="AL128" s="255" t="s">
        <v>2</v>
      </c>
      <c r="AM128" s="255" t="s">
        <v>4</v>
      </c>
      <c r="AN128" s="255" t="s">
        <v>3</v>
      </c>
      <c r="AO128" s="255" t="s">
        <v>6</v>
      </c>
      <c r="AP128" s="606"/>
      <c r="AQ128" s="606"/>
      <c r="AR128" s="606"/>
      <c r="AS128" s="606"/>
      <c r="AT128" s="255" t="s">
        <v>2</v>
      </c>
      <c r="AU128" s="255" t="s">
        <v>4</v>
      </c>
      <c r="AV128" s="255" t="s">
        <v>3</v>
      </c>
      <c r="AW128" s="255" t="s">
        <v>6</v>
      </c>
      <c r="AX128" s="606"/>
      <c r="AY128" s="606"/>
    </row>
    <row r="129" spans="8:51" ht="12.75" x14ac:dyDescent="0.25">
      <c r="H129" s="256"/>
      <c r="I129" s="257"/>
      <c r="J129" s="257"/>
      <c r="K129" s="257"/>
      <c r="L129" s="257"/>
      <c r="M129" s="258">
        <v>126</v>
      </c>
      <c r="N129" s="258">
        <v>126</v>
      </c>
      <c r="O129" s="258">
        <v>0</v>
      </c>
      <c r="P129" s="258">
        <v>0</v>
      </c>
      <c r="Q129" s="258">
        <v>0</v>
      </c>
      <c r="R129" s="258">
        <v>0</v>
      </c>
      <c r="S129" s="258">
        <v>0</v>
      </c>
      <c r="T129" s="259"/>
      <c r="U129" s="260"/>
      <c r="V129" s="260"/>
      <c r="W129" s="260"/>
      <c r="X129" s="260"/>
      <c r="Y129" s="260"/>
      <c r="Z129" s="260"/>
      <c r="AA129" s="260"/>
      <c r="AB129" s="259"/>
      <c r="AC129" s="260"/>
      <c r="AD129" s="260"/>
      <c r="AE129" s="260"/>
      <c r="AF129" s="260"/>
      <c r="AG129" s="260"/>
      <c r="AH129" s="260"/>
      <c r="AI129" s="260"/>
      <c r="AJ129" s="259"/>
      <c r="AK129" s="260"/>
      <c r="AL129" s="260"/>
      <c r="AM129" s="260"/>
      <c r="AN129" s="260"/>
      <c r="AO129" s="260"/>
      <c r="AP129" s="260"/>
      <c r="AQ129" s="260"/>
      <c r="AR129" s="259"/>
      <c r="AS129" s="260"/>
      <c r="AT129" s="260"/>
      <c r="AU129" s="260"/>
      <c r="AV129" s="260"/>
      <c r="AW129" s="260"/>
      <c r="AX129" s="260"/>
      <c r="AY129" s="260"/>
    </row>
    <row r="130" spans="8:51" ht="12.75" x14ac:dyDescent="0.25">
      <c r="H130" s="261"/>
      <c r="I130" s="262"/>
      <c r="J130" s="262"/>
      <c r="K130" s="262"/>
      <c r="L130" s="262"/>
      <c r="M130" s="263">
        <f t="shared" ref="M130:S130" si="307">+M131+M148+M157+M166</f>
        <v>125.5</v>
      </c>
      <c r="N130" s="263">
        <f t="shared" si="307"/>
        <v>0</v>
      </c>
      <c r="O130" s="263">
        <f t="shared" si="307"/>
        <v>0</v>
      </c>
      <c r="P130" s="263">
        <f t="shared" si="307"/>
        <v>0</v>
      </c>
      <c r="Q130" s="263">
        <f t="shared" si="307"/>
        <v>0</v>
      </c>
      <c r="R130" s="263">
        <f t="shared" si="307"/>
        <v>0</v>
      </c>
      <c r="S130" s="263">
        <f t="shared" si="307"/>
        <v>0</v>
      </c>
      <c r="T130" s="264"/>
      <c r="U130" s="265">
        <f t="shared" ref="U130:AA130" si="308">+U131+U148+U157+U166</f>
        <v>0</v>
      </c>
      <c r="V130" s="265">
        <f t="shared" si="308"/>
        <v>0</v>
      </c>
      <c r="W130" s="265">
        <f t="shared" si="308"/>
        <v>0</v>
      </c>
      <c r="X130" s="265">
        <f t="shared" si="308"/>
        <v>0</v>
      </c>
      <c r="Y130" s="265">
        <f t="shared" si="308"/>
        <v>0</v>
      </c>
      <c r="Z130" s="265">
        <f t="shared" si="308"/>
        <v>0</v>
      </c>
      <c r="AA130" s="265">
        <f t="shared" si="308"/>
        <v>0</v>
      </c>
      <c r="AB130" s="264"/>
      <c r="AC130" s="265">
        <f t="shared" ref="AC130:AI130" si="309">+AC131+AC148+AC157+AC166</f>
        <v>0</v>
      </c>
      <c r="AD130" s="265">
        <f t="shared" si="309"/>
        <v>0</v>
      </c>
      <c r="AE130" s="265">
        <f t="shared" si="309"/>
        <v>0</v>
      </c>
      <c r="AF130" s="265">
        <f t="shared" si="309"/>
        <v>0</v>
      </c>
      <c r="AG130" s="265">
        <f t="shared" si="309"/>
        <v>0</v>
      </c>
      <c r="AH130" s="265">
        <f t="shared" si="309"/>
        <v>0</v>
      </c>
      <c r="AI130" s="265">
        <f t="shared" si="309"/>
        <v>0</v>
      </c>
      <c r="AJ130" s="264"/>
      <c r="AK130" s="265">
        <f t="shared" ref="AK130:AQ130" si="310">+AK131+AK148+AK157+AK166</f>
        <v>0</v>
      </c>
      <c r="AL130" s="265">
        <f t="shared" si="310"/>
        <v>0</v>
      </c>
      <c r="AM130" s="265">
        <f t="shared" si="310"/>
        <v>0</v>
      </c>
      <c r="AN130" s="265">
        <f t="shared" si="310"/>
        <v>0</v>
      </c>
      <c r="AO130" s="265">
        <f t="shared" si="310"/>
        <v>0</v>
      </c>
      <c r="AP130" s="265">
        <f t="shared" si="310"/>
        <v>0</v>
      </c>
      <c r="AQ130" s="265">
        <f t="shared" si="310"/>
        <v>0</v>
      </c>
      <c r="AR130" s="264"/>
      <c r="AS130" s="265">
        <f t="shared" ref="AS130:AY130" si="311">+AS131+AS148+AS157+AS166</f>
        <v>0</v>
      </c>
      <c r="AT130" s="265">
        <f t="shared" si="311"/>
        <v>0</v>
      </c>
      <c r="AU130" s="265">
        <f t="shared" si="311"/>
        <v>0</v>
      </c>
      <c r="AV130" s="265">
        <f t="shared" si="311"/>
        <v>0</v>
      </c>
      <c r="AW130" s="265">
        <f t="shared" si="311"/>
        <v>0</v>
      </c>
      <c r="AX130" s="265">
        <f t="shared" si="311"/>
        <v>0</v>
      </c>
      <c r="AY130" s="265">
        <f t="shared" si="311"/>
        <v>0</v>
      </c>
    </row>
    <row r="131" spans="8:51" ht="12.75" x14ac:dyDescent="0.25">
      <c r="H131" s="266"/>
      <c r="I131" s="267"/>
      <c r="J131" s="267"/>
      <c r="K131" s="267"/>
      <c r="L131" s="267"/>
      <c r="M131" s="268">
        <f t="shared" ref="M131:S131" si="312">SUM(M132:M147)/2</f>
        <v>84</v>
      </c>
      <c r="N131" s="268">
        <f t="shared" si="312"/>
        <v>0</v>
      </c>
      <c r="O131" s="268">
        <f t="shared" si="312"/>
        <v>0</v>
      </c>
      <c r="P131" s="268">
        <f t="shared" si="312"/>
        <v>0</v>
      </c>
      <c r="Q131" s="268">
        <f t="shared" si="312"/>
        <v>0</v>
      </c>
      <c r="R131" s="268">
        <f t="shared" si="312"/>
        <v>0</v>
      </c>
      <c r="S131" s="268">
        <f t="shared" si="312"/>
        <v>0</v>
      </c>
      <c r="T131" s="269"/>
      <c r="U131" s="270">
        <f t="shared" ref="U131:AA131" si="313">SUM(U132:U147)/2</f>
        <v>0</v>
      </c>
      <c r="V131" s="270">
        <f t="shared" si="313"/>
        <v>0</v>
      </c>
      <c r="W131" s="270">
        <f t="shared" si="313"/>
        <v>0</v>
      </c>
      <c r="X131" s="270">
        <f t="shared" si="313"/>
        <v>0</v>
      </c>
      <c r="Y131" s="270">
        <f t="shared" si="313"/>
        <v>0</v>
      </c>
      <c r="Z131" s="270">
        <f t="shared" si="313"/>
        <v>0</v>
      </c>
      <c r="AA131" s="270">
        <f t="shared" si="313"/>
        <v>0</v>
      </c>
      <c r="AB131" s="269"/>
      <c r="AC131" s="270">
        <f t="shared" ref="AC131:AI131" si="314">SUM(AC132:AC147)/2</f>
        <v>0</v>
      </c>
      <c r="AD131" s="270">
        <f t="shared" si="314"/>
        <v>0</v>
      </c>
      <c r="AE131" s="270">
        <f t="shared" si="314"/>
        <v>0</v>
      </c>
      <c r="AF131" s="270">
        <f t="shared" si="314"/>
        <v>0</v>
      </c>
      <c r="AG131" s="270">
        <f t="shared" si="314"/>
        <v>0</v>
      </c>
      <c r="AH131" s="270">
        <f t="shared" si="314"/>
        <v>0</v>
      </c>
      <c r="AI131" s="270">
        <f t="shared" si="314"/>
        <v>0</v>
      </c>
      <c r="AJ131" s="269"/>
      <c r="AK131" s="270">
        <f t="shared" ref="AK131:AQ131" si="315">SUM(AK132:AK147)/2</f>
        <v>0</v>
      </c>
      <c r="AL131" s="270">
        <f t="shared" si="315"/>
        <v>0</v>
      </c>
      <c r="AM131" s="270">
        <f t="shared" si="315"/>
        <v>0</v>
      </c>
      <c r="AN131" s="270">
        <f t="shared" si="315"/>
        <v>0</v>
      </c>
      <c r="AO131" s="270">
        <f t="shared" si="315"/>
        <v>0</v>
      </c>
      <c r="AP131" s="270">
        <f t="shared" si="315"/>
        <v>0</v>
      </c>
      <c r="AQ131" s="270">
        <f t="shared" si="315"/>
        <v>0</v>
      </c>
      <c r="AR131" s="269"/>
      <c r="AS131" s="270">
        <f t="shared" ref="AS131:AY131" si="316">SUM(AS132:AS147)/2</f>
        <v>0</v>
      </c>
      <c r="AT131" s="270">
        <f t="shared" si="316"/>
        <v>0</v>
      </c>
      <c r="AU131" s="270">
        <f t="shared" si="316"/>
        <v>0</v>
      </c>
      <c r="AV131" s="270">
        <f t="shared" si="316"/>
        <v>0</v>
      </c>
      <c r="AW131" s="270">
        <f t="shared" si="316"/>
        <v>0</v>
      </c>
      <c r="AX131" s="270">
        <f t="shared" si="316"/>
        <v>0</v>
      </c>
      <c r="AY131" s="270">
        <f t="shared" si="316"/>
        <v>0</v>
      </c>
    </row>
    <row r="132" spans="8:51" ht="12.75" x14ac:dyDescent="0.25">
      <c r="H132" s="271"/>
      <c r="I132" s="272"/>
      <c r="J132" s="272"/>
      <c r="K132" s="272"/>
      <c r="L132" s="272"/>
      <c r="M132" s="273">
        <v>38</v>
      </c>
      <c r="N132" s="273">
        <f t="shared" ref="N132:S147" si="317">+V132+AD132+AL132+AT132</f>
        <v>0</v>
      </c>
      <c r="O132" s="273">
        <f t="shared" si="317"/>
        <v>0</v>
      </c>
      <c r="P132" s="273">
        <f t="shared" si="317"/>
        <v>0</v>
      </c>
      <c r="Q132" s="273">
        <f t="shared" si="317"/>
        <v>0</v>
      </c>
      <c r="R132" s="273">
        <f t="shared" si="317"/>
        <v>0</v>
      </c>
      <c r="S132" s="273">
        <f t="shared" si="317"/>
        <v>0</v>
      </c>
      <c r="T132" s="274"/>
      <c r="U132" s="275">
        <f t="shared" ref="U132:AA132" si="318">SUM(U133:U138)</f>
        <v>0</v>
      </c>
      <c r="V132" s="275">
        <f t="shared" si="318"/>
        <v>0</v>
      </c>
      <c r="W132" s="275">
        <f t="shared" si="318"/>
        <v>0</v>
      </c>
      <c r="X132" s="275">
        <f t="shared" si="318"/>
        <v>0</v>
      </c>
      <c r="Y132" s="275">
        <f t="shared" si="318"/>
        <v>0</v>
      </c>
      <c r="Z132" s="275">
        <f t="shared" si="318"/>
        <v>0</v>
      </c>
      <c r="AA132" s="275">
        <f t="shared" si="318"/>
        <v>0</v>
      </c>
      <c r="AB132" s="274"/>
      <c r="AC132" s="275">
        <f t="shared" ref="AC132:AI132" si="319">SUM(AC133:AC138)</f>
        <v>0</v>
      </c>
      <c r="AD132" s="275">
        <f t="shared" si="319"/>
        <v>0</v>
      </c>
      <c r="AE132" s="275">
        <f t="shared" si="319"/>
        <v>0</v>
      </c>
      <c r="AF132" s="275">
        <f t="shared" si="319"/>
        <v>0</v>
      </c>
      <c r="AG132" s="275">
        <f t="shared" si="319"/>
        <v>0</v>
      </c>
      <c r="AH132" s="275">
        <f t="shared" si="319"/>
        <v>0</v>
      </c>
      <c r="AI132" s="275">
        <f t="shared" si="319"/>
        <v>0</v>
      </c>
      <c r="AJ132" s="274"/>
      <c r="AK132" s="275">
        <f t="shared" ref="AK132:AQ132" si="320">SUM(AK133:AK138)</f>
        <v>0</v>
      </c>
      <c r="AL132" s="275">
        <f t="shared" si="320"/>
        <v>0</v>
      </c>
      <c r="AM132" s="275">
        <f t="shared" si="320"/>
        <v>0</v>
      </c>
      <c r="AN132" s="275">
        <f t="shared" si="320"/>
        <v>0</v>
      </c>
      <c r="AO132" s="275">
        <f t="shared" si="320"/>
        <v>0</v>
      </c>
      <c r="AP132" s="275">
        <f t="shared" si="320"/>
        <v>0</v>
      </c>
      <c r="AQ132" s="275">
        <f t="shared" si="320"/>
        <v>0</v>
      </c>
      <c r="AR132" s="274"/>
      <c r="AS132" s="275">
        <f t="shared" ref="AS132:AY132" si="321">SUM(AS133:AS138)</f>
        <v>0</v>
      </c>
      <c r="AT132" s="275">
        <f t="shared" si="321"/>
        <v>0</v>
      </c>
      <c r="AU132" s="275">
        <f t="shared" si="321"/>
        <v>0</v>
      </c>
      <c r="AV132" s="275">
        <f t="shared" si="321"/>
        <v>0</v>
      </c>
      <c r="AW132" s="275">
        <f t="shared" si="321"/>
        <v>0</v>
      </c>
      <c r="AX132" s="275">
        <f t="shared" si="321"/>
        <v>0</v>
      </c>
      <c r="AY132" s="275">
        <f t="shared" si="321"/>
        <v>0</v>
      </c>
    </row>
    <row r="133" spans="8:51" ht="12.75" x14ac:dyDescent="0.25">
      <c r="H133" s="276">
        <f t="shared" ref="H133:H138" si="322">SUM(I133:L133)</f>
        <v>1</v>
      </c>
      <c r="I133" s="277">
        <v>1</v>
      </c>
      <c r="J133" s="277">
        <v>0</v>
      </c>
      <c r="K133" s="277">
        <v>0</v>
      </c>
      <c r="L133" s="277">
        <v>0</v>
      </c>
      <c r="M133" s="278">
        <v>3</v>
      </c>
      <c r="N133" s="278">
        <f t="shared" si="317"/>
        <v>0</v>
      </c>
      <c r="O133" s="278">
        <f t="shared" si="317"/>
        <v>0</v>
      </c>
      <c r="P133" s="278">
        <f t="shared" si="317"/>
        <v>0</v>
      </c>
      <c r="Q133" s="278">
        <f t="shared" si="317"/>
        <v>0</v>
      </c>
      <c r="R133" s="278">
        <f t="shared" si="317"/>
        <v>0</v>
      </c>
      <c r="S133" s="278">
        <f t="shared" si="317"/>
        <v>0</v>
      </c>
      <c r="T133" s="279">
        <f t="shared" ref="T133:T138" si="323">+I133</f>
        <v>1</v>
      </c>
      <c r="U133" s="278">
        <f t="shared" ref="U133:U138" si="324">SUM(V133:AA133)</f>
        <v>0</v>
      </c>
      <c r="V133" s="280"/>
      <c r="W133" s="280"/>
      <c r="X133" s="280"/>
      <c r="Y133" s="280"/>
      <c r="Z133" s="280"/>
      <c r="AA133" s="280"/>
      <c r="AB133" s="279">
        <f t="shared" ref="AB133:AB138" si="325">+J133</f>
        <v>0</v>
      </c>
      <c r="AC133" s="278">
        <f t="shared" ref="AC133:AC138" si="326">SUM(AD133:AI133)</f>
        <v>0</v>
      </c>
      <c r="AD133" s="280"/>
      <c r="AE133" s="280"/>
      <c r="AF133" s="280"/>
      <c r="AG133" s="280"/>
      <c r="AH133" s="280"/>
      <c r="AI133" s="280"/>
      <c r="AJ133" s="279">
        <f t="shared" ref="AJ133:AJ138" si="327">+K133</f>
        <v>0</v>
      </c>
      <c r="AK133" s="278">
        <f t="shared" ref="AK133:AK138" si="328">SUM(AL133:AQ133)</f>
        <v>0</v>
      </c>
      <c r="AL133" s="280"/>
      <c r="AM133" s="280"/>
      <c r="AN133" s="280"/>
      <c r="AO133" s="280"/>
      <c r="AP133" s="280"/>
      <c r="AQ133" s="280"/>
      <c r="AR133" s="279">
        <f t="shared" ref="AR133:AR138" si="329">+L133</f>
        <v>0</v>
      </c>
      <c r="AS133" s="278">
        <f t="shared" ref="AS133:AS138" si="330">SUM(AT133:AY133)</f>
        <v>0</v>
      </c>
      <c r="AT133" s="280"/>
      <c r="AU133" s="280"/>
      <c r="AV133" s="280"/>
      <c r="AW133" s="280"/>
      <c r="AX133" s="280"/>
      <c r="AY133" s="280"/>
    </row>
    <row r="134" spans="8:51" ht="12.75" x14ac:dyDescent="0.25">
      <c r="H134" s="276">
        <f t="shared" si="322"/>
        <v>1</v>
      </c>
      <c r="I134" s="277">
        <v>1</v>
      </c>
      <c r="J134" s="277">
        <v>0</v>
      </c>
      <c r="K134" s="277">
        <v>0</v>
      </c>
      <c r="L134" s="277">
        <v>0</v>
      </c>
      <c r="M134" s="278">
        <v>3</v>
      </c>
      <c r="N134" s="278">
        <f t="shared" si="317"/>
        <v>0</v>
      </c>
      <c r="O134" s="278">
        <f t="shared" si="317"/>
        <v>0</v>
      </c>
      <c r="P134" s="278">
        <f t="shared" si="317"/>
        <v>0</v>
      </c>
      <c r="Q134" s="278">
        <f t="shared" si="317"/>
        <v>0</v>
      </c>
      <c r="R134" s="278">
        <f t="shared" si="317"/>
        <v>0</v>
      </c>
      <c r="S134" s="278">
        <f t="shared" si="317"/>
        <v>0</v>
      </c>
      <c r="T134" s="279">
        <f t="shared" si="323"/>
        <v>1</v>
      </c>
      <c r="U134" s="278">
        <f t="shared" si="324"/>
        <v>0</v>
      </c>
      <c r="V134" s="280"/>
      <c r="W134" s="280"/>
      <c r="X134" s="280"/>
      <c r="Y134" s="280"/>
      <c r="Z134" s="280"/>
      <c r="AA134" s="280"/>
      <c r="AB134" s="279">
        <f t="shared" si="325"/>
        <v>0</v>
      </c>
      <c r="AC134" s="278">
        <f t="shared" si="326"/>
        <v>0</v>
      </c>
      <c r="AD134" s="280"/>
      <c r="AE134" s="280"/>
      <c r="AF134" s="280"/>
      <c r="AG134" s="280"/>
      <c r="AH134" s="280"/>
      <c r="AI134" s="280"/>
      <c r="AJ134" s="279">
        <f t="shared" si="327"/>
        <v>0</v>
      </c>
      <c r="AK134" s="278">
        <f t="shared" si="328"/>
        <v>0</v>
      </c>
      <c r="AL134" s="280"/>
      <c r="AM134" s="280"/>
      <c r="AN134" s="280"/>
      <c r="AO134" s="280"/>
      <c r="AP134" s="280"/>
      <c r="AQ134" s="280"/>
      <c r="AR134" s="279">
        <f t="shared" si="329"/>
        <v>0</v>
      </c>
      <c r="AS134" s="278">
        <f t="shared" si="330"/>
        <v>0</v>
      </c>
      <c r="AT134" s="280"/>
      <c r="AU134" s="280"/>
      <c r="AV134" s="280"/>
      <c r="AW134" s="280"/>
      <c r="AX134" s="280"/>
      <c r="AY134" s="280"/>
    </row>
    <row r="135" spans="8:51" ht="12.75" x14ac:dyDescent="0.25">
      <c r="H135" s="283">
        <f t="shared" si="322"/>
        <v>1</v>
      </c>
      <c r="I135" s="287">
        <v>0.1</v>
      </c>
      <c r="J135" s="287">
        <v>0.3</v>
      </c>
      <c r="K135" s="287">
        <v>0.3</v>
      </c>
      <c r="L135" s="287">
        <v>0.3</v>
      </c>
      <c r="M135" s="278">
        <v>4</v>
      </c>
      <c r="N135" s="278">
        <f t="shared" si="317"/>
        <v>0</v>
      </c>
      <c r="O135" s="278">
        <f t="shared" si="317"/>
        <v>0</v>
      </c>
      <c r="P135" s="278">
        <f t="shared" si="317"/>
        <v>0</v>
      </c>
      <c r="Q135" s="278">
        <f t="shared" si="317"/>
        <v>0</v>
      </c>
      <c r="R135" s="278">
        <f t="shared" si="317"/>
        <v>0</v>
      </c>
      <c r="S135" s="278">
        <f t="shared" si="317"/>
        <v>0</v>
      </c>
      <c r="T135" s="279">
        <f t="shared" si="323"/>
        <v>0.1</v>
      </c>
      <c r="U135" s="278">
        <f t="shared" si="324"/>
        <v>0</v>
      </c>
      <c r="V135" s="280"/>
      <c r="W135" s="280"/>
      <c r="X135" s="280"/>
      <c r="Y135" s="280"/>
      <c r="Z135" s="280"/>
      <c r="AA135" s="280"/>
      <c r="AB135" s="279">
        <f t="shared" si="325"/>
        <v>0.3</v>
      </c>
      <c r="AC135" s="278">
        <f t="shared" si="326"/>
        <v>0</v>
      </c>
      <c r="AD135" s="280"/>
      <c r="AE135" s="280"/>
      <c r="AF135" s="280"/>
      <c r="AG135" s="280"/>
      <c r="AH135" s="280"/>
      <c r="AI135" s="280"/>
      <c r="AJ135" s="279">
        <f t="shared" si="327"/>
        <v>0.3</v>
      </c>
      <c r="AK135" s="278">
        <f t="shared" si="328"/>
        <v>0</v>
      </c>
      <c r="AL135" s="280"/>
      <c r="AM135" s="280"/>
      <c r="AN135" s="280"/>
      <c r="AO135" s="280"/>
      <c r="AP135" s="280"/>
      <c r="AQ135" s="280"/>
      <c r="AR135" s="279">
        <f t="shared" si="329"/>
        <v>0.3</v>
      </c>
      <c r="AS135" s="278">
        <f t="shared" si="330"/>
        <v>0</v>
      </c>
      <c r="AT135" s="280"/>
      <c r="AU135" s="280"/>
      <c r="AV135" s="280"/>
      <c r="AW135" s="280"/>
      <c r="AX135" s="280"/>
      <c r="AY135" s="280"/>
    </row>
    <row r="136" spans="8:51" ht="12.75" x14ac:dyDescent="0.25">
      <c r="H136" s="276">
        <f t="shared" si="322"/>
        <v>4</v>
      </c>
      <c r="I136" s="285">
        <v>1</v>
      </c>
      <c r="J136" s="285">
        <v>1</v>
      </c>
      <c r="K136" s="285">
        <v>1</v>
      </c>
      <c r="L136" s="285">
        <v>1</v>
      </c>
      <c r="M136" s="278">
        <v>3</v>
      </c>
      <c r="N136" s="278">
        <f t="shared" si="317"/>
        <v>0</v>
      </c>
      <c r="O136" s="278">
        <f t="shared" si="317"/>
        <v>0</v>
      </c>
      <c r="P136" s="278">
        <f t="shared" si="317"/>
        <v>0</v>
      </c>
      <c r="Q136" s="278">
        <f t="shared" si="317"/>
        <v>0</v>
      </c>
      <c r="R136" s="278">
        <f t="shared" si="317"/>
        <v>0</v>
      </c>
      <c r="S136" s="278">
        <f t="shared" si="317"/>
        <v>0</v>
      </c>
      <c r="T136" s="279">
        <f t="shared" si="323"/>
        <v>1</v>
      </c>
      <c r="U136" s="278">
        <f t="shared" si="324"/>
        <v>0</v>
      </c>
      <c r="V136" s="280"/>
      <c r="W136" s="280"/>
      <c r="X136" s="280"/>
      <c r="Y136" s="280"/>
      <c r="Z136" s="280"/>
      <c r="AA136" s="280"/>
      <c r="AB136" s="279">
        <f t="shared" si="325"/>
        <v>1</v>
      </c>
      <c r="AC136" s="278">
        <f t="shared" si="326"/>
        <v>0</v>
      </c>
      <c r="AD136" s="280"/>
      <c r="AE136" s="280"/>
      <c r="AF136" s="280"/>
      <c r="AG136" s="280"/>
      <c r="AH136" s="280"/>
      <c r="AI136" s="280"/>
      <c r="AJ136" s="279">
        <f t="shared" si="327"/>
        <v>1</v>
      </c>
      <c r="AK136" s="278">
        <f t="shared" si="328"/>
        <v>0</v>
      </c>
      <c r="AL136" s="280"/>
      <c r="AM136" s="280"/>
      <c r="AN136" s="280"/>
      <c r="AO136" s="280"/>
      <c r="AP136" s="280"/>
      <c r="AQ136" s="280"/>
      <c r="AR136" s="279">
        <f t="shared" si="329"/>
        <v>1</v>
      </c>
      <c r="AS136" s="278">
        <f t="shared" si="330"/>
        <v>0</v>
      </c>
      <c r="AT136" s="280"/>
      <c r="AU136" s="280"/>
      <c r="AV136" s="280"/>
      <c r="AW136" s="280"/>
      <c r="AX136" s="280"/>
      <c r="AY136" s="280"/>
    </row>
    <row r="137" spans="8:51" ht="12.75" x14ac:dyDescent="0.25">
      <c r="H137" s="276">
        <f t="shared" si="322"/>
        <v>100</v>
      </c>
      <c r="I137" s="285">
        <v>10</v>
      </c>
      <c r="J137" s="285">
        <v>30</v>
      </c>
      <c r="K137" s="285">
        <v>30</v>
      </c>
      <c r="L137" s="285">
        <v>30</v>
      </c>
      <c r="M137" s="278">
        <v>5</v>
      </c>
      <c r="N137" s="278">
        <f t="shared" si="317"/>
        <v>0</v>
      </c>
      <c r="O137" s="278">
        <f t="shared" si="317"/>
        <v>0</v>
      </c>
      <c r="P137" s="278">
        <f t="shared" si="317"/>
        <v>0</v>
      </c>
      <c r="Q137" s="278">
        <f t="shared" si="317"/>
        <v>0</v>
      </c>
      <c r="R137" s="278">
        <f t="shared" si="317"/>
        <v>0</v>
      </c>
      <c r="S137" s="278">
        <f t="shared" si="317"/>
        <v>0</v>
      </c>
      <c r="T137" s="279">
        <f t="shared" si="323"/>
        <v>10</v>
      </c>
      <c r="U137" s="278">
        <f t="shared" si="324"/>
        <v>0</v>
      </c>
      <c r="V137" s="280"/>
      <c r="W137" s="280"/>
      <c r="X137" s="280"/>
      <c r="Y137" s="280"/>
      <c r="Z137" s="280"/>
      <c r="AA137" s="280"/>
      <c r="AB137" s="279">
        <f t="shared" si="325"/>
        <v>30</v>
      </c>
      <c r="AC137" s="278">
        <f t="shared" si="326"/>
        <v>0</v>
      </c>
      <c r="AD137" s="280"/>
      <c r="AE137" s="280"/>
      <c r="AF137" s="280"/>
      <c r="AG137" s="280"/>
      <c r="AH137" s="280"/>
      <c r="AI137" s="280"/>
      <c r="AJ137" s="279">
        <f t="shared" si="327"/>
        <v>30</v>
      </c>
      <c r="AK137" s="278">
        <f t="shared" si="328"/>
        <v>0</v>
      </c>
      <c r="AL137" s="280"/>
      <c r="AM137" s="280"/>
      <c r="AN137" s="280"/>
      <c r="AO137" s="280"/>
      <c r="AP137" s="280"/>
      <c r="AQ137" s="280"/>
      <c r="AR137" s="279">
        <f t="shared" si="329"/>
        <v>30</v>
      </c>
      <c r="AS137" s="278">
        <f t="shared" si="330"/>
        <v>0</v>
      </c>
      <c r="AT137" s="280"/>
      <c r="AU137" s="280"/>
      <c r="AV137" s="280"/>
      <c r="AW137" s="280"/>
      <c r="AX137" s="280"/>
      <c r="AY137" s="280"/>
    </row>
    <row r="138" spans="8:51" ht="12.75" x14ac:dyDescent="0.25">
      <c r="H138" s="276">
        <f t="shared" si="322"/>
        <v>1</v>
      </c>
      <c r="I138" s="277">
        <v>1</v>
      </c>
      <c r="J138" s="277">
        <v>0</v>
      </c>
      <c r="K138" s="277">
        <v>0</v>
      </c>
      <c r="L138" s="277">
        <v>0</v>
      </c>
      <c r="M138" s="278">
        <v>20</v>
      </c>
      <c r="N138" s="278">
        <f t="shared" si="317"/>
        <v>0</v>
      </c>
      <c r="O138" s="278">
        <f t="shared" si="317"/>
        <v>0</v>
      </c>
      <c r="P138" s="278">
        <f t="shared" si="317"/>
        <v>0</v>
      </c>
      <c r="Q138" s="278">
        <f t="shared" si="317"/>
        <v>0</v>
      </c>
      <c r="R138" s="278">
        <f t="shared" si="317"/>
        <v>0</v>
      </c>
      <c r="S138" s="278">
        <f t="shared" si="317"/>
        <v>0</v>
      </c>
      <c r="T138" s="279">
        <f t="shared" si="323"/>
        <v>1</v>
      </c>
      <c r="U138" s="278">
        <f t="shared" si="324"/>
        <v>0</v>
      </c>
      <c r="V138" s="280"/>
      <c r="W138" s="280"/>
      <c r="X138" s="280"/>
      <c r="Y138" s="280"/>
      <c r="Z138" s="280"/>
      <c r="AA138" s="280"/>
      <c r="AB138" s="279">
        <f t="shared" si="325"/>
        <v>0</v>
      </c>
      <c r="AC138" s="278">
        <f t="shared" si="326"/>
        <v>0</v>
      </c>
      <c r="AD138" s="280"/>
      <c r="AE138" s="280"/>
      <c r="AF138" s="280"/>
      <c r="AG138" s="280"/>
      <c r="AH138" s="280"/>
      <c r="AI138" s="280"/>
      <c r="AJ138" s="279">
        <f t="shared" si="327"/>
        <v>0</v>
      </c>
      <c r="AK138" s="278">
        <f t="shared" si="328"/>
        <v>0</v>
      </c>
      <c r="AL138" s="280"/>
      <c r="AM138" s="280"/>
      <c r="AN138" s="280"/>
      <c r="AO138" s="280"/>
      <c r="AP138" s="280"/>
      <c r="AQ138" s="280"/>
      <c r="AR138" s="279">
        <f t="shared" si="329"/>
        <v>0</v>
      </c>
      <c r="AS138" s="278">
        <f t="shared" si="330"/>
        <v>0</v>
      </c>
      <c r="AT138" s="280"/>
      <c r="AU138" s="280"/>
      <c r="AV138" s="280"/>
      <c r="AW138" s="280"/>
      <c r="AX138" s="280"/>
      <c r="AY138" s="280"/>
    </row>
    <row r="139" spans="8:51" ht="12.75" x14ac:dyDescent="0.25">
      <c r="H139" s="271"/>
      <c r="I139" s="272"/>
      <c r="J139" s="272"/>
      <c r="K139" s="272"/>
      <c r="L139" s="272"/>
      <c r="M139" s="275">
        <v>46</v>
      </c>
      <c r="N139" s="275">
        <f t="shared" si="317"/>
        <v>0</v>
      </c>
      <c r="O139" s="275">
        <f t="shared" si="317"/>
        <v>0</v>
      </c>
      <c r="P139" s="275">
        <f t="shared" si="317"/>
        <v>0</v>
      </c>
      <c r="Q139" s="275">
        <f t="shared" si="317"/>
        <v>0</v>
      </c>
      <c r="R139" s="275">
        <f t="shared" si="317"/>
        <v>0</v>
      </c>
      <c r="S139" s="275">
        <f t="shared" si="317"/>
        <v>0</v>
      </c>
      <c r="T139" s="274"/>
      <c r="U139" s="275">
        <f t="shared" ref="U139:AA139" si="331">SUM(U140:U147)</f>
        <v>0</v>
      </c>
      <c r="V139" s="275">
        <f t="shared" si="331"/>
        <v>0</v>
      </c>
      <c r="W139" s="275">
        <f t="shared" si="331"/>
        <v>0</v>
      </c>
      <c r="X139" s="275">
        <f t="shared" si="331"/>
        <v>0</v>
      </c>
      <c r="Y139" s="275">
        <f t="shared" si="331"/>
        <v>0</v>
      </c>
      <c r="Z139" s="275">
        <f t="shared" si="331"/>
        <v>0</v>
      </c>
      <c r="AA139" s="275">
        <f t="shared" si="331"/>
        <v>0</v>
      </c>
      <c r="AB139" s="274"/>
      <c r="AC139" s="275">
        <f t="shared" ref="AC139:AI139" si="332">SUM(AC140:AC147)</f>
        <v>0</v>
      </c>
      <c r="AD139" s="275">
        <f t="shared" si="332"/>
        <v>0</v>
      </c>
      <c r="AE139" s="275">
        <f t="shared" si="332"/>
        <v>0</v>
      </c>
      <c r="AF139" s="275">
        <f t="shared" si="332"/>
        <v>0</v>
      </c>
      <c r="AG139" s="275">
        <f t="shared" si="332"/>
        <v>0</v>
      </c>
      <c r="AH139" s="275">
        <f t="shared" si="332"/>
        <v>0</v>
      </c>
      <c r="AI139" s="275">
        <f t="shared" si="332"/>
        <v>0</v>
      </c>
      <c r="AJ139" s="274"/>
      <c r="AK139" s="275">
        <f t="shared" ref="AK139:AQ139" si="333">SUM(AK140:AK147)</f>
        <v>0</v>
      </c>
      <c r="AL139" s="275">
        <f t="shared" si="333"/>
        <v>0</v>
      </c>
      <c r="AM139" s="275">
        <f t="shared" si="333"/>
        <v>0</v>
      </c>
      <c r="AN139" s="275">
        <f t="shared" si="333"/>
        <v>0</v>
      </c>
      <c r="AO139" s="275">
        <f t="shared" si="333"/>
        <v>0</v>
      </c>
      <c r="AP139" s="275">
        <f t="shared" si="333"/>
        <v>0</v>
      </c>
      <c r="AQ139" s="275">
        <f t="shared" si="333"/>
        <v>0</v>
      </c>
      <c r="AR139" s="274"/>
      <c r="AS139" s="275">
        <f t="shared" ref="AS139:AY139" si="334">SUM(AS140:AS147)</f>
        <v>0</v>
      </c>
      <c r="AT139" s="275">
        <f t="shared" si="334"/>
        <v>0</v>
      </c>
      <c r="AU139" s="275">
        <f t="shared" si="334"/>
        <v>0</v>
      </c>
      <c r="AV139" s="275">
        <f t="shared" si="334"/>
        <v>0</v>
      </c>
      <c r="AW139" s="275">
        <f t="shared" si="334"/>
        <v>0</v>
      </c>
      <c r="AX139" s="275">
        <f t="shared" si="334"/>
        <v>0</v>
      </c>
      <c r="AY139" s="275">
        <f t="shared" si="334"/>
        <v>0</v>
      </c>
    </row>
    <row r="140" spans="8:51" ht="12.75" x14ac:dyDescent="0.25">
      <c r="H140" s="276">
        <v>10000</v>
      </c>
      <c r="I140" s="277">
        <v>1000</v>
      </c>
      <c r="J140" s="277">
        <v>3000</v>
      </c>
      <c r="K140" s="277">
        <v>3000</v>
      </c>
      <c r="L140" s="277">
        <v>3000</v>
      </c>
      <c r="M140" s="278">
        <v>25</v>
      </c>
      <c r="N140" s="278">
        <f t="shared" si="317"/>
        <v>0</v>
      </c>
      <c r="O140" s="278">
        <f t="shared" si="317"/>
        <v>0</v>
      </c>
      <c r="P140" s="278">
        <f t="shared" si="317"/>
        <v>0</v>
      </c>
      <c r="Q140" s="278">
        <f t="shared" si="317"/>
        <v>0</v>
      </c>
      <c r="R140" s="278">
        <f t="shared" si="317"/>
        <v>0</v>
      </c>
      <c r="S140" s="278">
        <f t="shared" si="317"/>
        <v>0</v>
      </c>
      <c r="T140" s="279">
        <f t="shared" ref="T140:T147" si="335">+I140</f>
        <v>1000</v>
      </c>
      <c r="U140" s="278">
        <f t="shared" ref="U140:U147" si="336">SUM(V140:AA140)</f>
        <v>0</v>
      </c>
      <c r="V140" s="280"/>
      <c r="W140" s="280"/>
      <c r="X140" s="280"/>
      <c r="Y140" s="280"/>
      <c r="Z140" s="280"/>
      <c r="AA140" s="280"/>
      <c r="AB140" s="279">
        <f t="shared" ref="AB140:AB147" si="337">+J140</f>
        <v>3000</v>
      </c>
      <c r="AC140" s="278">
        <f t="shared" ref="AC140:AC147" si="338">SUM(AD140:AI140)</f>
        <v>0</v>
      </c>
      <c r="AD140" s="280"/>
      <c r="AE140" s="280"/>
      <c r="AF140" s="280"/>
      <c r="AG140" s="280"/>
      <c r="AH140" s="280"/>
      <c r="AI140" s="280"/>
      <c r="AJ140" s="279">
        <f t="shared" ref="AJ140:AJ147" si="339">+K140</f>
        <v>3000</v>
      </c>
      <c r="AK140" s="278">
        <f t="shared" ref="AK140:AK147" si="340">SUM(AL140:AQ140)</f>
        <v>0</v>
      </c>
      <c r="AL140" s="280"/>
      <c r="AM140" s="280"/>
      <c r="AN140" s="280"/>
      <c r="AO140" s="280"/>
      <c r="AP140" s="280"/>
      <c r="AQ140" s="280"/>
      <c r="AR140" s="279">
        <f t="shared" ref="AR140:AR147" si="341">+L140</f>
        <v>3000</v>
      </c>
      <c r="AS140" s="278">
        <f t="shared" ref="AS140:AS147" si="342">SUM(AT140:AY140)</f>
        <v>0</v>
      </c>
      <c r="AT140" s="280"/>
      <c r="AU140" s="280"/>
      <c r="AV140" s="280"/>
      <c r="AW140" s="280"/>
      <c r="AX140" s="280"/>
      <c r="AY140" s="280"/>
    </row>
    <row r="141" spans="8:51" ht="12.75" x14ac:dyDescent="0.25">
      <c r="H141" s="276">
        <f t="shared" ref="H141:H147" si="343">SUM(I141:L141)</f>
        <v>350</v>
      </c>
      <c r="I141" s="277">
        <v>50</v>
      </c>
      <c r="J141" s="277">
        <v>100</v>
      </c>
      <c r="K141" s="277">
        <v>100</v>
      </c>
      <c r="L141" s="277">
        <v>100</v>
      </c>
      <c r="M141" s="278">
        <v>3</v>
      </c>
      <c r="N141" s="278">
        <f t="shared" si="317"/>
        <v>0</v>
      </c>
      <c r="O141" s="278">
        <f t="shared" si="317"/>
        <v>0</v>
      </c>
      <c r="P141" s="278">
        <f t="shared" si="317"/>
        <v>0</v>
      </c>
      <c r="Q141" s="278">
        <f t="shared" si="317"/>
        <v>0</v>
      </c>
      <c r="R141" s="278">
        <f t="shared" si="317"/>
        <v>0</v>
      </c>
      <c r="S141" s="278">
        <f t="shared" si="317"/>
        <v>0</v>
      </c>
      <c r="T141" s="279">
        <f t="shared" si="335"/>
        <v>50</v>
      </c>
      <c r="U141" s="278">
        <f t="shared" si="336"/>
        <v>0</v>
      </c>
      <c r="V141" s="280"/>
      <c r="W141" s="280"/>
      <c r="X141" s="280"/>
      <c r="Y141" s="280"/>
      <c r="Z141" s="280"/>
      <c r="AA141" s="280"/>
      <c r="AB141" s="279">
        <f t="shared" si="337"/>
        <v>100</v>
      </c>
      <c r="AC141" s="278">
        <f t="shared" si="338"/>
        <v>0</v>
      </c>
      <c r="AD141" s="280"/>
      <c r="AE141" s="280"/>
      <c r="AF141" s="280"/>
      <c r="AG141" s="280"/>
      <c r="AH141" s="280"/>
      <c r="AI141" s="280"/>
      <c r="AJ141" s="279">
        <f t="shared" si="339"/>
        <v>100</v>
      </c>
      <c r="AK141" s="278">
        <f t="shared" si="340"/>
        <v>0</v>
      </c>
      <c r="AL141" s="280"/>
      <c r="AM141" s="280"/>
      <c r="AN141" s="280"/>
      <c r="AO141" s="280"/>
      <c r="AP141" s="280"/>
      <c r="AQ141" s="280"/>
      <c r="AR141" s="279">
        <f t="shared" si="341"/>
        <v>100</v>
      </c>
      <c r="AS141" s="278">
        <f t="shared" si="342"/>
        <v>0</v>
      </c>
      <c r="AT141" s="280"/>
      <c r="AU141" s="280"/>
      <c r="AV141" s="280"/>
      <c r="AW141" s="280"/>
      <c r="AX141" s="280"/>
      <c r="AY141" s="280"/>
    </row>
    <row r="142" spans="8:51" ht="12.75" x14ac:dyDescent="0.25">
      <c r="H142" s="276">
        <f t="shared" si="343"/>
        <v>350</v>
      </c>
      <c r="I142" s="277">
        <v>50</v>
      </c>
      <c r="J142" s="277">
        <v>100</v>
      </c>
      <c r="K142" s="277">
        <v>100</v>
      </c>
      <c r="L142" s="277">
        <v>100</v>
      </c>
      <c r="M142" s="278">
        <v>3</v>
      </c>
      <c r="N142" s="278">
        <f t="shared" si="317"/>
        <v>0</v>
      </c>
      <c r="O142" s="278">
        <f t="shared" si="317"/>
        <v>0</v>
      </c>
      <c r="P142" s="278">
        <f t="shared" si="317"/>
        <v>0</v>
      </c>
      <c r="Q142" s="278">
        <f t="shared" si="317"/>
        <v>0</v>
      </c>
      <c r="R142" s="278">
        <f t="shared" si="317"/>
        <v>0</v>
      </c>
      <c r="S142" s="278">
        <f t="shared" si="317"/>
        <v>0</v>
      </c>
      <c r="T142" s="279">
        <f t="shared" si="335"/>
        <v>50</v>
      </c>
      <c r="U142" s="278">
        <f t="shared" si="336"/>
        <v>0</v>
      </c>
      <c r="V142" s="280"/>
      <c r="W142" s="280"/>
      <c r="X142" s="280"/>
      <c r="Y142" s="280"/>
      <c r="Z142" s="280"/>
      <c r="AA142" s="280"/>
      <c r="AB142" s="279">
        <f t="shared" si="337"/>
        <v>100</v>
      </c>
      <c r="AC142" s="278">
        <f t="shared" si="338"/>
        <v>0</v>
      </c>
      <c r="AD142" s="280"/>
      <c r="AE142" s="280"/>
      <c r="AF142" s="280"/>
      <c r="AG142" s="280"/>
      <c r="AH142" s="280"/>
      <c r="AI142" s="280"/>
      <c r="AJ142" s="279">
        <f t="shared" si="339"/>
        <v>100</v>
      </c>
      <c r="AK142" s="278">
        <f t="shared" si="340"/>
        <v>0</v>
      </c>
      <c r="AL142" s="280"/>
      <c r="AM142" s="280"/>
      <c r="AN142" s="280"/>
      <c r="AO142" s="280"/>
      <c r="AP142" s="280"/>
      <c r="AQ142" s="280"/>
      <c r="AR142" s="279">
        <f t="shared" si="341"/>
        <v>100</v>
      </c>
      <c r="AS142" s="278">
        <f t="shared" si="342"/>
        <v>0</v>
      </c>
      <c r="AT142" s="280"/>
      <c r="AU142" s="280"/>
      <c r="AV142" s="280"/>
      <c r="AW142" s="280"/>
      <c r="AX142" s="280"/>
      <c r="AY142" s="280"/>
    </row>
    <row r="143" spans="8:51" ht="12.75" x14ac:dyDescent="0.25">
      <c r="H143" s="276">
        <f t="shared" si="343"/>
        <v>350</v>
      </c>
      <c r="I143" s="277">
        <v>50</v>
      </c>
      <c r="J143" s="277">
        <v>100</v>
      </c>
      <c r="K143" s="277">
        <v>100</v>
      </c>
      <c r="L143" s="277">
        <v>100</v>
      </c>
      <c r="M143" s="278">
        <v>3</v>
      </c>
      <c r="N143" s="278">
        <f t="shared" si="317"/>
        <v>0</v>
      </c>
      <c r="O143" s="278">
        <f t="shared" si="317"/>
        <v>0</v>
      </c>
      <c r="P143" s="278">
        <f t="shared" si="317"/>
        <v>0</v>
      </c>
      <c r="Q143" s="278">
        <f t="shared" si="317"/>
        <v>0</v>
      </c>
      <c r="R143" s="278">
        <f t="shared" si="317"/>
        <v>0</v>
      </c>
      <c r="S143" s="278">
        <f t="shared" si="317"/>
        <v>0</v>
      </c>
      <c r="T143" s="279">
        <f t="shared" si="335"/>
        <v>50</v>
      </c>
      <c r="U143" s="278">
        <f t="shared" si="336"/>
        <v>0</v>
      </c>
      <c r="V143" s="280"/>
      <c r="W143" s="280"/>
      <c r="X143" s="280"/>
      <c r="Y143" s="280"/>
      <c r="Z143" s="280"/>
      <c r="AA143" s="280"/>
      <c r="AB143" s="279">
        <f t="shared" si="337"/>
        <v>100</v>
      </c>
      <c r="AC143" s="278">
        <f t="shared" si="338"/>
        <v>0</v>
      </c>
      <c r="AD143" s="280"/>
      <c r="AE143" s="280"/>
      <c r="AF143" s="280"/>
      <c r="AG143" s="280"/>
      <c r="AH143" s="280"/>
      <c r="AI143" s="280"/>
      <c r="AJ143" s="279">
        <f t="shared" si="339"/>
        <v>100</v>
      </c>
      <c r="AK143" s="278">
        <f t="shared" si="340"/>
        <v>0</v>
      </c>
      <c r="AL143" s="280"/>
      <c r="AM143" s="280"/>
      <c r="AN143" s="280"/>
      <c r="AO143" s="280"/>
      <c r="AP143" s="280"/>
      <c r="AQ143" s="280"/>
      <c r="AR143" s="279">
        <f t="shared" si="341"/>
        <v>100</v>
      </c>
      <c r="AS143" s="278">
        <f t="shared" si="342"/>
        <v>0</v>
      </c>
      <c r="AT143" s="280"/>
      <c r="AU143" s="280"/>
      <c r="AV143" s="280"/>
      <c r="AW143" s="280"/>
      <c r="AX143" s="280"/>
      <c r="AY143" s="280"/>
    </row>
    <row r="144" spans="8:51" ht="12.75" x14ac:dyDescent="0.25">
      <c r="H144" s="276">
        <f t="shared" si="343"/>
        <v>350</v>
      </c>
      <c r="I144" s="277">
        <v>50</v>
      </c>
      <c r="J144" s="277">
        <v>100</v>
      </c>
      <c r="K144" s="277">
        <v>100</v>
      </c>
      <c r="L144" s="277">
        <v>100</v>
      </c>
      <c r="M144" s="278">
        <v>3</v>
      </c>
      <c r="N144" s="278">
        <f t="shared" si="317"/>
        <v>0</v>
      </c>
      <c r="O144" s="278">
        <f t="shared" si="317"/>
        <v>0</v>
      </c>
      <c r="P144" s="278">
        <f t="shared" si="317"/>
        <v>0</v>
      </c>
      <c r="Q144" s="278">
        <f t="shared" si="317"/>
        <v>0</v>
      </c>
      <c r="R144" s="278">
        <f t="shared" si="317"/>
        <v>0</v>
      </c>
      <c r="S144" s="278">
        <f t="shared" si="317"/>
        <v>0</v>
      </c>
      <c r="T144" s="279">
        <f t="shared" si="335"/>
        <v>50</v>
      </c>
      <c r="U144" s="278">
        <f t="shared" si="336"/>
        <v>0</v>
      </c>
      <c r="V144" s="280"/>
      <c r="W144" s="280"/>
      <c r="X144" s="280"/>
      <c r="Y144" s="280"/>
      <c r="Z144" s="280"/>
      <c r="AA144" s="280"/>
      <c r="AB144" s="279">
        <f t="shared" si="337"/>
        <v>100</v>
      </c>
      <c r="AC144" s="278">
        <f t="shared" si="338"/>
        <v>0</v>
      </c>
      <c r="AD144" s="280"/>
      <c r="AE144" s="280"/>
      <c r="AF144" s="280"/>
      <c r="AG144" s="280"/>
      <c r="AH144" s="280"/>
      <c r="AI144" s="280"/>
      <c r="AJ144" s="279">
        <f t="shared" si="339"/>
        <v>100</v>
      </c>
      <c r="AK144" s="278">
        <f t="shared" si="340"/>
        <v>0</v>
      </c>
      <c r="AL144" s="280"/>
      <c r="AM144" s="280"/>
      <c r="AN144" s="280"/>
      <c r="AO144" s="280"/>
      <c r="AP144" s="280"/>
      <c r="AQ144" s="280"/>
      <c r="AR144" s="279">
        <f t="shared" si="341"/>
        <v>100</v>
      </c>
      <c r="AS144" s="278">
        <f t="shared" si="342"/>
        <v>0</v>
      </c>
      <c r="AT144" s="280"/>
      <c r="AU144" s="280"/>
      <c r="AV144" s="280"/>
      <c r="AW144" s="280"/>
      <c r="AX144" s="280"/>
      <c r="AY144" s="280"/>
    </row>
    <row r="145" spans="8:51" ht="12.75" x14ac:dyDescent="0.25">
      <c r="H145" s="276">
        <f t="shared" si="343"/>
        <v>350</v>
      </c>
      <c r="I145" s="277">
        <v>50</v>
      </c>
      <c r="J145" s="277">
        <v>100</v>
      </c>
      <c r="K145" s="277">
        <v>100</v>
      </c>
      <c r="L145" s="277">
        <v>100</v>
      </c>
      <c r="M145" s="278">
        <v>3</v>
      </c>
      <c r="N145" s="278">
        <f t="shared" si="317"/>
        <v>0</v>
      </c>
      <c r="O145" s="278">
        <f t="shared" si="317"/>
        <v>0</v>
      </c>
      <c r="P145" s="278">
        <f t="shared" si="317"/>
        <v>0</v>
      </c>
      <c r="Q145" s="278">
        <f t="shared" si="317"/>
        <v>0</v>
      </c>
      <c r="R145" s="278">
        <f t="shared" si="317"/>
        <v>0</v>
      </c>
      <c r="S145" s="278">
        <f t="shared" si="317"/>
        <v>0</v>
      </c>
      <c r="T145" s="279">
        <f t="shared" si="335"/>
        <v>50</v>
      </c>
      <c r="U145" s="278">
        <f t="shared" si="336"/>
        <v>0</v>
      </c>
      <c r="V145" s="280"/>
      <c r="W145" s="280"/>
      <c r="X145" s="280"/>
      <c r="Y145" s="280"/>
      <c r="Z145" s="280"/>
      <c r="AA145" s="280"/>
      <c r="AB145" s="279">
        <f t="shared" si="337"/>
        <v>100</v>
      </c>
      <c r="AC145" s="278">
        <f t="shared" si="338"/>
        <v>0</v>
      </c>
      <c r="AD145" s="280"/>
      <c r="AE145" s="280"/>
      <c r="AF145" s="280"/>
      <c r="AG145" s="280"/>
      <c r="AH145" s="280"/>
      <c r="AI145" s="280"/>
      <c r="AJ145" s="279">
        <f t="shared" si="339"/>
        <v>100</v>
      </c>
      <c r="AK145" s="278">
        <f t="shared" si="340"/>
        <v>0</v>
      </c>
      <c r="AL145" s="280"/>
      <c r="AM145" s="280"/>
      <c r="AN145" s="280"/>
      <c r="AO145" s="280"/>
      <c r="AP145" s="280"/>
      <c r="AQ145" s="280"/>
      <c r="AR145" s="279">
        <f t="shared" si="341"/>
        <v>100</v>
      </c>
      <c r="AS145" s="278">
        <f t="shared" si="342"/>
        <v>0</v>
      </c>
      <c r="AT145" s="280"/>
      <c r="AU145" s="280"/>
      <c r="AV145" s="280"/>
      <c r="AW145" s="280"/>
      <c r="AX145" s="280"/>
      <c r="AY145" s="280"/>
    </row>
    <row r="146" spans="8:51" ht="12.75" x14ac:dyDescent="0.25">
      <c r="H146" s="276">
        <f t="shared" si="343"/>
        <v>350</v>
      </c>
      <c r="I146" s="277">
        <v>50</v>
      </c>
      <c r="J146" s="277">
        <v>100</v>
      </c>
      <c r="K146" s="277">
        <v>100</v>
      </c>
      <c r="L146" s="277">
        <v>100</v>
      </c>
      <c r="M146" s="278">
        <v>3</v>
      </c>
      <c r="N146" s="278">
        <f t="shared" si="317"/>
        <v>0</v>
      </c>
      <c r="O146" s="278">
        <f t="shared" si="317"/>
        <v>0</v>
      </c>
      <c r="P146" s="278">
        <f t="shared" si="317"/>
        <v>0</v>
      </c>
      <c r="Q146" s="278">
        <f t="shared" si="317"/>
        <v>0</v>
      </c>
      <c r="R146" s="278">
        <f t="shared" si="317"/>
        <v>0</v>
      </c>
      <c r="S146" s="278">
        <f t="shared" si="317"/>
        <v>0</v>
      </c>
      <c r="T146" s="279">
        <f t="shared" si="335"/>
        <v>50</v>
      </c>
      <c r="U146" s="278">
        <f t="shared" si="336"/>
        <v>0</v>
      </c>
      <c r="V146" s="280"/>
      <c r="W146" s="280"/>
      <c r="X146" s="280"/>
      <c r="Y146" s="280"/>
      <c r="Z146" s="280"/>
      <c r="AA146" s="280"/>
      <c r="AB146" s="279">
        <f t="shared" si="337"/>
        <v>100</v>
      </c>
      <c r="AC146" s="278">
        <f t="shared" si="338"/>
        <v>0</v>
      </c>
      <c r="AD146" s="280"/>
      <c r="AE146" s="280"/>
      <c r="AF146" s="280"/>
      <c r="AG146" s="280"/>
      <c r="AH146" s="280"/>
      <c r="AI146" s="280"/>
      <c r="AJ146" s="279">
        <f t="shared" si="339"/>
        <v>100</v>
      </c>
      <c r="AK146" s="278">
        <f t="shared" si="340"/>
        <v>0</v>
      </c>
      <c r="AL146" s="280"/>
      <c r="AM146" s="280"/>
      <c r="AN146" s="280"/>
      <c r="AO146" s="280"/>
      <c r="AP146" s="280"/>
      <c r="AQ146" s="280"/>
      <c r="AR146" s="279">
        <f t="shared" si="341"/>
        <v>100</v>
      </c>
      <c r="AS146" s="278">
        <f t="shared" si="342"/>
        <v>0</v>
      </c>
      <c r="AT146" s="280"/>
      <c r="AU146" s="280"/>
      <c r="AV146" s="280"/>
      <c r="AW146" s="280"/>
      <c r="AX146" s="280"/>
      <c r="AY146" s="280"/>
    </row>
    <row r="147" spans="8:51" ht="12.75" x14ac:dyDescent="0.25">
      <c r="H147" s="276">
        <f t="shared" si="343"/>
        <v>350</v>
      </c>
      <c r="I147" s="277">
        <v>50</v>
      </c>
      <c r="J147" s="277">
        <v>100</v>
      </c>
      <c r="K147" s="277">
        <v>100</v>
      </c>
      <c r="L147" s="277">
        <v>100</v>
      </c>
      <c r="M147" s="278">
        <v>3</v>
      </c>
      <c r="N147" s="278">
        <f t="shared" si="317"/>
        <v>0</v>
      </c>
      <c r="O147" s="278">
        <f t="shared" si="317"/>
        <v>0</v>
      </c>
      <c r="P147" s="278">
        <f t="shared" si="317"/>
        <v>0</v>
      </c>
      <c r="Q147" s="278">
        <f t="shared" si="317"/>
        <v>0</v>
      </c>
      <c r="R147" s="278">
        <f t="shared" si="317"/>
        <v>0</v>
      </c>
      <c r="S147" s="278">
        <f t="shared" si="317"/>
        <v>0</v>
      </c>
      <c r="T147" s="279">
        <f t="shared" si="335"/>
        <v>50</v>
      </c>
      <c r="U147" s="278">
        <f t="shared" si="336"/>
        <v>0</v>
      </c>
      <c r="V147" s="280"/>
      <c r="W147" s="280"/>
      <c r="X147" s="280"/>
      <c r="Y147" s="280"/>
      <c r="Z147" s="280"/>
      <c r="AA147" s="280"/>
      <c r="AB147" s="279">
        <f t="shared" si="337"/>
        <v>100</v>
      </c>
      <c r="AC147" s="278">
        <f t="shared" si="338"/>
        <v>0</v>
      </c>
      <c r="AD147" s="280"/>
      <c r="AE147" s="280"/>
      <c r="AF147" s="280"/>
      <c r="AG147" s="280"/>
      <c r="AH147" s="280"/>
      <c r="AI147" s="280"/>
      <c r="AJ147" s="279">
        <f t="shared" si="339"/>
        <v>100</v>
      </c>
      <c r="AK147" s="278">
        <f t="shared" si="340"/>
        <v>0</v>
      </c>
      <c r="AL147" s="280"/>
      <c r="AM147" s="280"/>
      <c r="AN147" s="280"/>
      <c r="AO147" s="280"/>
      <c r="AP147" s="280"/>
      <c r="AQ147" s="280"/>
      <c r="AR147" s="279">
        <f t="shared" si="341"/>
        <v>100</v>
      </c>
      <c r="AS147" s="278">
        <f t="shared" si="342"/>
        <v>0</v>
      </c>
      <c r="AT147" s="280"/>
      <c r="AU147" s="280"/>
      <c r="AV147" s="280"/>
      <c r="AW147" s="280"/>
      <c r="AX147" s="280"/>
      <c r="AY147" s="280"/>
    </row>
    <row r="148" spans="8:51" ht="12.75" x14ac:dyDescent="0.25">
      <c r="H148" s="266"/>
      <c r="I148" s="267"/>
      <c r="J148" s="267"/>
      <c r="K148" s="267"/>
      <c r="L148" s="267"/>
      <c r="M148" s="293">
        <f t="shared" ref="M148:S148" si="344">SUM(M149:M156)/2</f>
        <v>15</v>
      </c>
      <c r="N148" s="293">
        <f t="shared" si="344"/>
        <v>0</v>
      </c>
      <c r="O148" s="293">
        <f t="shared" si="344"/>
        <v>0</v>
      </c>
      <c r="P148" s="293">
        <f t="shared" si="344"/>
        <v>0</v>
      </c>
      <c r="Q148" s="293">
        <f t="shared" si="344"/>
        <v>0</v>
      </c>
      <c r="R148" s="293">
        <f t="shared" si="344"/>
        <v>0</v>
      </c>
      <c r="S148" s="293">
        <f t="shared" si="344"/>
        <v>0</v>
      </c>
      <c r="T148" s="294"/>
      <c r="U148" s="289">
        <f t="shared" ref="U148:AA148" si="345">SUM(U149:U156)/2</f>
        <v>0</v>
      </c>
      <c r="V148" s="289">
        <f t="shared" si="345"/>
        <v>0</v>
      </c>
      <c r="W148" s="289">
        <f t="shared" si="345"/>
        <v>0</v>
      </c>
      <c r="X148" s="289">
        <f t="shared" si="345"/>
        <v>0</v>
      </c>
      <c r="Y148" s="289">
        <f t="shared" si="345"/>
        <v>0</v>
      </c>
      <c r="Z148" s="289">
        <f t="shared" si="345"/>
        <v>0</v>
      </c>
      <c r="AA148" s="289">
        <f t="shared" si="345"/>
        <v>0</v>
      </c>
      <c r="AB148" s="294"/>
      <c r="AC148" s="289">
        <f t="shared" ref="AC148:AI148" si="346">SUM(AC149:AC156)/2</f>
        <v>0</v>
      </c>
      <c r="AD148" s="289">
        <f t="shared" si="346"/>
        <v>0</v>
      </c>
      <c r="AE148" s="289">
        <f t="shared" si="346"/>
        <v>0</v>
      </c>
      <c r="AF148" s="289">
        <f t="shared" si="346"/>
        <v>0</v>
      </c>
      <c r="AG148" s="289">
        <f t="shared" si="346"/>
        <v>0</v>
      </c>
      <c r="AH148" s="289">
        <f t="shared" si="346"/>
        <v>0</v>
      </c>
      <c r="AI148" s="289">
        <f t="shared" si="346"/>
        <v>0</v>
      </c>
      <c r="AJ148" s="294"/>
      <c r="AK148" s="289">
        <f t="shared" ref="AK148:AQ148" si="347">SUM(AK149:AK156)/2</f>
        <v>0</v>
      </c>
      <c r="AL148" s="289">
        <f t="shared" si="347"/>
        <v>0</v>
      </c>
      <c r="AM148" s="289">
        <f t="shared" si="347"/>
        <v>0</v>
      </c>
      <c r="AN148" s="289">
        <f t="shared" si="347"/>
        <v>0</v>
      </c>
      <c r="AO148" s="289">
        <f t="shared" si="347"/>
        <v>0</v>
      </c>
      <c r="AP148" s="289">
        <f t="shared" si="347"/>
        <v>0</v>
      </c>
      <c r="AQ148" s="289">
        <f t="shared" si="347"/>
        <v>0</v>
      </c>
      <c r="AR148" s="294"/>
      <c r="AS148" s="289">
        <f t="shared" ref="AS148:AY148" si="348">SUM(AS149:AS156)/2</f>
        <v>0</v>
      </c>
      <c r="AT148" s="289">
        <f t="shared" si="348"/>
        <v>0</v>
      </c>
      <c r="AU148" s="289">
        <f t="shared" si="348"/>
        <v>0</v>
      </c>
      <c r="AV148" s="289">
        <f t="shared" si="348"/>
        <v>0</v>
      </c>
      <c r="AW148" s="289">
        <f t="shared" si="348"/>
        <v>0</v>
      </c>
      <c r="AX148" s="289">
        <f t="shared" si="348"/>
        <v>0</v>
      </c>
      <c r="AY148" s="289">
        <f t="shared" si="348"/>
        <v>0</v>
      </c>
    </row>
    <row r="149" spans="8:51" ht="12.75" x14ac:dyDescent="0.25">
      <c r="H149" s="271"/>
      <c r="I149" s="272"/>
      <c r="J149" s="272"/>
      <c r="K149" s="272"/>
      <c r="L149" s="272"/>
      <c r="M149" s="275">
        <v>8</v>
      </c>
      <c r="N149" s="275">
        <f t="shared" ref="N149:S156" si="349">+V149+AD149+AL149+AT149</f>
        <v>0</v>
      </c>
      <c r="O149" s="275">
        <f t="shared" si="349"/>
        <v>0</v>
      </c>
      <c r="P149" s="275">
        <f t="shared" si="349"/>
        <v>0</v>
      </c>
      <c r="Q149" s="275">
        <f t="shared" si="349"/>
        <v>0</v>
      </c>
      <c r="R149" s="275">
        <f t="shared" si="349"/>
        <v>0</v>
      </c>
      <c r="S149" s="275">
        <f t="shared" si="349"/>
        <v>0</v>
      </c>
      <c r="T149" s="286"/>
      <c r="U149" s="275">
        <f t="shared" ref="U149:AA149" si="350">SUM(U150:U152)</f>
        <v>0</v>
      </c>
      <c r="V149" s="275">
        <f t="shared" si="350"/>
        <v>0</v>
      </c>
      <c r="W149" s="275">
        <f t="shared" si="350"/>
        <v>0</v>
      </c>
      <c r="X149" s="275">
        <f t="shared" si="350"/>
        <v>0</v>
      </c>
      <c r="Y149" s="275">
        <f t="shared" si="350"/>
        <v>0</v>
      </c>
      <c r="Z149" s="275">
        <f t="shared" si="350"/>
        <v>0</v>
      </c>
      <c r="AA149" s="275">
        <f t="shared" si="350"/>
        <v>0</v>
      </c>
      <c r="AB149" s="286"/>
      <c r="AC149" s="275">
        <f t="shared" ref="AC149:AI149" si="351">SUM(AC150:AC152)</f>
        <v>0</v>
      </c>
      <c r="AD149" s="275">
        <f t="shared" si="351"/>
        <v>0</v>
      </c>
      <c r="AE149" s="275">
        <f t="shared" si="351"/>
        <v>0</v>
      </c>
      <c r="AF149" s="275">
        <f t="shared" si="351"/>
        <v>0</v>
      </c>
      <c r="AG149" s="275">
        <f t="shared" si="351"/>
        <v>0</v>
      </c>
      <c r="AH149" s="275">
        <f t="shared" si="351"/>
        <v>0</v>
      </c>
      <c r="AI149" s="275">
        <f t="shared" si="351"/>
        <v>0</v>
      </c>
      <c r="AJ149" s="286"/>
      <c r="AK149" s="275">
        <f t="shared" ref="AK149:AQ149" si="352">SUM(AK150:AK152)</f>
        <v>0</v>
      </c>
      <c r="AL149" s="275">
        <f t="shared" si="352"/>
        <v>0</v>
      </c>
      <c r="AM149" s="275">
        <f t="shared" si="352"/>
        <v>0</v>
      </c>
      <c r="AN149" s="275">
        <f t="shared" si="352"/>
        <v>0</v>
      </c>
      <c r="AO149" s="275">
        <f t="shared" si="352"/>
        <v>0</v>
      </c>
      <c r="AP149" s="275">
        <f t="shared" si="352"/>
        <v>0</v>
      </c>
      <c r="AQ149" s="275">
        <f t="shared" si="352"/>
        <v>0</v>
      </c>
      <c r="AR149" s="286"/>
      <c r="AS149" s="275">
        <f t="shared" ref="AS149:AY149" si="353">SUM(AS150:AS152)</f>
        <v>0</v>
      </c>
      <c r="AT149" s="275">
        <f t="shared" si="353"/>
        <v>0</v>
      </c>
      <c r="AU149" s="275">
        <f t="shared" si="353"/>
        <v>0</v>
      </c>
      <c r="AV149" s="275">
        <f t="shared" si="353"/>
        <v>0</v>
      </c>
      <c r="AW149" s="275">
        <f t="shared" si="353"/>
        <v>0</v>
      </c>
      <c r="AX149" s="275">
        <f t="shared" si="353"/>
        <v>0</v>
      </c>
      <c r="AY149" s="275">
        <f t="shared" si="353"/>
        <v>0</v>
      </c>
    </row>
    <row r="150" spans="8:51" ht="12.75" x14ac:dyDescent="0.25">
      <c r="H150" s="276">
        <f t="shared" ref="H150:H152" si="354">SUM(I150:L150)</f>
        <v>40</v>
      </c>
      <c r="I150" s="285">
        <v>20</v>
      </c>
      <c r="J150" s="285">
        <v>20</v>
      </c>
      <c r="K150" s="285">
        <v>0</v>
      </c>
      <c r="L150" s="285">
        <v>0</v>
      </c>
      <c r="M150" s="278">
        <v>2</v>
      </c>
      <c r="N150" s="278">
        <f t="shared" si="349"/>
        <v>0</v>
      </c>
      <c r="O150" s="278">
        <f t="shared" si="349"/>
        <v>0</v>
      </c>
      <c r="P150" s="278">
        <f t="shared" si="349"/>
        <v>0</v>
      </c>
      <c r="Q150" s="278">
        <f t="shared" si="349"/>
        <v>0</v>
      </c>
      <c r="R150" s="278">
        <f t="shared" si="349"/>
        <v>0</v>
      </c>
      <c r="S150" s="278">
        <f t="shared" si="349"/>
        <v>0</v>
      </c>
      <c r="T150" s="279">
        <f t="shared" ref="T150:T152" si="355">+I150</f>
        <v>20</v>
      </c>
      <c r="U150" s="278">
        <f t="shared" ref="U150:U152" si="356">SUM(V150:AA150)</f>
        <v>0</v>
      </c>
      <c r="V150" s="290"/>
      <c r="W150" s="290"/>
      <c r="X150" s="290"/>
      <c r="Y150" s="290"/>
      <c r="Z150" s="290"/>
      <c r="AA150" s="290"/>
      <c r="AB150" s="279">
        <f t="shared" ref="AB150:AB152" si="357">+J150</f>
        <v>20</v>
      </c>
      <c r="AC150" s="278">
        <f t="shared" ref="AC150:AC152" si="358">SUM(AD150:AI150)</f>
        <v>0</v>
      </c>
      <c r="AD150" s="290"/>
      <c r="AE150" s="290"/>
      <c r="AF150" s="290"/>
      <c r="AG150" s="290"/>
      <c r="AH150" s="290"/>
      <c r="AI150" s="290"/>
      <c r="AJ150" s="279">
        <f t="shared" ref="AJ150:AJ152" si="359">+K150</f>
        <v>0</v>
      </c>
      <c r="AK150" s="278">
        <f t="shared" ref="AK150:AK152" si="360">SUM(AL150:AQ150)</f>
        <v>0</v>
      </c>
      <c r="AL150" s="290"/>
      <c r="AM150" s="290"/>
      <c r="AN150" s="290"/>
      <c r="AO150" s="290"/>
      <c r="AP150" s="290"/>
      <c r="AQ150" s="290"/>
      <c r="AR150" s="279">
        <f t="shared" ref="AR150:AR152" si="361">+L150</f>
        <v>0</v>
      </c>
      <c r="AS150" s="278">
        <f t="shared" ref="AS150:AS152" si="362">SUM(AT150:AY150)</f>
        <v>0</v>
      </c>
      <c r="AT150" s="290"/>
      <c r="AU150" s="290"/>
      <c r="AV150" s="290"/>
      <c r="AW150" s="290"/>
      <c r="AX150" s="290"/>
      <c r="AY150" s="290"/>
    </row>
    <row r="151" spans="8:51" ht="12.75" x14ac:dyDescent="0.25">
      <c r="H151" s="276">
        <f t="shared" si="354"/>
        <v>350</v>
      </c>
      <c r="I151" s="285">
        <v>50</v>
      </c>
      <c r="J151" s="285">
        <v>100</v>
      </c>
      <c r="K151" s="285">
        <v>100</v>
      </c>
      <c r="L151" s="285">
        <v>100</v>
      </c>
      <c r="M151" s="278">
        <v>3</v>
      </c>
      <c r="N151" s="278">
        <f t="shared" si="349"/>
        <v>0</v>
      </c>
      <c r="O151" s="278">
        <f t="shared" si="349"/>
        <v>0</v>
      </c>
      <c r="P151" s="278">
        <f t="shared" si="349"/>
        <v>0</v>
      </c>
      <c r="Q151" s="278">
        <f t="shared" si="349"/>
        <v>0</v>
      </c>
      <c r="R151" s="278">
        <f t="shared" si="349"/>
        <v>0</v>
      </c>
      <c r="S151" s="278">
        <f t="shared" si="349"/>
        <v>0</v>
      </c>
      <c r="T151" s="279">
        <f t="shared" si="355"/>
        <v>50</v>
      </c>
      <c r="U151" s="278">
        <f t="shared" si="356"/>
        <v>0</v>
      </c>
      <c r="V151" s="280"/>
      <c r="W151" s="290"/>
      <c r="X151" s="290"/>
      <c r="Y151" s="290"/>
      <c r="Z151" s="290"/>
      <c r="AA151" s="290"/>
      <c r="AB151" s="279">
        <f t="shared" si="357"/>
        <v>100</v>
      </c>
      <c r="AC151" s="278">
        <f t="shared" si="358"/>
        <v>0</v>
      </c>
      <c r="AD151" s="280"/>
      <c r="AE151" s="290"/>
      <c r="AF151" s="290"/>
      <c r="AG151" s="290"/>
      <c r="AH151" s="290"/>
      <c r="AI151" s="290"/>
      <c r="AJ151" s="279">
        <f t="shared" si="359"/>
        <v>100</v>
      </c>
      <c r="AK151" s="278">
        <f t="shared" si="360"/>
        <v>0</v>
      </c>
      <c r="AL151" s="280"/>
      <c r="AM151" s="290"/>
      <c r="AN151" s="290"/>
      <c r="AO151" s="290"/>
      <c r="AP151" s="290"/>
      <c r="AQ151" s="290"/>
      <c r="AR151" s="279">
        <f t="shared" si="361"/>
        <v>100</v>
      </c>
      <c r="AS151" s="278">
        <f t="shared" si="362"/>
        <v>0</v>
      </c>
      <c r="AT151" s="280"/>
      <c r="AU151" s="290"/>
      <c r="AV151" s="290"/>
      <c r="AW151" s="290"/>
      <c r="AX151" s="290"/>
      <c r="AY151" s="290"/>
    </row>
    <row r="152" spans="8:51" ht="12.75" x14ac:dyDescent="0.25">
      <c r="H152" s="283">
        <f t="shared" si="354"/>
        <v>1</v>
      </c>
      <c r="I152" s="284">
        <v>0.25</v>
      </c>
      <c r="J152" s="284">
        <v>0.25</v>
      </c>
      <c r="K152" s="284">
        <v>0.25</v>
      </c>
      <c r="L152" s="284">
        <v>0.25</v>
      </c>
      <c r="M152" s="278">
        <v>3</v>
      </c>
      <c r="N152" s="278">
        <f t="shared" si="349"/>
        <v>0</v>
      </c>
      <c r="O152" s="278">
        <f t="shared" si="349"/>
        <v>0</v>
      </c>
      <c r="P152" s="278">
        <f t="shared" si="349"/>
        <v>0</v>
      </c>
      <c r="Q152" s="278">
        <f t="shared" si="349"/>
        <v>0</v>
      </c>
      <c r="R152" s="278">
        <f t="shared" si="349"/>
        <v>0</v>
      </c>
      <c r="S152" s="278">
        <f t="shared" si="349"/>
        <v>0</v>
      </c>
      <c r="T152" s="279">
        <f t="shared" si="355"/>
        <v>0.25</v>
      </c>
      <c r="U152" s="278">
        <f t="shared" si="356"/>
        <v>0</v>
      </c>
      <c r="V152" s="280"/>
      <c r="W152" s="280"/>
      <c r="X152" s="280"/>
      <c r="Y152" s="280"/>
      <c r="Z152" s="280"/>
      <c r="AA152" s="280"/>
      <c r="AB152" s="279">
        <f t="shared" si="357"/>
        <v>0.25</v>
      </c>
      <c r="AC152" s="278">
        <f t="shared" si="358"/>
        <v>0</v>
      </c>
      <c r="AD152" s="280"/>
      <c r="AE152" s="280"/>
      <c r="AF152" s="280"/>
      <c r="AG152" s="280"/>
      <c r="AH152" s="280"/>
      <c r="AI152" s="280"/>
      <c r="AJ152" s="279">
        <f t="shared" si="359"/>
        <v>0.25</v>
      </c>
      <c r="AK152" s="278">
        <f t="shared" si="360"/>
        <v>0</v>
      </c>
      <c r="AL152" s="280"/>
      <c r="AM152" s="280"/>
      <c r="AN152" s="280"/>
      <c r="AO152" s="280"/>
      <c r="AP152" s="280"/>
      <c r="AQ152" s="280"/>
      <c r="AR152" s="279">
        <f t="shared" si="361"/>
        <v>0.25</v>
      </c>
      <c r="AS152" s="278">
        <f t="shared" si="362"/>
        <v>0</v>
      </c>
      <c r="AT152" s="280"/>
      <c r="AU152" s="280"/>
      <c r="AV152" s="280"/>
      <c r="AW152" s="280"/>
      <c r="AX152" s="280"/>
      <c r="AY152" s="280"/>
    </row>
    <row r="153" spans="8:51" ht="12.75" x14ac:dyDescent="0.25">
      <c r="H153" s="271"/>
      <c r="I153" s="272"/>
      <c r="J153" s="272"/>
      <c r="K153" s="272"/>
      <c r="L153" s="272"/>
      <c r="M153" s="275">
        <v>7</v>
      </c>
      <c r="N153" s="275">
        <f t="shared" si="349"/>
        <v>0</v>
      </c>
      <c r="O153" s="275">
        <f t="shared" si="349"/>
        <v>0</v>
      </c>
      <c r="P153" s="275">
        <f t="shared" si="349"/>
        <v>0</v>
      </c>
      <c r="Q153" s="275">
        <f t="shared" si="349"/>
        <v>0</v>
      </c>
      <c r="R153" s="275">
        <f t="shared" si="349"/>
        <v>0</v>
      </c>
      <c r="S153" s="275">
        <f t="shared" si="349"/>
        <v>0</v>
      </c>
      <c r="T153" s="286"/>
      <c r="U153" s="275">
        <f t="shared" ref="U153:AA153" si="363">SUM(U154:U156)</f>
        <v>0</v>
      </c>
      <c r="V153" s="275">
        <f t="shared" si="363"/>
        <v>0</v>
      </c>
      <c r="W153" s="275">
        <f t="shared" si="363"/>
        <v>0</v>
      </c>
      <c r="X153" s="275">
        <f t="shared" si="363"/>
        <v>0</v>
      </c>
      <c r="Y153" s="275">
        <f t="shared" si="363"/>
        <v>0</v>
      </c>
      <c r="Z153" s="275">
        <f t="shared" si="363"/>
        <v>0</v>
      </c>
      <c r="AA153" s="275">
        <f t="shared" si="363"/>
        <v>0</v>
      </c>
      <c r="AB153" s="286"/>
      <c r="AC153" s="275">
        <f t="shared" ref="AC153:AI153" si="364">SUM(AC154:AC156)</f>
        <v>0</v>
      </c>
      <c r="AD153" s="275">
        <f t="shared" si="364"/>
        <v>0</v>
      </c>
      <c r="AE153" s="275">
        <f t="shared" si="364"/>
        <v>0</v>
      </c>
      <c r="AF153" s="275">
        <f t="shared" si="364"/>
        <v>0</v>
      </c>
      <c r="AG153" s="275">
        <f t="shared" si="364"/>
        <v>0</v>
      </c>
      <c r="AH153" s="275">
        <f t="shared" si="364"/>
        <v>0</v>
      </c>
      <c r="AI153" s="275">
        <f t="shared" si="364"/>
        <v>0</v>
      </c>
      <c r="AJ153" s="286"/>
      <c r="AK153" s="275">
        <f t="shared" ref="AK153:AQ153" si="365">SUM(AK154:AK156)</f>
        <v>0</v>
      </c>
      <c r="AL153" s="275">
        <f t="shared" si="365"/>
        <v>0</v>
      </c>
      <c r="AM153" s="275">
        <f t="shared" si="365"/>
        <v>0</v>
      </c>
      <c r="AN153" s="275">
        <f t="shared" si="365"/>
        <v>0</v>
      </c>
      <c r="AO153" s="275">
        <f t="shared" si="365"/>
        <v>0</v>
      </c>
      <c r="AP153" s="275">
        <f t="shared" si="365"/>
        <v>0</v>
      </c>
      <c r="AQ153" s="275">
        <f t="shared" si="365"/>
        <v>0</v>
      </c>
      <c r="AR153" s="286"/>
      <c r="AS153" s="275">
        <f t="shared" ref="AS153:AY153" si="366">SUM(AS154:AS156)</f>
        <v>0</v>
      </c>
      <c r="AT153" s="275">
        <f t="shared" si="366"/>
        <v>0</v>
      </c>
      <c r="AU153" s="275">
        <f t="shared" si="366"/>
        <v>0</v>
      </c>
      <c r="AV153" s="275">
        <f t="shared" si="366"/>
        <v>0</v>
      </c>
      <c r="AW153" s="275">
        <f t="shared" si="366"/>
        <v>0</v>
      </c>
      <c r="AX153" s="275">
        <f t="shared" si="366"/>
        <v>0</v>
      </c>
      <c r="AY153" s="275">
        <f t="shared" si="366"/>
        <v>0</v>
      </c>
    </row>
    <row r="154" spans="8:51" ht="12.75" x14ac:dyDescent="0.25">
      <c r="H154" s="276">
        <f t="shared" ref="H154:H156" si="367">SUM(I154:L154)</f>
        <v>40</v>
      </c>
      <c r="I154" s="277">
        <v>20</v>
      </c>
      <c r="J154" s="277">
        <v>20</v>
      </c>
      <c r="K154" s="277">
        <v>0</v>
      </c>
      <c r="L154" s="277">
        <v>0</v>
      </c>
      <c r="M154" s="278">
        <v>2</v>
      </c>
      <c r="N154" s="278">
        <f t="shared" si="349"/>
        <v>0</v>
      </c>
      <c r="O154" s="278">
        <f t="shared" si="349"/>
        <v>0</v>
      </c>
      <c r="P154" s="278">
        <f t="shared" si="349"/>
        <v>0</v>
      </c>
      <c r="Q154" s="278">
        <f t="shared" si="349"/>
        <v>0</v>
      </c>
      <c r="R154" s="278">
        <f t="shared" si="349"/>
        <v>0</v>
      </c>
      <c r="S154" s="278">
        <f t="shared" si="349"/>
        <v>0</v>
      </c>
      <c r="T154" s="279">
        <f t="shared" ref="T154:T156" si="368">+I154</f>
        <v>20</v>
      </c>
      <c r="U154" s="278">
        <f t="shared" ref="U154:U156" si="369">SUM(V154:AA154)</f>
        <v>0</v>
      </c>
      <c r="V154" s="280"/>
      <c r="W154" s="290"/>
      <c r="X154" s="290"/>
      <c r="Y154" s="290"/>
      <c r="Z154" s="290"/>
      <c r="AA154" s="290"/>
      <c r="AB154" s="279">
        <f t="shared" ref="AB154:AB156" si="370">+J154</f>
        <v>20</v>
      </c>
      <c r="AC154" s="278">
        <f t="shared" ref="AC154:AC156" si="371">SUM(AD154:AI154)</f>
        <v>0</v>
      </c>
      <c r="AD154" s="280"/>
      <c r="AE154" s="290"/>
      <c r="AF154" s="290"/>
      <c r="AG154" s="290"/>
      <c r="AH154" s="290"/>
      <c r="AI154" s="290"/>
      <c r="AJ154" s="279">
        <f t="shared" ref="AJ154:AJ156" si="372">+K154</f>
        <v>0</v>
      </c>
      <c r="AK154" s="278">
        <f t="shared" ref="AK154:AK156" si="373">SUM(AL154:AQ154)</f>
        <v>0</v>
      </c>
      <c r="AL154" s="280"/>
      <c r="AM154" s="290"/>
      <c r="AN154" s="290"/>
      <c r="AO154" s="290"/>
      <c r="AP154" s="290"/>
      <c r="AQ154" s="290"/>
      <c r="AR154" s="279">
        <f t="shared" ref="AR154:AR156" si="374">+L154</f>
        <v>0</v>
      </c>
      <c r="AS154" s="278">
        <f t="shared" ref="AS154:AS156" si="375">SUM(AT154:AY154)</f>
        <v>0</v>
      </c>
      <c r="AT154" s="280"/>
      <c r="AU154" s="290"/>
      <c r="AV154" s="290"/>
      <c r="AW154" s="290"/>
      <c r="AX154" s="290"/>
      <c r="AY154" s="290"/>
    </row>
    <row r="155" spans="8:51" ht="12.75" x14ac:dyDescent="0.25">
      <c r="H155" s="276">
        <f t="shared" si="367"/>
        <v>40</v>
      </c>
      <c r="I155" s="277">
        <v>20</v>
      </c>
      <c r="J155" s="277">
        <v>20</v>
      </c>
      <c r="K155" s="277">
        <v>0</v>
      </c>
      <c r="L155" s="277">
        <v>0</v>
      </c>
      <c r="M155" s="278">
        <v>2</v>
      </c>
      <c r="N155" s="278">
        <f t="shared" si="349"/>
        <v>0</v>
      </c>
      <c r="O155" s="278">
        <f t="shared" si="349"/>
        <v>0</v>
      </c>
      <c r="P155" s="278">
        <f t="shared" si="349"/>
        <v>0</v>
      </c>
      <c r="Q155" s="278">
        <f t="shared" si="349"/>
        <v>0</v>
      </c>
      <c r="R155" s="278">
        <f t="shared" si="349"/>
        <v>0</v>
      </c>
      <c r="S155" s="278">
        <f t="shared" si="349"/>
        <v>0</v>
      </c>
      <c r="T155" s="279">
        <f t="shared" si="368"/>
        <v>20</v>
      </c>
      <c r="U155" s="278">
        <f t="shared" si="369"/>
        <v>0</v>
      </c>
      <c r="V155" s="280"/>
      <c r="W155" s="280"/>
      <c r="X155" s="280"/>
      <c r="Y155" s="280"/>
      <c r="Z155" s="280"/>
      <c r="AA155" s="280"/>
      <c r="AB155" s="279">
        <f t="shared" si="370"/>
        <v>20</v>
      </c>
      <c r="AC155" s="278">
        <f t="shared" si="371"/>
        <v>0</v>
      </c>
      <c r="AD155" s="280"/>
      <c r="AE155" s="280"/>
      <c r="AF155" s="280"/>
      <c r="AG155" s="280"/>
      <c r="AH155" s="280"/>
      <c r="AI155" s="280"/>
      <c r="AJ155" s="279">
        <f t="shared" si="372"/>
        <v>0</v>
      </c>
      <c r="AK155" s="278">
        <f t="shared" si="373"/>
        <v>0</v>
      </c>
      <c r="AL155" s="280"/>
      <c r="AM155" s="280"/>
      <c r="AN155" s="280"/>
      <c r="AO155" s="280"/>
      <c r="AP155" s="280"/>
      <c r="AQ155" s="280"/>
      <c r="AR155" s="279">
        <f t="shared" si="374"/>
        <v>0</v>
      </c>
      <c r="AS155" s="278">
        <f t="shared" si="375"/>
        <v>0</v>
      </c>
      <c r="AT155" s="280"/>
      <c r="AU155" s="280"/>
      <c r="AV155" s="280"/>
      <c r="AW155" s="280"/>
      <c r="AX155" s="280"/>
      <c r="AY155" s="280"/>
    </row>
    <row r="156" spans="8:51" ht="12.75" x14ac:dyDescent="0.25">
      <c r="H156" s="276">
        <f t="shared" si="367"/>
        <v>1</v>
      </c>
      <c r="I156" s="285">
        <v>0</v>
      </c>
      <c r="J156" s="285">
        <v>1</v>
      </c>
      <c r="K156" s="285">
        <v>0</v>
      </c>
      <c r="L156" s="285">
        <v>0</v>
      </c>
      <c r="M156" s="278">
        <v>3</v>
      </c>
      <c r="N156" s="278">
        <f t="shared" si="349"/>
        <v>0</v>
      </c>
      <c r="O156" s="278">
        <f t="shared" si="349"/>
        <v>0</v>
      </c>
      <c r="P156" s="278">
        <f t="shared" si="349"/>
        <v>0</v>
      </c>
      <c r="Q156" s="278">
        <f t="shared" si="349"/>
        <v>0</v>
      </c>
      <c r="R156" s="278">
        <f t="shared" si="349"/>
        <v>0</v>
      </c>
      <c r="S156" s="278">
        <f t="shared" si="349"/>
        <v>0</v>
      </c>
      <c r="T156" s="279">
        <f t="shared" si="368"/>
        <v>0</v>
      </c>
      <c r="U156" s="278">
        <f t="shared" si="369"/>
        <v>0</v>
      </c>
      <c r="V156" s="280"/>
      <c r="W156" s="280"/>
      <c r="X156" s="280"/>
      <c r="Y156" s="280"/>
      <c r="Z156" s="280"/>
      <c r="AA156" s="280"/>
      <c r="AB156" s="279">
        <f t="shared" si="370"/>
        <v>1</v>
      </c>
      <c r="AC156" s="278">
        <f t="shared" si="371"/>
        <v>0</v>
      </c>
      <c r="AD156" s="280"/>
      <c r="AE156" s="280"/>
      <c r="AF156" s="280"/>
      <c r="AG156" s="280"/>
      <c r="AH156" s="280"/>
      <c r="AI156" s="280"/>
      <c r="AJ156" s="279">
        <f t="shared" si="372"/>
        <v>0</v>
      </c>
      <c r="AK156" s="278">
        <f t="shared" si="373"/>
        <v>0</v>
      </c>
      <c r="AL156" s="280"/>
      <c r="AM156" s="280"/>
      <c r="AN156" s="280"/>
      <c r="AO156" s="280"/>
      <c r="AP156" s="280"/>
      <c r="AQ156" s="280"/>
      <c r="AR156" s="279">
        <f t="shared" si="374"/>
        <v>0</v>
      </c>
      <c r="AS156" s="278">
        <f t="shared" si="375"/>
        <v>0</v>
      </c>
      <c r="AT156" s="280"/>
      <c r="AU156" s="280"/>
      <c r="AV156" s="280"/>
      <c r="AW156" s="280"/>
      <c r="AX156" s="280"/>
      <c r="AY156" s="280"/>
    </row>
    <row r="157" spans="8:51" ht="12.75" x14ac:dyDescent="0.25">
      <c r="H157" s="266"/>
      <c r="I157" s="267"/>
      <c r="J157" s="267"/>
      <c r="K157" s="267"/>
      <c r="L157" s="267"/>
      <c r="M157" s="293">
        <f t="shared" ref="M157:S157" si="376">SUM(M158:M165)/2</f>
        <v>16.5</v>
      </c>
      <c r="N157" s="293">
        <f t="shared" si="376"/>
        <v>0</v>
      </c>
      <c r="O157" s="293">
        <f t="shared" si="376"/>
        <v>0</v>
      </c>
      <c r="P157" s="293">
        <f t="shared" si="376"/>
        <v>0</v>
      </c>
      <c r="Q157" s="293">
        <f t="shared" si="376"/>
        <v>0</v>
      </c>
      <c r="R157" s="293">
        <f t="shared" si="376"/>
        <v>0</v>
      </c>
      <c r="S157" s="293">
        <f t="shared" si="376"/>
        <v>0</v>
      </c>
      <c r="T157" s="294"/>
      <c r="U157" s="289">
        <f t="shared" ref="U157:AA157" si="377">SUM(U158:U165)/2</f>
        <v>0</v>
      </c>
      <c r="V157" s="289">
        <f t="shared" si="377"/>
        <v>0</v>
      </c>
      <c r="W157" s="289">
        <f t="shared" si="377"/>
        <v>0</v>
      </c>
      <c r="X157" s="289">
        <f t="shared" si="377"/>
        <v>0</v>
      </c>
      <c r="Y157" s="289">
        <f t="shared" si="377"/>
        <v>0</v>
      </c>
      <c r="Z157" s="289">
        <f t="shared" si="377"/>
        <v>0</v>
      </c>
      <c r="AA157" s="289">
        <f t="shared" si="377"/>
        <v>0</v>
      </c>
      <c r="AB157" s="294"/>
      <c r="AC157" s="289">
        <f t="shared" ref="AC157:AI157" si="378">SUM(AC158:AC165)/2</f>
        <v>0</v>
      </c>
      <c r="AD157" s="289">
        <f t="shared" si="378"/>
        <v>0</v>
      </c>
      <c r="AE157" s="289">
        <f t="shared" si="378"/>
        <v>0</v>
      </c>
      <c r="AF157" s="289">
        <f t="shared" si="378"/>
        <v>0</v>
      </c>
      <c r="AG157" s="289">
        <f t="shared" si="378"/>
        <v>0</v>
      </c>
      <c r="AH157" s="289">
        <f t="shared" si="378"/>
        <v>0</v>
      </c>
      <c r="AI157" s="289">
        <f t="shared" si="378"/>
        <v>0</v>
      </c>
      <c r="AJ157" s="294"/>
      <c r="AK157" s="289">
        <f t="shared" ref="AK157:AQ157" si="379">SUM(AK158:AK165)/2</f>
        <v>0</v>
      </c>
      <c r="AL157" s="289">
        <f t="shared" si="379"/>
        <v>0</v>
      </c>
      <c r="AM157" s="289">
        <f t="shared" si="379"/>
        <v>0</v>
      </c>
      <c r="AN157" s="289">
        <f t="shared" si="379"/>
        <v>0</v>
      </c>
      <c r="AO157" s="289">
        <f t="shared" si="379"/>
        <v>0</v>
      </c>
      <c r="AP157" s="289">
        <f t="shared" si="379"/>
        <v>0</v>
      </c>
      <c r="AQ157" s="289">
        <f t="shared" si="379"/>
        <v>0</v>
      </c>
      <c r="AR157" s="294"/>
      <c r="AS157" s="289">
        <f t="shared" ref="AS157:AY157" si="380">SUM(AS158:AS165)/2</f>
        <v>0</v>
      </c>
      <c r="AT157" s="289">
        <f t="shared" si="380"/>
        <v>0</v>
      </c>
      <c r="AU157" s="289">
        <f t="shared" si="380"/>
        <v>0</v>
      </c>
      <c r="AV157" s="289">
        <f t="shared" si="380"/>
        <v>0</v>
      </c>
      <c r="AW157" s="289">
        <f t="shared" si="380"/>
        <v>0</v>
      </c>
      <c r="AX157" s="289">
        <f t="shared" si="380"/>
        <v>0</v>
      </c>
      <c r="AY157" s="289">
        <f t="shared" si="380"/>
        <v>0</v>
      </c>
    </row>
    <row r="158" spans="8:51" ht="12.75" x14ac:dyDescent="0.25">
      <c r="H158" s="271"/>
      <c r="I158" s="272"/>
      <c r="J158" s="272"/>
      <c r="K158" s="272"/>
      <c r="L158" s="272"/>
      <c r="M158" s="275">
        <v>11</v>
      </c>
      <c r="N158" s="275">
        <f t="shared" ref="N158:S165" si="381">+V158+AD158+AL158+AT158</f>
        <v>0</v>
      </c>
      <c r="O158" s="275">
        <f t="shared" si="381"/>
        <v>0</v>
      </c>
      <c r="P158" s="275">
        <f t="shared" si="381"/>
        <v>0</v>
      </c>
      <c r="Q158" s="275">
        <f t="shared" si="381"/>
        <v>0</v>
      </c>
      <c r="R158" s="275">
        <f t="shared" si="381"/>
        <v>0</v>
      </c>
      <c r="S158" s="275">
        <f t="shared" si="381"/>
        <v>0</v>
      </c>
      <c r="T158" s="286"/>
      <c r="U158" s="275">
        <f t="shared" ref="U158:AA158" si="382">SUM(U159:U161)</f>
        <v>0</v>
      </c>
      <c r="V158" s="275">
        <f t="shared" si="382"/>
        <v>0</v>
      </c>
      <c r="W158" s="275">
        <f t="shared" si="382"/>
        <v>0</v>
      </c>
      <c r="X158" s="275">
        <f t="shared" si="382"/>
        <v>0</v>
      </c>
      <c r="Y158" s="275">
        <f t="shared" si="382"/>
        <v>0</v>
      </c>
      <c r="Z158" s="275">
        <f t="shared" si="382"/>
        <v>0</v>
      </c>
      <c r="AA158" s="275">
        <f t="shared" si="382"/>
        <v>0</v>
      </c>
      <c r="AB158" s="286"/>
      <c r="AC158" s="275">
        <f t="shared" ref="AC158:AI158" si="383">SUM(AC159:AC161)</f>
        <v>0</v>
      </c>
      <c r="AD158" s="275">
        <f t="shared" si="383"/>
        <v>0</v>
      </c>
      <c r="AE158" s="275">
        <f t="shared" si="383"/>
        <v>0</v>
      </c>
      <c r="AF158" s="275">
        <f t="shared" si="383"/>
        <v>0</v>
      </c>
      <c r="AG158" s="275">
        <f t="shared" si="383"/>
        <v>0</v>
      </c>
      <c r="AH158" s="275">
        <f t="shared" si="383"/>
        <v>0</v>
      </c>
      <c r="AI158" s="275">
        <f t="shared" si="383"/>
        <v>0</v>
      </c>
      <c r="AJ158" s="286"/>
      <c r="AK158" s="275">
        <f t="shared" ref="AK158:AQ158" si="384">SUM(AK159:AK161)</f>
        <v>0</v>
      </c>
      <c r="AL158" s="275">
        <f t="shared" si="384"/>
        <v>0</v>
      </c>
      <c r="AM158" s="275">
        <f t="shared" si="384"/>
        <v>0</v>
      </c>
      <c r="AN158" s="275">
        <f t="shared" si="384"/>
        <v>0</v>
      </c>
      <c r="AO158" s="275">
        <f t="shared" si="384"/>
        <v>0</v>
      </c>
      <c r="AP158" s="275">
        <f t="shared" si="384"/>
        <v>0</v>
      </c>
      <c r="AQ158" s="275">
        <f t="shared" si="384"/>
        <v>0</v>
      </c>
      <c r="AR158" s="286"/>
      <c r="AS158" s="275">
        <f t="shared" ref="AS158:AY158" si="385">SUM(AS159:AS161)</f>
        <v>0</v>
      </c>
      <c r="AT158" s="275">
        <f t="shared" si="385"/>
        <v>0</v>
      </c>
      <c r="AU158" s="275">
        <f t="shared" si="385"/>
        <v>0</v>
      </c>
      <c r="AV158" s="275">
        <f t="shared" si="385"/>
        <v>0</v>
      </c>
      <c r="AW158" s="275">
        <f t="shared" si="385"/>
        <v>0</v>
      </c>
      <c r="AX158" s="275">
        <f t="shared" si="385"/>
        <v>0</v>
      </c>
      <c r="AY158" s="275">
        <f t="shared" si="385"/>
        <v>0</v>
      </c>
    </row>
    <row r="159" spans="8:51" ht="12.75" x14ac:dyDescent="0.25">
      <c r="H159" s="283">
        <f t="shared" ref="H159:H161" si="386">SUM(I159:L159)</f>
        <v>1</v>
      </c>
      <c r="I159" s="287">
        <v>0.25</v>
      </c>
      <c r="J159" s="287">
        <v>0.25</v>
      </c>
      <c r="K159" s="287">
        <v>0.25</v>
      </c>
      <c r="L159" s="287">
        <v>0.25</v>
      </c>
      <c r="M159" s="278">
        <v>3</v>
      </c>
      <c r="N159" s="278">
        <f t="shared" si="381"/>
        <v>0</v>
      </c>
      <c r="O159" s="278">
        <f t="shared" si="381"/>
        <v>0</v>
      </c>
      <c r="P159" s="278">
        <f t="shared" si="381"/>
        <v>0</v>
      </c>
      <c r="Q159" s="278">
        <f t="shared" si="381"/>
        <v>0</v>
      </c>
      <c r="R159" s="278">
        <f t="shared" si="381"/>
        <v>0</v>
      </c>
      <c r="S159" s="278">
        <f t="shared" si="381"/>
        <v>0</v>
      </c>
      <c r="T159" s="279">
        <f t="shared" ref="T159:T161" si="387">+I159</f>
        <v>0.25</v>
      </c>
      <c r="U159" s="278">
        <f t="shared" ref="U159:U161" si="388">SUM(V159:AA159)</f>
        <v>0</v>
      </c>
      <c r="V159" s="280"/>
      <c r="W159" s="280"/>
      <c r="X159" s="280"/>
      <c r="Y159" s="280"/>
      <c r="Z159" s="280"/>
      <c r="AA159" s="280"/>
      <c r="AB159" s="279">
        <f t="shared" ref="AB159:AB161" si="389">+J159</f>
        <v>0.25</v>
      </c>
      <c r="AC159" s="278">
        <f t="shared" ref="AC159:AC161" si="390">SUM(AD159:AI159)</f>
        <v>0</v>
      </c>
      <c r="AD159" s="280"/>
      <c r="AE159" s="280"/>
      <c r="AF159" s="280"/>
      <c r="AG159" s="280"/>
      <c r="AH159" s="280"/>
      <c r="AI159" s="280"/>
      <c r="AJ159" s="279">
        <f t="shared" ref="AJ159:AJ161" si="391">+K159</f>
        <v>0.25</v>
      </c>
      <c r="AK159" s="278">
        <f t="shared" ref="AK159:AK161" si="392">SUM(AL159:AQ159)</f>
        <v>0</v>
      </c>
      <c r="AL159" s="280"/>
      <c r="AM159" s="280"/>
      <c r="AN159" s="280"/>
      <c r="AO159" s="280"/>
      <c r="AP159" s="280"/>
      <c r="AQ159" s="280"/>
      <c r="AR159" s="279">
        <f t="shared" ref="AR159:AR161" si="393">+L159</f>
        <v>0.25</v>
      </c>
      <c r="AS159" s="278">
        <f t="shared" ref="AS159:AS161" si="394">SUM(AT159:AY159)</f>
        <v>0</v>
      </c>
      <c r="AT159" s="280"/>
      <c r="AU159" s="280"/>
      <c r="AV159" s="280"/>
      <c r="AW159" s="280"/>
      <c r="AX159" s="280"/>
      <c r="AY159" s="280"/>
    </row>
    <row r="160" spans="8:51" ht="12.75" x14ac:dyDescent="0.25">
      <c r="H160" s="283">
        <f t="shared" si="386"/>
        <v>1</v>
      </c>
      <c r="I160" s="287">
        <v>0.25</v>
      </c>
      <c r="J160" s="287">
        <v>0.25</v>
      </c>
      <c r="K160" s="287">
        <v>0.25</v>
      </c>
      <c r="L160" s="287">
        <v>0.25</v>
      </c>
      <c r="M160" s="278">
        <v>3</v>
      </c>
      <c r="N160" s="278">
        <f t="shared" si="381"/>
        <v>0</v>
      </c>
      <c r="O160" s="278">
        <f t="shared" si="381"/>
        <v>0</v>
      </c>
      <c r="P160" s="278">
        <f t="shared" si="381"/>
        <v>0</v>
      </c>
      <c r="Q160" s="278">
        <f t="shared" si="381"/>
        <v>0</v>
      </c>
      <c r="R160" s="278">
        <f t="shared" si="381"/>
        <v>0</v>
      </c>
      <c r="S160" s="278">
        <f t="shared" si="381"/>
        <v>0</v>
      </c>
      <c r="T160" s="279">
        <f t="shared" si="387"/>
        <v>0.25</v>
      </c>
      <c r="U160" s="278">
        <f t="shared" si="388"/>
        <v>0</v>
      </c>
      <c r="V160" s="280"/>
      <c r="W160" s="280"/>
      <c r="X160" s="280"/>
      <c r="Y160" s="280"/>
      <c r="Z160" s="280"/>
      <c r="AA160" s="280"/>
      <c r="AB160" s="279">
        <f t="shared" si="389"/>
        <v>0.25</v>
      </c>
      <c r="AC160" s="278">
        <f t="shared" si="390"/>
        <v>0</v>
      </c>
      <c r="AD160" s="280"/>
      <c r="AE160" s="280"/>
      <c r="AF160" s="280"/>
      <c r="AG160" s="280"/>
      <c r="AH160" s="280"/>
      <c r="AI160" s="280"/>
      <c r="AJ160" s="279">
        <f t="shared" si="391"/>
        <v>0.25</v>
      </c>
      <c r="AK160" s="278">
        <f t="shared" si="392"/>
        <v>0</v>
      </c>
      <c r="AL160" s="280"/>
      <c r="AM160" s="280"/>
      <c r="AN160" s="280"/>
      <c r="AO160" s="280"/>
      <c r="AP160" s="280"/>
      <c r="AQ160" s="280"/>
      <c r="AR160" s="279">
        <f t="shared" si="393"/>
        <v>0.25</v>
      </c>
      <c r="AS160" s="278">
        <f t="shared" si="394"/>
        <v>0</v>
      </c>
      <c r="AT160" s="280"/>
      <c r="AU160" s="280"/>
      <c r="AV160" s="280"/>
      <c r="AW160" s="280"/>
      <c r="AX160" s="280"/>
      <c r="AY160" s="280"/>
    </row>
    <row r="161" spans="8:51" ht="12.75" x14ac:dyDescent="0.25">
      <c r="H161" s="276">
        <f t="shared" si="386"/>
        <v>1</v>
      </c>
      <c r="I161" s="277">
        <v>0</v>
      </c>
      <c r="J161" s="277">
        <v>1</v>
      </c>
      <c r="K161" s="277">
        <v>0</v>
      </c>
      <c r="L161" s="277">
        <v>0</v>
      </c>
      <c r="M161" s="278">
        <v>5</v>
      </c>
      <c r="N161" s="278">
        <f t="shared" si="381"/>
        <v>0</v>
      </c>
      <c r="O161" s="278">
        <f t="shared" si="381"/>
        <v>0</v>
      </c>
      <c r="P161" s="278">
        <f t="shared" si="381"/>
        <v>0</v>
      </c>
      <c r="Q161" s="278">
        <f t="shared" si="381"/>
        <v>0</v>
      </c>
      <c r="R161" s="278">
        <f t="shared" si="381"/>
        <v>0</v>
      </c>
      <c r="S161" s="278">
        <f t="shared" si="381"/>
        <v>0</v>
      </c>
      <c r="T161" s="279">
        <f t="shared" si="387"/>
        <v>0</v>
      </c>
      <c r="U161" s="278">
        <f t="shared" si="388"/>
        <v>0</v>
      </c>
      <c r="V161" s="280"/>
      <c r="W161" s="280"/>
      <c r="X161" s="280"/>
      <c r="Y161" s="280"/>
      <c r="Z161" s="280"/>
      <c r="AA161" s="280"/>
      <c r="AB161" s="279">
        <f t="shared" si="389"/>
        <v>1</v>
      </c>
      <c r="AC161" s="278">
        <f t="shared" si="390"/>
        <v>0</v>
      </c>
      <c r="AD161" s="280"/>
      <c r="AE161" s="280"/>
      <c r="AF161" s="280"/>
      <c r="AG161" s="280"/>
      <c r="AH161" s="280"/>
      <c r="AI161" s="280"/>
      <c r="AJ161" s="279">
        <f t="shared" si="391"/>
        <v>0</v>
      </c>
      <c r="AK161" s="278">
        <f t="shared" si="392"/>
        <v>0</v>
      </c>
      <c r="AL161" s="280"/>
      <c r="AM161" s="280"/>
      <c r="AN161" s="280"/>
      <c r="AO161" s="280"/>
      <c r="AP161" s="280"/>
      <c r="AQ161" s="280"/>
      <c r="AR161" s="279">
        <f t="shared" si="393"/>
        <v>0</v>
      </c>
      <c r="AS161" s="278">
        <f t="shared" si="394"/>
        <v>0</v>
      </c>
      <c r="AT161" s="280"/>
      <c r="AU161" s="280"/>
      <c r="AV161" s="280"/>
      <c r="AW161" s="280"/>
      <c r="AX161" s="280"/>
      <c r="AY161" s="280"/>
    </row>
    <row r="162" spans="8:51" ht="12.75" x14ac:dyDescent="0.25">
      <c r="H162" s="271"/>
      <c r="I162" s="272"/>
      <c r="J162" s="272"/>
      <c r="K162" s="272"/>
      <c r="L162" s="272"/>
      <c r="M162" s="275">
        <v>5</v>
      </c>
      <c r="N162" s="275">
        <f t="shared" si="381"/>
        <v>0</v>
      </c>
      <c r="O162" s="275">
        <f t="shared" si="381"/>
        <v>0</v>
      </c>
      <c r="P162" s="275">
        <f t="shared" si="381"/>
        <v>0</v>
      </c>
      <c r="Q162" s="275">
        <f t="shared" si="381"/>
        <v>0</v>
      </c>
      <c r="R162" s="275">
        <f t="shared" si="381"/>
        <v>0</v>
      </c>
      <c r="S162" s="275">
        <f t="shared" si="381"/>
        <v>0</v>
      </c>
      <c r="T162" s="274"/>
      <c r="U162" s="275">
        <f t="shared" ref="U162:AA162" si="395">SUM(U163:U165)</f>
        <v>0</v>
      </c>
      <c r="V162" s="275">
        <f t="shared" si="395"/>
        <v>0</v>
      </c>
      <c r="W162" s="275">
        <f t="shared" si="395"/>
        <v>0</v>
      </c>
      <c r="X162" s="275">
        <f t="shared" si="395"/>
        <v>0</v>
      </c>
      <c r="Y162" s="275">
        <f t="shared" si="395"/>
        <v>0</v>
      </c>
      <c r="Z162" s="275">
        <f t="shared" si="395"/>
        <v>0</v>
      </c>
      <c r="AA162" s="275">
        <f t="shared" si="395"/>
        <v>0</v>
      </c>
      <c r="AB162" s="274"/>
      <c r="AC162" s="275">
        <f t="shared" ref="AC162:AI162" si="396">SUM(AC163:AC165)</f>
        <v>0</v>
      </c>
      <c r="AD162" s="275">
        <f t="shared" si="396"/>
        <v>0</v>
      </c>
      <c r="AE162" s="275">
        <f t="shared" si="396"/>
        <v>0</v>
      </c>
      <c r="AF162" s="275">
        <f t="shared" si="396"/>
        <v>0</v>
      </c>
      <c r="AG162" s="275">
        <f t="shared" si="396"/>
        <v>0</v>
      </c>
      <c r="AH162" s="275">
        <f t="shared" si="396"/>
        <v>0</v>
      </c>
      <c r="AI162" s="275">
        <f t="shared" si="396"/>
        <v>0</v>
      </c>
      <c r="AJ162" s="274"/>
      <c r="AK162" s="275">
        <f t="shared" ref="AK162:AQ162" si="397">SUM(AK163:AK165)</f>
        <v>0</v>
      </c>
      <c r="AL162" s="275">
        <f t="shared" si="397"/>
        <v>0</v>
      </c>
      <c r="AM162" s="275">
        <f t="shared" si="397"/>
        <v>0</v>
      </c>
      <c r="AN162" s="275">
        <f t="shared" si="397"/>
        <v>0</v>
      </c>
      <c r="AO162" s="275">
        <f t="shared" si="397"/>
        <v>0</v>
      </c>
      <c r="AP162" s="275">
        <f t="shared" si="397"/>
        <v>0</v>
      </c>
      <c r="AQ162" s="275">
        <f t="shared" si="397"/>
        <v>0</v>
      </c>
      <c r="AR162" s="274"/>
      <c r="AS162" s="275">
        <f t="shared" ref="AS162:AY162" si="398">SUM(AS163:AS165)</f>
        <v>0</v>
      </c>
      <c r="AT162" s="275">
        <f t="shared" si="398"/>
        <v>0</v>
      </c>
      <c r="AU162" s="275">
        <f t="shared" si="398"/>
        <v>0</v>
      </c>
      <c r="AV162" s="275">
        <f t="shared" si="398"/>
        <v>0</v>
      </c>
      <c r="AW162" s="275">
        <f t="shared" si="398"/>
        <v>0</v>
      </c>
      <c r="AX162" s="275">
        <f t="shared" si="398"/>
        <v>0</v>
      </c>
      <c r="AY162" s="275">
        <f t="shared" si="398"/>
        <v>0</v>
      </c>
    </row>
    <row r="163" spans="8:51" ht="12.75" x14ac:dyDescent="0.25">
      <c r="H163" s="276">
        <f t="shared" ref="H163:H165" si="399">SUM(I163:L163)</f>
        <v>1</v>
      </c>
      <c r="I163" s="277">
        <v>1</v>
      </c>
      <c r="J163" s="277">
        <v>0</v>
      </c>
      <c r="K163" s="277">
        <v>0</v>
      </c>
      <c r="L163" s="277">
        <v>0</v>
      </c>
      <c r="M163" s="278">
        <v>1</v>
      </c>
      <c r="N163" s="278">
        <f t="shared" si="381"/>
        <v>0</v>
      </c>
      <c r="O163" s="278">
        <f t="shared" si="381"/>
        <v>0</v>
      </c>
      <c r="P163" s="278">
        <f t="shared" si="381"/>
        <v>0</v>
      </c>
      <c r="Q163" s="278">
        <f t="shared" si="381"/>
        <v>0</v>
      </c>
      <c r="R163" s="278">
        <f t="shared" si="381"/>
        <v>0</v>
      </c>
      <c r="S163" s="278">
        <f t="shared" si="381"/>
        <v>0</v>
      </c>
      <c r="T163" s="279">
        <f t="shared" ref="T163:T165" si="400">+I163</f>
        <v>1</v>
      </c>
      <c r="U163" s="278">
        <f t="shared" ref="U163:U165" si="401">SUM(V163:AA163)</f>
        <v>0</v>
      </c>
      <c r="V163" s="290"/>
      <c r="W163" s="290"/>
      <c r="X163" s="290"/>
      <c r="Y163" s="290"/>
      <c r="Z163" s="290"/>
      <c r="AA163" s="290"/>
      <c r="AB163" s="279">
        <f t="shared" ref="AB163:AB165" si="402">+J163</f>
        <v>0</v>
      </c>
      <c r="AC163" s="278">
        <f t="shared" ref="AC163:AC165" si="403">SUM(AD163:AI163)</f>
        <v>0</v>
      </c>
      <c r="AD163" s="290"/>
      <c r="AE163" s="290"/>
      <c r="AF163" s="290"/>
      <c r="AG163" s="290"/>
      <c r="AH163" s="290"/>
      <c r="AI163" s="290"/>
      <c r="AJ163" s="279">
        <f t="shared" ref="AJ163:AJ165" si="404">+K163</f>
        <v>0</v>
      </c>
      <c r="AK163" s="278">
        <f t="shared" ref="AK163:AK165" si="405">SUM(AL163:AQ163)</f>
        <v>0</v>
      </c>
      <c r="AL163" s="290"/>
      <c r="AM163" s="290"/>
      <c r="AN163" s="290"/>
      <c r="AO163" s="290"/>
      <c r="AP163" s="290"/>
      <c r="AQ163" s="290"/>
      <c r="AR163" s="279">
        <f t="shared" ref="AR163:AR165" si="406">+L163</f>
        <v>0</v>
      </c>
      <c r="AS163" s="278">
        <f t="shared" ref="AS163:AS165" si="407">SUM(AT163:AY163)</f>
        <v>0</v>
      </c>
      <c r="AT163" s="290"/>
      <c r="AU163" s="290"/>
      <c r="AV163" s="290"/>
      <c r="AW163" s="290"/>
      <c r="AX163" s="290"/>
      <c r="AY163" s="290"/>
    </row>
    <row r="164" spans="8:51" ht="12.75" x14ac:dyDescent="0.25">
      <c r="H164" s="276">
        <f t="shared" si="399"/>
        <v>40</v>
      </c>
      <c r="I164" s="277">
        <v>5</v>
      </c>
      <c r="J164" s="277">
        <v>10</v>
      </c>
      <c r="K164" s="277">
        <v>15</v>
      </c>
      <c r="L164" s="277">
        <v>10</v>
      </c>
      <c r="M164" s="278">
        <v>2</v>
      </c>
      <c r="N164" s="278">
        <f t="shared" si="381"/>
        <v>0</v>
      </c>
      <c r="O164" s="278">
        <f t="shared" si="381"/>
        <v>0</v>
      </c>
      <c r="P164" s="278">
        <f t="shared" si="381"/>
        <v>0</v>
      </c>
      <c r="Q164" s="278">
        <f t="shared" si="381"/>
        <v>0</v>
      </c>
      <c r="R164" s="278">
        <f t="shared" si="381"/>
        <v>0</v>
      </c>
      <c r="S164" s="278">
        <f t="shared" si="381"/>
        <v>0</v>
      </c>
      <c r="T164" s="279">
        <f t="shared" si="400"/>
        <v>5</v>
      </c>
      <c r="U164" s="278">
        <f t="shared" si="401"/>
        <v>0</v>
      </c>
      <c r="V164" s="280"/>
      <c r="W164" s="280"/>
      <c r="X164" s="280"/>
      <c r="Y164" s="280"/>
      <c r="Z164" s="280"/>
      <c r="AA164" s="280"/>
      <c r="AB164" s="279">
        <f t="shared" si="402"/>
        <v>10</v>
      </c>
      <c r="AC164" s="278">
        <f t="shared" si="403"/>
        <v>0</v>
      </c>
      <c r="AD164" s="280"/>
      <c r="AE164" s="280"/>
      <c r="AF164" s="280"/>
      <c r="AG164" s="280"/>
      <c r="AH164" s="280"/>
      <c r="AI164" s="280"/>
      <c r="AJ164" s="279">
        <f t="shared" si="404"/>
        <v>15</v>
      </c>
      <c r="AK164" s="278">
        <f t="shared" si="405"/>
        <v>0</v>
      </c>
      <c r="AL164" s="280"/>
      <c r="AM164" s="280"/>
      <c r="AN164" s="280"/>
      <c r="AO164" s="280"/>
      <c r="AP164" s="280"/>
      <c r="AQ164" s="280"/>
      <c r="AR164" s="279">
        <f t="shared" si="406"/>
        <v>10</v>
      </c>
      <c r="AS164" s="278">
        <f t="shared" si="407"/>
        <v>0</v>
      </c>
      <c r="AT164" s="280"/>
      <c r="AU164" s="280"/>
      <c r="AV164" s="280"/>
      <c r="AW164" s="280"/>
      <c r="AX164" s="280"/>
      <c r="AY164" s="280"/>
    </row>
    <row r="165" spans="8:51" ht="12.75" x14ac:dyDescent="0.25">
      <c r="H165" s="276">
        <f t="shared" si="399"/>
        <v>350</v>
      </c>
      <c r="I165" s="277">
        <v>50</v>
      </c>
      <c r="J165" s="277">
        <v>100</v>
      </c>
      <c r="K165" s="277">
        <v>100</v>
      </c>
      <c r="L165" s="277">
        <v>100</v>
      </c>
      <c r="M165" s="278">
        <v>3</v>
      </c>
      <c r="N165" s="278">
        <f t="shared" si="381"/>
        <v>0</v>
      </c>
      <c r="O165" s="278">
        <f t="shared" si="381"/>
        <v>0</v>
      </c>
      <c r="P165" s="278">
        <f t="shared" si="381"/>
        <v>0</v>
      </c>
      <c r="Q165" s="278">
        <f t="shared" si="381"/>
        <v>0</v>
      </c>
      <c r="R165" s="278">
        <f t="shared" si="381"/>
        <v>0</v>
      </c>
      <c r="S165" s="278">
        <f t="shared" si="381"/>
        <v>0</v>
      </c>
      <c r="T165" s="279">
        <f t="shared" si="400"/>
        <v>50</v>
      </c>
      <c r="U165" s="278">
        <f t="shared" si="401"/>
        <v>0</v>
      </c>
      <c r="V165" s="280"/>
      <c r="W165" s="280"/>
      <c r="X165" s="280"/>
      <c r="Y165" s="280"/>
      <c r="Z165" s="280"/>
      <c r="AA165" s="280"/>
      <c r="AB165" s="279">
        <f t="shared" si="402"/>
        <v>100</v>
      </c>
      <c r="AC165" s="278">
        <f t="shared" si="403"/>
        <v>0</v>
      </c>
      <c r="AD165" s="280"/>
      <c r="AE165" s="280"/>
      <c r="AF165" s="280"/>
      <c r="AG165" s="280"/>
      <c r="AH165" s="280"/>
      <c r="AI165" s="280"/>
      <c r="AJ165" s="279">
        <f t="shared" si="404"/>
        <v>100</v>
      </c>
      <c r="AK165" s="278">
        <f t="shared" si="405"/>
        <v>0</v>
      </c>
      <c r="AL165" s="280"/>
      <c r="AM165" s="280"/>
      <c r="AN165" s="280"/>
      <c r="AO165" s="280"/>
      <c r="AP165" s="280"/>
      <c r="AQ165" s="280"/>
      <c r="AR165" s="279">
        <f t="shared" si="406"/>
        <v>100</v>
      </c>
      <c r="AS165" s="278">
        <f t="shared" si="407"/>
        <v>0</v>
      </c>
      <c r="AT165" s="280"/>
      <c r="AU165" s="280"/>
      <c r="AV165" s="280"/>
      <c r="AW165" s="280"/>
      <c r="AX165" s="280"/>
      <c r="AY165" s="280"/>
    </row>
    <row r="166" spans="8:51" ht="12.75" x14ac:dyDescent="0.25">
      <c r="H166" s="266"/>
      <c r="I166" s="267"/>
      <c r="J166" s="267"/>
      <c r="K166" s="267"/>
      <c r="L166" s="267"/>
      <c r="M166" s="293">
        <f t="shared" ref="M166:S166" si="408">SUM(M167:M173)/2</f>
        <v>10</v>
      </c>
      <c r="N166" s="293">
        <f t="shared" si="408"/>
        <v>0</v>
      </c>
      <c r="O166" s="293">
        <f t="shared" si="408"/>
        <v>0</v>
      </c>
      <c r="P166" s="293">
        <f t="shared" si="408"/>
        <v>0</v>
      </c>
      <c r="Q166" s="293">
        <f t="shared" si="408"/>
        <v>0</v>
      </c>
      <c r="R166" s="293">
        <f t="shared" si="408"/>
        <v>0</v>
      </c>
      <c r="S166" s="293">
        <f t="shared" si="408"/>
        <v>0</v>
      </c>
      <c r="T166" s="296"/>
      <c r="U166" s="295">
        <f t="shared" ref="U166:AA166" si="409">SUM(U167:U174)/2</f>
        <v>0</v>
      </c>
      <c r="V166" s="295">
        <f t="shared" si="409"/>
        <v>0</v>
      </c>
      <c r="W166" s="295">
        <f t="shared" si="409"/>
        <v>0</v>
      </c>
      <c r="X166" s="295">
        <f t="shared" si="409"/>
        <v>0</v>
      </c>
      <c r="Y166" s="295">
        <f t="shared" si="409"/>
        <v>0</v>
      </c>
      <c r="Z166" s="295">
        <f t="shared" si="409"/>
        <v>0</v>
      </c>
      <c r="AA166" s="295">
        <f t="shared" si="409"/>
        <v>0</v>
      </c>
      <c r="AB166" s="296"/>
      <c r="AC166" s="295">
        <f t="shared" ref="AC166:AI166" si="410">SUM(AC167:AC174)/2</f>
        <v>0</v>
      </c>
      <c r="AD166" s="295">
        <f t="shared" si="410"/>
        <v>0</v>
      </c>
      <c r="AE166" s="295">
        <f t="shared" si="410"/>
        <v>0</v>
      </c>
      <c r="AF166" s="295">
        <f t="shared" si="410"/>
        <v>0</v>
      </c>
      <c r="AG166" s="295">
        <f t="shared" si="410"/>
        <v>0</v>
      </c>
      <c r="AH166" s="295">
        <f t="shared" si="410"/>
        <v>0</v>
      </c>
      <c r="AI166" s="295">
        <f t="shared" si="410"/>
        <v>0</v>
      </c>
      <c r="AJ166" s="296"/>
      <c r="AK166" s="295">
        <f t="shared" ref="AK166:AQ166" si="411">SUM(AK167:AK174)/2</f>
        <v>0</v>
      </c>
      <c r="AL166" s="295">
        <f t="shared" si="411"/>
        <v>0</v>
      </c>
      <c r="AM166" s="295">
        <f t="shared" si="411"/>
        <v>0</v>
      </c>
      <c r="AN166" s="295">
        <f t="shared" si="411"/>
        <v>0</v>
      </c>
      <c r="AO166" s="295">
        <f t="shared" si="411"/>
        <v>0</v>
      </c>
      <c r="AP166" s="295">
        <f t="shared" si="411"/>
        <v>0</v>
      </c>
      <c r="AQ166" s="295">
        <f t="shared" si="411"/>
        <v>0</v>
      </c>
      <c r="AR166" s="296"/>
      <c r="AS166" s="295">
        <f t="shared" ref="AS166:AY166" si="412">SUM(AS167:AS174)/2</f>
        <v>0</v>
      </c>
      <c r="AT166" s="295">
        <f t="shared" si="412"/>
        <v>0</v>
      </c>
      <c r="AU166" s="295">
        <f t="shared" si="412"/>
        <v>0</v>
      </c>
      <c r="AV166" s="295">
        <f t="shared" si="412"/>
        <v>0</v>
      </c>
      <c r="AW166" s="295">
        <f t="shared" si="412"/>
        <v>0</v>
      </c>
      <c r="AX166" s="295">
        <f t="shared" si="412"/>
        <v>0</v>
      </c>
      <c r="AY166" s="295">
        <f t="shared" si="412"/>
        <v>0</v>
      </c>
    </row>
    <row r="167" spans="8:51" ht="12.75" x14ac:dyDescent="0.25">
      <c r="H167" s="271"/>
      <c r="I167" s="272"/>
      <c r="J167" s="272"/>
      <c r="K167" s="272"/>
      <c r="L167" s="272"/>
      <c r="M167" s="275">
        <v>7</v>
      </c>
      <c r="N167" s="275">
        <f t="shared" ref="N167:S174" si="413">+V167+AD167+AL167+AT167</f>
        <v>0</v>
      </c>
      <c r="O167" s="275">
        <f t="shared" si="413"/>
        <v>0</v>
      </c>
      <c r="P167" s="275">
        <f t="shared" si="413"/>
        <v>0</v>
      </c>
      <c r="Q167" s="275">
        <f t="shared" si="413"/>
        <v>0</v>
      </c>
      <c r="R167" s="275">
        <f t="shared" si="413"/>
        <v>0</v>
      </c>
      <c r="S167" s="275">
        <f t="shared" si="413"/>
        <v>0</v>
      </c>
      <c r="T167" s="286"/>
      <c r="U167" s="275">
        <f t="shared" ref="U167:AA167" si="414">SUM(U168:U171)</f>
        <v>0</v>
      </c>
      <c r="V167" s="275">
        <f t="shared" si="414"/>
        <v>0</v>
      </c>
      <c r="W167" s="275">
        <f t="shared" si="414"/>
        <v>0</v>
      </c>
      <c r="X167" s="275">
        <f t="shared" si="414"/>
        <v>0</v>
      </c>
      <c r="Y167" s="275">
        <f t="shared" si="414"/>
        <v>0</v>
      </c>
      <c r="Z167" s="275">
        <f t="shared" si="414"/>
        <v>0</v>
      </c>
      <c r="AA167" s="275">
        <f t="shared" si="414"/>
        <v>0</v>
      </c>
      <c r="AB167" s="286"/>
      <c r="AC167" s="275">
        <f t="shared" ref="AC167:AI167" si="415">SUM(AC168:AC171)</f>
        <v>0</v>
      </c>
      <c r="AD167" s="275">
        <f t="shared" si="415"/>
        <v>0</v>
      </c>
      <c r="AE167" s="275">
        <f t="shared" si="415"/>
        <v>0</v>
      </c>
      <c r="AF167" s="275">
        <f t="shared" si="415"/>
        <v>0</v>
      </c>
      <c r="AG167" s="275">
        <f t="shared" si="415"/>
        <v>0</v>
      </c>
      <c r="AH167" s="275">
        <f t="shared" si="415"/>
        <v>0</v>
      </c>
      <c r="AI167" s="275">
        <f t="shared" si="415"/>
        <v>0</v>
      </c>
      <c r="AJ167" s="286"/>
      <c r="AK167" s="275">
        <f t="shared" ref="AK167:AQ167" si="416">SUM(AK168:AK171)</f>
        <v>0</v>
      </c>
      <c r="AL167" s="275">
        <f t="shared" si="416"/>
        <v>0</v>
      </c>
      <c r="AM167" s="275">
        <f t="shared" si="416"/>
        <v>0</v>
      </c>
      <c r="AN167" s="275">
        <f t="shared" si="416"/>
        <v>0</v>
      </c>
      <c r="AO167" s="275">
        <f t="shared" si="416"/>
        <v>0</v>
      </c>
      <c r="AP167" s="275">
        <f t="shared" si="416"/>
        <v>0</v>
      </c>
      <c r="AQ167" s="275">
        <f t="shared" si="416"/>
        <v>0</v>
      </c>
      <c r="AR167" s="286"/>
      <c r="AS167" s="275">
        <f t="shared" ref="AS167:AY167" si="417">SUM(AS168:AS171)</f>
        <v>0</v>
      </c>
      <c r="AT167" s="275">
        <f t="shared" si="417"/>
        <v>0</v>
      </c>
      <c r="AU167" s="275">
        <f t="shared" si="417"/>
        <v>0</v>
      </c>
      <c r="AV167" s="275">
        <f t="shared" si="417"/>
        <v>0</v>
      </c>
      <c r="AW167" s="275">
        <f t="shared" si="417"/>
        <v>0</v>
      </c>
      <c r="AX167" s="275">
        <f t="shared" si="417"/>
        <v>0</v>
      </c>
      <c r="AY167" s="275">
        <f t="shared" si="417"/>
        <v>0</v>
      </c>
    </row>
    <row r="168" spans="8:51" ht="12.75" x14ac:dyDescent="0.25">
      <c r="H168" s="283">
        <f t="shared" ref="H168:H169" si="418">SUM(I168:L168)</f>
        <v>1</v>
      </c>
      <c r="I168" s="284">
        <v>0.25</v>
      </c>
      <c r="J168" s="284">
        <v>0.25</v>
      </c>
      <c r="K168" s="284">
        <v>0.25</v>
      </c>
      <c r="L168" s="284">
        <v>0.25</v>
      </c>
      <c r="M168" s="278">
        <v>2</v>
      </c>
      <c r="N168" s="278">
        <f t="shared" si="413"/>
        <v>0</v>
      </c>
      <c r="O168" s="278">
        <f t="shared" si="413"/>
        <v>0</v>
      </c>
      <c r="P168" s="278">
        <f t="shared" si="413"/>
        <v>0</v>
      </c>
      <c r="Q168" s="278">
        <f t="shared" si="413"/>
        <v>0</v>
      </c>
      <c r="R168" s="278">
        <f t="shared" si="413"/>
        <v>0</v>
      </c>
      <c r="S168" s="278">
        <f t="shared" si="413"/>
        <v>0</v>
      </c>
      <c r="T168" s="279">
        <f t="shared" ref="T168:T171" si="419">+I168</f>
        <v>0.25</v>
      </c>
      <c r="U168" s="278">
        <f t="shared" ref="U168:U171" si="420">SUM(V168:AA168)</f>
        <v>0</v>
      </c>
      <c r="V168" s="290"/>
      <c r="W168" s="290"/>
      <c r="X168" s="290"/>
      <c r="Y168" s="290"/>
      <c r="Z168" s="290"/>
      <c r="AA168" s="290"/>
      <c r="AB168" s="279">
        <f t="shared" ref="AB168:AB171" si="421">+J168</f>
        <v>0.25</v>
      </c>
      <c r="AC168" s="278">
        <f t="shared" ref="AC168:AC171" si="422">SUM(AD168:AI168)</f>
        <v>0</v>
      </c>
      <c r="AD168" s="290"/>
      <c r="AE168" s="290"/>
      <c r="AF168" s="290"/>
      <c r="AG168" s="290"/>
      <c r="AH168" s="290"/>
      <c r="AI168" s="290"/>
      <c r="AJ168" s="279">
        <f t="shared" ref="AJ168:AJ171" si="423">+K168</f>
        <v>0.25</v>
      </c>
      <c r="AK168" s="278">
        <f t="shared" ref="AK168:AK171" si="424">SUM(AL168:AQ168)</f>
        <v>0</v>
      </c>
      <c r="AL168" s="290"/>
      <c r="AM168" s="290"/>
      <c r="AN168" s="290"/>
      <c r="AO168" s="290"/>
      <c r="AP168" s="290"/>
      <c r="AQ168" s="290"/>
      <c r="AR168" s="279">
        <f t="shared" ref="AR168:AR171" si="425">+L168</f>
        <v>0.25</v>
      </c>
      <c r="AS168" s="278">
        <f t="shared" ref="AS168:AS171" si="426">SUM(AT168:AY168)</f>
        <v>0</v>
      </c>
      <c r="AT168" s="290"/>
      <c r="AU168" s="290"/>
      <c r="AV168" s="290"/>
      <c r="AW168" s="290"/>
      <c r="AX168" s="290"/>
      <c r="AY168" s="290"/>
    </row>
    <row r="169" spans="8:51" ht="12.75" x14ac:dyDescent="0.25">
      <c r="H169" s="276">
        <f t="shared" si="418"/>
        <v>4</v>
      </c>
      <c r="I169" s="285">
        <v>1</v>
      </c>
      <c r="J169" s="285">
        <v>1</v>
      </c>
      <c r="K169" s="285">
        <v>1</v>
      </c>
      <c r="L169" s="285">
        <v>1</v>
      </c>
      <c r="M169" s="278">
        <v>1</v>
      </c>
      <c r="N169" s="278">
        <f t="shared" si="413"/>
        <v>0</v>
      </c>
      <c r="O169" s="278">
        <f t="shared" si="413"/>
        <v>0</v>
      </c>
      <c r="P169" s="278">
        <f t="shared" si="413"/>
        <v>0</v>
      </c>
      <c r="Q169" s="278">
        <f t="shared" si="413"/>
        <v>0</v>
      </c>
      <c r="R169" s="278">
        <f t="shared" si="413"/>
        <v>0</v>
      </c>
      <c r="S169" s="278">
        <f t="shared" si="413"/>
        <v>0</v>
      </c>
      <c r="T169" s="279">
        <f t="shared" si="419"/>
        <v>1</v>
      </c>
      <c r="U169" s="278">
        <f t="shared" si="420"/>
        <v>0</v>
      </c>
      <c r="V169" s="280"/>
      <c r="W169" s="280"/>
      <c r="X169" s="280"/>
      <c r="Y169" s="280"/>
      <c r="Z169" s="280"/>
      <c r="AA169" s="280"/>
      <c r="AB169" s="279">
        <f t="shared" si="421"/>
        <v>1</v>
      </c>
      <c r="AC169" s="278">
        <f t="shared" si="422"/>
        <v>0</v>
      </c>
      <c r="AD169" s="280"/>
      <c r="AE169" s="280"/>
      <c r="AF169" s="280"/>
      <c r="AG169" s="280"/>
      <c r="AH169" s="280"/>
      <c r="AI169" s="280"/>
      <c r="AJ169" s="279">
        <f t="shared" si="423"/>
        <v>1</v>
      </c>
      <c r="AK169" s="278">
        <f t="shared" si="424"/>
        <v>0</v>
      </c>
      <c r="AL169" s="280"/>
      <c r="AM169" s="280"/>
      <c r="AN169" s="280"/>
      <c r="AO169" s="280"/>
      <c r="AP169" s="280"/>
      <c r="AQ169" s="280"/>
      <c r="AR169" s="279">
        <f t="shared" si="425"/>
        <v>1</v>
      </c>
      <c r="AS169" s="278">
        <f t="shared" si="426"/>
        <v>0</v>
      </c>
      <c r="AT169" s="280"/>
      <c r="AU169" s="280"/>
      <c r="AV169" s="280"/>
      <c r="AW169" s="280"/>
      <c r="AX169" s="280"/>
      <c r="AY169" s="280"/>
    </row>
    <row r="170" spans="8:51" ht="12.75" x14ac:dyDescent="0.25">
      <c r="H170" s="283">
        <f>SUM(I170:L170)</f>
        <v>1</v>
      </c>
      <c r="I170" s="284">
        <v>0.25</v>
      </c>
      <c r="J170" s="284">
        <v>0.25</v>
      </c>
      <c r="K170" s="284">
        <v>0.25</v>
      </c>
      <c r="L170" s="284">
        <v>0.25</v>
      </c>
      <c r="M170" s="278">
        <v>3</v>
      </c>
      <c r="N170" s="278">
        <f t="shared" si="413"/>
        <v>0</v>
      </c>
      <c r="O170" s="278">
        <f t="shared" si="413"/>
        <v>0</v>
      </c>
      <c r="P170" s="278">
        <f t="shared" si="413"/>
        <v>0</v>
      </c>
      <c r="Q170" s="278">
        <f t="shared" si="413"/>
        <v>0</v>
      </c>
      <c r="R170" s="278">
        <f t="shared" si="413"/>
        <v>0</v>
      </c>
      <c r="S170" s="278">
        <f t="shared" si="413"/>
        <v>0</v>
      </c>
      <c r="T170" s="279">
        <f t="shared" si="419"/>
        <v>0.25</v>
      </c>
      <c r="U170" s="278">
        <f t="shared" si="420"/>
        <v>0</v>
      </c>
      <c r="V170" s="280"/>
      <c r="W170" s="280"/>
      <c r="X170" s="280"/>
      <c r="Y170" s="280"/>
      <c r="Z170" s="280"/>
      <c r="AA170" s="280"/>
      <c r="AB170" s="279">
        <f t="shared" si="421"/>
        <v>0.25</v>
      </c>
      <c r="AC170" s="278">
        <f t="shared" si="422"/>
        <v>0</v>
      </c>
      <c r="AD170" s="280"/>
      <c r="AE170" s="280"/>
      <c r="AF170" s="280"/>
      <c r="AG170" s="280"/>
      <c r="AH170" s="280"/>
      <c r="AI170" s="280"/>
      <c r="AJ170" s="279">
        <f t="shared" si="423"/>
        <v>0.25</v>
      </c>
      <c r="AK170" s="278">
        <f t="shared" si="424"/>
        <v>0</v>
      </c>
      <c r="AL170" s="280"/>
      <c r="AM170" s="280"/>
      <c r="AN170" s="280"/>
      <c r="AO170" s="280"/>
      <c r="AP170" s="280"/>
      <c r="AQ170" s="280"/>
      <c r="AR170" s="279">
        <f t="shared" si="425"/>
        <v>0.25</v>
      </c>
      <c r="AS170" s="278">
        <f t="shared" si="426"/>
        <v>0</v>
      </c>
      <c r="AT170" s="280"/>
      <c r="AU170" s="280"/>
      <c r="AV170" s="280"/>
      <c r="AW170" s="280"/>
      <c r="AX170" s="280"/>
      <c r="AY170" s="280"/>
    </row>
    <row r="171" spans="8:51" ht="12.75" x14ac:dyDescent="0.25">
      <c r="H171" s="276">
        <f>SUM(I171:L171)</f>
        <v>1</v>
      </c>
      <c r="I171" s="285">
        <v>0</v>
      </c>
      <c r="J171" s="285">
        <v>1</v>
      </c>
      <c r="K171" s="285">
        <v>0</v>
      </c>
      <c r="L171" s="285">
        <v>0</v>
      </c>
      <c r="M171" s="278">
        <v>1</v>
      </c>
      <c r="N171" s="278">
        <f t="shared" si="413"/>
        <v>0</v>
      </c>
      <c r="O171" s="278">
        <f t="shared" si="413"/>
        <v>0</v>
      </c>
      <c r="P171" s="278">
        <f t="shared" si="413"/>
        <v>0</v>
      </c>
      <c r="Q171" s="278">
        <f t="shared" si="413"/>
        <v>0</v>
      </c>
      <c r="R171" s="278">
        <f t="shared" si="413"/>
        <v>0</v>
      </c>
      <c r="S171" s="278">
        <f t="shared" si="413"/>
        <v>0</v>
      </c>
      <c r="T171" s="279">
        <f t="shared" si="419"/>
        <v>0</v>
      </c>
      <c r="U171" s="278">
        <f t="shared" si="420"/>
        <v>0</v>
      </c>
      <c r="V171" s="290"/>
      <c r="W171" s="290"/>
      <c r="X171" s="290"/>
      <c r="Y171" s="290"/>
      <c r="Z171" s="290"/>
      <c r="AA171" s="290"/>
      <c r="AB171" s="279">
        <f t="shared" si="421"/>
        <v>1</v>
      </c>
      <c r="AC171" s="278">
        <f t="shared" si="422"/>
        <v>0</v>
      </c>
      <c r="AD171" s="290"/>
      <c r="AE171" s="290"/>
      <c r="AF171" s="290"/>
      <c r="AG171" s="290"/>
      <c r="AH171" s="290"/>
      <c r="AI171" s="290"/>
      <c r="AJ171" s="279">
        <f t="shared" si="423"/>
        <v>0</v>
      </c>
      <c r="AK171" s="278">
        <f t="shared" si="424"/>
        <v>0</v>
      </c>
      <c r="AL171" s="290"/>
      <c r="AM171" s="290"/>
      <c r="AN171" s="290"/>
      <c r="AO171" s="290"/>
      <c r="AP171" s="290"/>
      <c r="AQ171" s="290"/>
      <c r="AR171" s="279">
        <f t="shared" si="425"/>
        <v>0</v>
      </c>
      <c r="AS171" s="278">
        <f t="shared" si="426"/>
        <v>0</v>
      </c>
      <c r="AT171" s="290"/>
      <c r="AU171" s="290"/>
      <c r="AV171" s="290"/>
      <c r="AW171" s="290"/>
      <c r="AX171" s="290"/>
      <c r="AY171" s="290"/>
    </row>
    <row r="172" spans="8:51" ht="12.75" x14ac:dyDescent="0.25">
      <c r="H172" s="271"/>
      <c r="I172" s="272"/>
      <c r="J172" s="272"/>
      <c r="K172" s="272"/>
      <c r="L172" s="272"/>
      <c r="M172" s="275">
        <v>4</v>
      </c>
      <c r="N172" s="275">
        <f t="shared" si="413"/>
        <v>0</v>
      </c>
      <c r="O172" s="275">
        <f t="shared" si="413"/>
        <v>0</v>
      </c>
      <c r="P172" s="275">
        <f t="shared" si="413"/>
        <v>0</v>
      </c>
      <c r="Q172" s="275">
        <f t="shared" si="413"/>
        <v>0</v>
      </c>
      <c r="R172" s="275">
        <f t="shared" si="413"/>
        <v>0</v>
      </c>
      <c r="S172" s="275">
        <f t="shared" si="413"/>
        <v>0</v>
      </c>
      <c r="T172" s="274"/>
      <c r="U172" s="275">
        <f t="shared" ref="U172:AA172" si="427">SUM(U173)</f>
        <v>0</v>
      </c>
      <c r="V172" s="275">
        <f t="shared" si="427"/>
        <v>0</v>
      </c>
      <c r="W172" s="275">
        <f t="shared" si="427"/>
        <v>0</v>
      </c>
      <c r="X172" s="275">
        <f t="shared" si="427"/>
        <v>0</v>
      </c>
      <c r="Y172" s="275">
        <f t="shared" si="427"/>
        <v>0</v>
      </c>
      <c r="Z172" s="275">
        <f t="shared" si="427"/>
        <v>0</v>
      </c>
      <c r="AA172" s="275">
        <f t="shared" si="427"/>
        <v>0</v>
      </c>
      <c r="AB172" s="274"/>
      <c r="AC172" s="275">
        <f t="shared" ref="AC172:AI172" si="428">SUM(AC173)</f>
        <v>0</v>
      </c>
      <c r="AD172" s="275">
        <f t="shared" si="428"/>
        <v>0</v>
      </c>
      <c r="AE172" s="275">
        <f t="shared" si="428"/>
        <v>0</v>
      </c>
      <c r="AF172" s="275">
        <f t="shared" si="428"/>
        <v>0</v>
      </c>
      <c r="AG172" s="275">
        <f t="shared" si="428"/>
        <v>0</v>
      </c>
      <c r="AH172" s="275">
        <f t="shared" si="428"/>
        <v>0</v>
      </c>
      <c r="AI172" s="275">
        <f t="shared" si="428"/>
        <v>0</v>
      </c>
      <c r="AJ172" s="274"/>
      <c r="AK172" s="275">
        <f t="shared" ref="AK172:AQ172" si="429">SUM(AK173)</f>
        <v>0</v>
      </c>
      <c r="AL172" s="275">
        <f t="shared" si="429"/>
        <v>0</v>
      </c>
      <c r="AM172" s="275">
        <f t="shared" si="429"/>
        <v>0</v>
      </c>
      <c r="AN172" s="275">
        <f t="shared" si="429"/>
        <v>0</v>
      </c>
      <c r="AO172" s="275">
        <f t="shared" si="429"/>
        <v>0</v>
      </c>
      <c r="AP172" s="275">
        <f t="shared" si="429"/>
        <v>0</v>
      </c>
      <c r="AQ172" s="275">
        <f t="shared" si="429"/>
        <v>0</v>
      </c>
      <c r="AR172" s="274"/>
      <c r="AS172" s="275">
        <f t="shared" ref="AS172:AY172" si="430">SUM(AS173)</f>
        <v>0</v>
      </c>
      <c r="AT172" s="275">
        <f t="shared" si="430"/>
        <v>0</v>
      </c>
      <c r="AU172" s="275">
        <f t="shared" si="430"/>
        <v>0</v>
      </c>
      <c r="AV172" s="275">
        <f t="shared" si="430"/>
        <v>0</v>
      </c>
      <c r="AW172" s="275">
        <f t="shared" si="430"/>
        <v>0</v>
      </c>
      <c r="AX172" s="275">
        <f t="shared" si="430"/>
        <v>0</v>
      </c>
      <c r="AY172" s="275">
        <f t="shared" si="430"/>
        <v>0</v>
      </c>
    </row>
    <row r="173" spans="8:51" ht="12.75" x14ac:dyDescent="0.25">
      <c r="H173" s="303">
        <f>SUM(I173:L173)</f>
        <v>1</v>
      </c>
      <c r="I173" s="284">
        <v>0.25</v>
      </c>
      <c r="J173" s="284">
        <v>0.25</v>
      </c>
      <c r="K173" s="284">
        <v>0.25</v>
      </c>
      <c r="L173" s="284">
        <v>0.25</v>
      </c>
      <c r="M173" s="278">
        <v>2</v>
      </c>
      <c r="N173" s="278">
        <f t="shared" si="413"/>
        <v>0</v>
      </c>
      <c r="O173" s="278">
        <f t="shared" si="413"/>
        <v>0</v>
      </c>
      <c r="P173" s="278">
        <f t="shared" si="413"/>
        <v>0</v>
      </c>
      <c r="Q173" s="278">
        <f t="shared" si="413"/>
        <v>0</v>
      </c>
      <c r="R173" s="278">
        <f t="shared" si="413"/>
        <v>0</v>
      </c>
      <c r="S173" s="278">
        <f t="shared" si="413"/>
        <v>0</v>
      </c>
      <c r="T173" s="279">
        <f t="shared" ref="T173:T174" si="431">+I173</f>
        <v>0.25</v>
      </c>
      <c r="U173" s="278">
        <f t="shared" ref="U173:U174" si="432">SUM(V173:AA173)</f>
        <v>0</v>
      </c>
      <c r="V173" s="280"/>
      <c r="W173" s="280"/>
      <c r="X173" s="280"/>
      <c r="Y173" s="280"/>
      <c r="Z173" s="280"/>
      <c r="AA173" s="280"/>
      <c r="AB173" s="279">
        <f t="shared" ref="AB173:AB174" si="433">+J173</f>
        <v>0.25</v>
      </c>
      <c r="AC173" s="278">
        <f t="shared" ref="AC173:AC174" si="434">SUM(AD173:AI173)</f>
        <v>0</v>
      </c>
      <c r="AD173" s="280"/>
      <c r="AE173" s="280"/>
      <c r="AF173" s="280"/>
      <c r="AG173" s="280"/>
      <c r="AH173" s="280"/>
      <c r="AI173" s="280"/>
      <c r="AJ173" s="279">
        <f t="shared" ref="AJ173:AJ174" si="435">+K173</f>
        <v>0.25</v>
      </c>
      <c r="AK173" s="278">
        <f t="shared" ref="AK173:AK174" si="436">SUM(AL173:AQ173)</f>
        <v>0</v>
      </c>
      <c r="AL173" s="280"/>
      <c r="AM173" s="280"/>
      <c r="AN173" s="280"/>
      <c r="AO173" s="280"/>
      <c r="AP173" s="280"/>
      <c r="AQ173" s="280"/>
      <c r="AR173" s="279">
        <f t="shared" ref="AR173:AR174" si="437">+L173</f>
        <v>0.25</v>
      </c>
      <c r="AS173" s="278">
        <f t="shared" ref="AS173:AS174" si="438">SUM(AT173:AY173)</f>
        <v>0</v>
      </c>
      <c r="AT173" s="280"/>
      <c r="AU173" s="280"/>
      <c r="AV173" s="280"/>
      <c r="AW173" s="280"/>
      <c r="AX173" s="280"/>
      <c r="AY173" s="280"/>
    </row>
    <row r="174" spans="8:51" ht="12.75" x14ac:dyDescent="0.25">
      <c r="H174" s="303">
        <f>SUM(I174:L174)</f>
        <v>1</v>
      </c>
      <c r="I174" s="284">
        <v>0.25</v>
      </c>
      <c r="J174" s="284">
        <v>0.25</v>
      </c>
      <c r="K174" s="284">
        <v>0.25</v>
      </c>
      <c r="L174" s="284">
        <v>0.25</v>
      </c>
      <c r="M174" s="278">
        <v>2</v>
      </c>
      <c r="N174" s="278">
        <f t="shared" si="413"/>
        <v>0</v>
      </c>
      <c r="O174" s="278">
        <f t="shared" si="413"/>
        <v>0</v>
      </c>
      <c r="P174" s="278">
        <f t="shared" si="413"/>
        <v>0</v>
      </c>
      <c r="Q174" s="278">
        <f t="shared" si="413"/>
        <v>0</v>
      </c>
      <c r="R174" s="278">
        <f t="shared" si="413"/>
        <v>0</v>
      </c>
      <c r="S174" s="278">
        <f t="shared" si="413"/>
        <v>0</v>
      </c>
      <c r="T174" s="279">
        <f t="shared" si="431"/>
        <v>0.25</v>
      </c>
      <c r="U174" s="278">
        <f t="shared" si="432"/>
        <v>0</v>
      </c>
      <c r="V174" s="280"/>
      <c r="W174" s="280"/>
      <c r="X174" s="280"/>
      <c r="Y174" s="280"/>
      <c r="Z174" s="280"/>
      <c r="AA174" s="280"/>
      <c r="AB174" s="279">
        <f t="shared" si="433"/>
        <v>0.25</v>
      </c>
      <c r="AC174" s="278">
        <f t="shared" si="434"/>
        <v>0</v>
      </c>
      <c r="AD174" s="280"/>
      <c r="AE174" s="280"/>
      <c r="AF174" s="280"/>
      <c r="AG174" s="280"/>
      <c r="AH174" s="280"/>
      <c r="AI174" s="280"/>
      <c r="AJ174" s="279">
        <f t="shared" si="435"/>
        <v>0.25</v>
      </c>
      <c r="AK174" s="278">
        <f t="shared" si="436"/>
        <v>0</v>
      </c>
      <c r="AL174" s="280"/>
      <c r="AM174" s="280"/>
      <c r="AN174" s="280"/>
      <c r="AO174" s="280"/>
      <c r="AP174" s="280"/>
      <c r="AQ174" s="280"/>
      <c r="AR174" s="279">
        <f t="shared" si="437"/>
        <v>0.25</v>
      </c>
      <c r="AS174" s="278">
        <f t="shared" si="438"/>
        <v>0</v>
      </c>
      <c r="AT174" s="280"/>
      <c r="AU174" s="280"/>
      <c r="AV174" s="280"/>
      <c r="AW174" s="280"/>
      <c r="AX174" s="280"/>
      <c r="AY174" s="280"/>
    </row>
    <row r="175" spans="8:51" ht="12.75" x14ac:dyDescent="0.25">
      <c r="H175" s="297"/>
      <c r="I175" s="211"/>
      <c r="J175" s="211"/>
      <c r="K175" s="211"/>
      <c r="L175" s="211"/>
      <c r="M175" s="212"/>
      <c r="N175" s="212"/>
      <c r="O175" s="212"/>
      <c r="P175" s="212"/>
      <c r="Q175" s="212"/>
      <c r="R175" s="212"/>
      <c r="S175" s="212"/>
      <c r="T175" s="298"/>
      <c r="U175" s="299"/>
      <c r="V175" s="299"/>
      <c r="W175" s="299"/>
      <c r="X175" s="299"/>
      <c r="Y175" s="300"/>
      <c r="Z175" s="300"/>
      <c r="AA175" s="300"/>
      <c r="AB175" s="298"/>
      <c r="AC175" s="299"/>
      <c r="AD175" s="299"/>
      <c r="AE175" s="299"/>
      <c r="AF175" s="300"/>
      <c r="AG175" s="300"/>
      <c r="AH175" s="300"/>
      <c r="AI175" s="300"/>
      <c r="AJ175" s="298"/>
      <c r="AK175" s="299"/>
      <c r="AL175" s="299"/>
      <c r="AM175" s="299"/>
      <c r="AN175" s="299"/>
      <c r="AO175" s="300"/>
      <c r="AP175" s="300"/>
      <c r="AQ175" s="300"/>
      <c r="AR175" s="298"/>
      <c r="AS175" s="299"/>
      <c r="AT175" s="299"/>
      <c r="AU175" s="299"/>
      <c r="AV175" s="299"/>
      <c r="AW175" s="300"/>
      <c r="AX175" s="300"/>
      <c r="AY175" s="300"/>
    </row>
    <row r="176" spans="8:51" ht="12.75" x14ac:dyDescent="0.25">
      <c r="H176" s="297"/>
      <c r="I176" s="211"/>
      <c r="J176" s="211"/>
      <c r="K176" s="211"/>
      <c r="L176" s="211"/>
      <c r="M176" s="212"/>
      <c r="N176" s="212"/>
      <c r="O176" s="212"/>
      <c r="P176" s="212"/>
      <c r="Q176" s="212"/>
      <c r="R176" s="212"/>
      <c r="S176" s="212"/>
      <c r="T176" s="298"/>
      <c r="U176" s="299"/>
      <c r="V176" s="299"/>
      <c r="W176" s="299"/>
      <c r="X176" s="299"/>
      <c r="Y176" s="300"/>
      <c r="Z176" s="300"/>
      <c r="AA176" s="300"/>
      <c r="AB176" s="298"/>
      <c r="AC176" s="299"/>
      <c r="AD176" s="299"/>
      <c r="AE176" s="299"/>
      <c r="AF176" s="300"/>
      <c r="AG176" s="300"/>
      <c r="AH176" s="300"/>
      <c r="AI176" s="300"/>
      <c r="AJ176" s="298"/>
      <c r="AK176" s="299"/>
      <c r="AL176" s="299"/>
      <c r="AM176" s="299"/>
      <c r="AN176" s="299"/>
      <c r="AO176" s="300"/>
      <c r="AP176" s="300"/>
      <c r="AQ176" s="300"/>
      <c r="AR176" s="298"/>
      <c r="AS176" s="299"/>
      <c r="AT176" s="299"/>
      <c r="AU176" s="299"/>
      <c r="AV176" s="299"/>
      <c r="AW176" s="300"/>
      <c r="AX176" s="300"/>
      <c r="AY176" s="300"/>
    </row>
    <row r="177" spans="8:51" ht="12.75" x14ac:dyDescent="0.25">
      <c r="H177" s="297"/>
      <c r="I177" s="211"/>
      <c r="J177" s="211"/>
      <c r="K177" s="211"/>
      <c r="L177" s="211"/>
      <c r="M177" s="212"/>
      <c r="N177" s="212"/>
      <c r="O177" s="212"/>
      <c r="P177" s="212"/>
      <c r="Q177" s="212"/>
      <c r="R177" s="212"/>
      <c r="S177" s="212"/>
      <c r="T177" s="298"/>
      <c r="U177" s="299"/>
      <c r="V177" s="299"/>
      <c r="W177" s="299"/>
      <c r="X177" s="299"/>
      <c r="Y177" s="300"/>
      <c r="Z177" s="300"/>
      <c r="AA177" s="300"/>
      <c r="AB177" s="298"/>
      <c r="AC177" s="299"/>
      <c r="AD177" s="299"/>
      <c r="AE177" s="299"/>
      <c r="AF177" s="300"/>
      <c r="AG177" s="300"/>
      <c r="AH177" s="300"/>
      <c r="AI177" s="300"/>
      <c r="AJ177" s="298"/>
      <c r="AK177" s="299"/>
      <c r="AL177" s="299"/>
      <c r="AM177" s="299"/>
      <c r="AN177" s="299"/>
      <c r="AO177" s="300"/>
      <c r="AP177" s="300"/>
      <c r="AQ177" s="300"/>
      <c r="AR177" s="298"/>
      <c r="AS177" s="299"/>
      <c r="AT177" s="299"/>
      <c r="AU177" s="299"/>
      <c r="AV177" s="299"/>
      <c r="AW177" s="300"/>
      <c r="AX177" s="300"/>
      <c r="AY177" s="300"/>
    </row>
    <row r="178" spans="8:51" ht="12.75" x14ac:dyDescent="0.25">
      <c r="H178" s="297"/>
      <c r="I178" s="211"/>
      <c r="J178" s="211"/>
      <c r="K178" s="211"/>
      <c r="L178" s="211"/>
      <c r="M178" s="212"/>
      <c r="N178" s="212"/>
      <c r="O178" s="212"/>
      <c r="P178" s="212"/>
      <c r="Q178" s="212"/>
      <c r="R178" s="212"/>
      <c r="S178" s="212"/>
      <c r="T178" s="298"/>
      <c r="U178" s="299"/>
      <c r="V178" s="299"/>
      <c r="W178" s="299"/>
      <c r="X178" s="299"/>
      <c r="Y178" s="300"/>
      <c r="Z178" s="300"/>
      <c r="AA178" s="300"/>
      <c r="AB178" s="298"/>
      <c r="AC178" s="299"/>
      <c r="AD178" s="299"/>
      <c r="AE178" s="299"/>
      <c r="AF178" s="300"/>
      <c r="AG178" s="300"/>
      <c r="AH178" s="300"/>
      <c r="AI178" s="300"/>
      <c r="AJ178" s="298"/>
      <c r="AK178" s="299"/>
      <c r="AL178" s="299"/>
      <c r="AM178" s="299"/>
      <c r="AN178" s="299"/>
      <c r="AO178" s="300"/>
      <c r="AP178" s="300"/>
      <c r="AQ178" s="300"/>
      <c r="AR178" s="298"/>
      <c r="AS178" s="299"/>
      <c r="AT178" s="299"/>
      <c r="AU178" s="299"/>
      <c r="AV178" s="299"/>
      <c r="AW178" s="300"/>
      <c r="AX178" s="300"/>
      <c r="AY178" s="300"/>
    </row>
    <row r="179" spans="8:51" ht="12.75" x14ac:dyDescent="0.25">
      <c r="H179" s="297"/>
      <c r="I179" s="211"/>
      <c r="J179" s="211"/>
      <c r="K179" s="211"/>
      <c r="L179" s="211"/>
      <c r="M179" s="212"/>
      <c r="N179" s="212"/>
      <c r="O179" s="212"/>
      <c r="P179" s="212"/>
      <c r="Q179" s="212"/>
      <c r="R179" s="212"/>
      <c r="S179" s="212"/>
      <c r="T179" s="298"/>
      <c r="U179" s="299"/>
      <c r="V179" s="299"/>
      <c r="W179" s="299"/>
      <c r="X179" s="299"/>
      <c r="Y179" s="300"/>
      <c r="Z179" s="300"/>
      <c r="AA179" s="300"/>
      <c r="AB179" s="298"/>
      <c r="AC179" s="299"/>
      <c r="AD179" s="299"/>
      <c r="AE179" s="299"/>
      <c r="AF179" s="300"/>
      <c r="AG179" s="300"/>
      <c r="AH179" s="300"/>
      <c r="AI179" s="300"/>
      <c r="AJ179" s="298"/>
      <c r="AK179" s="299"/>
      <c r="AL179" s="299"/>
      <c r="AM179" s="299"/>
      <c r="AN179" s="299"/>
      <c r="AO179" s="300"/>
      <c r="AP179" s="300"/>
      <c r="AQ179" s="300"/>
      <c r="AR179" s="298"/>
      <c r="AS179" s="299"/>
      <c r="AT179" s="299"/>
      <c r="AU179" s="299"/>
      <c r="AV179" s="299"/>
      <c r="AW179" s="300"/>
      <c r="AX179" s="300"/>
      <c r="AY179" s="300"/>
    </row>
    <row r="180" spans="8:51" ht="12.75" x14ac:dyDescent="0.25">
      <c r="H180" s="297"/>
      <c r="I180" s="211"/>
      <c r="J180" s="211"/>
      <c r="K180" s="211"/>
      <c r="L180" s="211"/>
      <c r="M180" s="212"/>
      <c r="N180" s="212"/>
      <c r="O180" s="212"/>
      <c r="P180" s="212"/>
      <c r="Q180" s="212"/>
      <c r="R180" s="212"/>
      <c r="S180" s="212"/>
      <c r="T180" s="298"/>
      <c r="U180" s="299"/>
      <c r="V180" s="299"/>
      <c r="W180" s="299"/>
      <c r="X180" s="299"/>
      <c r="Y180" s="300"/>
      <c r="Z180" s="300"/>
      <c r="AA180" s="300"/>
      <c r="AB180" s="298"/>
      <c r="AC180" s="299"/>
      <c r="AD180" s="299"/>
      <c r="AE180" s="299"/>
      <c r="AF180" s="300"/>
      <c r="AG180" s="300"/>
      <c r="AH180" s="300"/>
      <c r="AI180" s="300"/>
      <c r="AJ180" s="298"/>
      <c r="AK180" s="299"/>
      <c r="AL180" s="299"/>
      <c r="AM180" s="299"/>
      <c r="AN180" s="299"/>
      <c r="AO180" s="300"/>
      <c r="AP180" s="300"/>
      <c r="AQ180" s="300"/>
      <c r="AR180" s="298"/>
      <c r="AS180" s="299"/>
      <c r="AT180" s="299"/>
      <c r="AU180" s="299"/>
      <c r="AV180" s="299"/>
      <c r="AW180" s="300"/>
      <c r="AX180" s="300"/>
      <c r="AY180" s="300"/>
    </row>
    <row r="181" spans="8:51" ht="12.75" x14ac:dyDescent="0.25">
      <c r="H181" s="297"/>
      <c r="I181" s="211"/>
      <c r="J181" s="211"/>
      <c r="K181" s="211"/>
      <c r="L181" s="211"/>
      <c r="M181" s="212"/>
      <c r="N181" s="212"/>
      <c r="O181" s="212"/>
      <c r="P181" s="212"/>
      <c r="Q181" s="212"/>
      <c r="R181" s="212"/>
      <c r="S181" s="212"/>
      <c r="T181" s="298"/>
      <c r="U181" s="299"/>
      <c r="V181" s="299"/>
      <c r="W181" s="299"/>
      <c r="X181" s="299"/>
      <c r="Y181" s="300"/>
      <c r="Z181" s="300"/>
      <c r="AA181" s="300"/>
      <c r="AB181" s="298"/>
      <c r="AC181" s="299"/>
      <c r="AD181" s="299"/>
      <c r="AE181" s="299"/>
      <c r="AF181" s="300"/>
      <c r="AG181" s="300"/>
      <c r="AH181" s="300"/>
      <c r="AI181" s="300"/>
      <c r="AJ181" s="298"/>
      <c r="AK181" s="299"/>
      <c r="AL181" s="299"/>
      <c r="AM181" s="299"/>
      <c r="AN181" s="299"/>
      <c r="AO181" s="300"/>
      <c r="AP181" s="300"/>
      <c r="AQ181" s="300"/>
      <c r="AR181" s="298"/>
      <c r="AS181" s="299"/>
      <c r="AT181" s="299"/>
      <c r="AU181" s="299"/>
      <c r="AV181" s="299"/>
      <c r="AW181" s="300"/>
      <c r="AX181" s="300"/>
      <c r="AY181" s="300"/>
    </row>
    <row r="182" spans="8:51" ht="12.75" x14ac:dyDescent="0.25">
      <c r="H182" s="297"/>
      <c r="I182" s="211"/>
      <c r="J182" s="211"/>
      <c r="K182" s="211"/>
      <c r="L182" s="211"/>
      <c r="M182" s="212"/>
      <c r="N182" s="212"/>
      <c r="O182" s="212"/>
      <c r="P182" s="212"/>
      <c r="Q182" s="212"/>
      <c r="R182" s="212"/>
      <c r="S182" s="212"/>
      <c r="T182" s="298"/>
      <c r="U182" s="299"/>
      <c r="V182" s="299"/>
      <c r="W182" s="299"/>
      <c r="X182" s="299"/>
      <c r="Y182" s="300"/>
      <c r="Z182" s="300"/>
      <c r="AA182" s="300"/>
      <c r="AB182" s="298"/>
      <c r="AC182" s="299"/>
      <c r="AD182" s="299"/>
      <c r="AE182" s="299"/>
      <c r="AF182" s="300"/>
      <c r="AG182" s="300"/>
      <c r="AH182" s="300"/>
      <c r="AI182" s="300"/>
      <c r="AJ182" s="298"/>
      <c r="AK182" s="299"/>
      <c r="AL182" s="299"/>
      <c r="AM182" s="299"/>
      <c r="AN182" s="299"/>
      <c r="AO182" s="300"/>
      <c r="AP182" s="300"/>
      <c r="AQ182" s="300"/>
      <c r="AR182" s="298"/>
      <c r="AS182" s="299"/>
      <c r="AT182" s="299"/>
      <c r="AU182" s="299"/>
      <c r="AV182" s="299"/>
      <c r="AW182" s="300"/>
      <c r="AX182" s="300"/>
      <c r="AY182" s="300"/>
    </row>
    <row r="183" spans="8:51" ht="12.75" x14ac:dyDescent="0.25">
      <c r="H183" s="297"/>
      <c r="I183" s="211"/>
      <c r="J183" s="211"/>
      <c r="K183" s="211"/>
      <c r="L183" s="211"/>
      <c r="M183" s="212"/>
      <c r="N183" s="212"/>
      <c r="O183" s="212"/>
      <c r="P183" s="212"/>
      <c r="Q183" s="212"/>
      <c r="R183" s="212"/>
      <c r="S183" s="212"/>
      <c r="T183" s="298"/>
      <c r="U183" s="299"/>
      <c r="V183" s="299"/>
      <c r="W183" s="299"/>
      <c r="X183" s="299"/>
      <c r="Y183" s="300"/>
      <c r="Z183" s="300"/>
      <c r="AA183" s="300"/>
      <c r="AB183" s="298"/>
      <c r="AC183" s="299"/>
      <c r="AD183" s="299"/>
      <c r="AE183" s="299"/>
      <c r="AF183" s="300"/>
      <c r="AG183" s="300"/>
      <c r="AH183" s="300"/>
      <c r="AI183" s="300"/>
      <c r="AJ183" s="298"/>
      <c r="AK183" s="299"/>
      <c r="AL183" s="299"/>
      <c r="AM183" s="299"/>
      <c r="AN183" s="299"/>
      <c r="AO183" s="300"/>
      <c r="AP183" s="300"/>
      <c r="AQ183" s="300"/>
      <c r="AR183" s="298"/>
      <c r="AS183" s="299"/>
      <c r="AT183" s="299"/>
      <c r="AU183" s="299"/>
      <c r="AV183" s="299"/>
      <c r="AW183" s="300"/>
      <c r="AX183" s="300"/>
      <c r="AY183" s="300"/>
    </row>
    <row r="184" spans="8:51" ht="12.75" x14ac:dyDescent="0.25">
      <c r="H184" s="297"/>
      <c r="I184" s="211"/>
      <c r="J184" s="211"/>
      <c r="K184" s="211"/>
      <c r="L184" s="211"/>
      <c r="M184" s="212"/>
      <c r="N184" s="212"/>
      <c r="O184" s="212"/>
      <c r="P184" s="212"/>
      <c r="Q184" s="212"/>
      <c r="R184" s="212"/>
      <c r="S184" s="212"/>
      <c r="T184" s="298"/>
      <c r="U184" s="299"/>
      <c r="V184" s="299"/>
      <c r="W184" s="299"/>
      <c r="X184" s="299"/>
      <c r="Y184" s="300"/>
      <c r="Z184" s="300"/>
      <c r="AA184" s="300"/>
      <c r="AB184" s="298"/>
      <c r="AC184" s="299"/>
      <c r="AD184" s="299"/>
      <c r="AE184" s="299"/>
      <c r="AF184" s="300"/>
      <c r="AG184" s="300"/>
      <c r="AH184" s="300"/>
      <c r="AI184" s="300"/>
      <c r="AJ184" s="298"/>
      <c r="AK184" s="299"/>
      <c r="AL184" s="299"/>
      <c r="AM184" s="299"/>
      <c r="AN184" s="299"/>
      <c r="AO184" s="300"/>
      <c r="AP184" s="300"/>
      <c r="AQ184" s="300"/>
      <c r="AR184" s="298"/>
      <c r="AS184" s="299"/>
      <c r="AT184" s="299"/>
      <c r="AU184" s="299"/>
      <c r="AV184" s="299"/>
      <c r="AW184" s="300"/>
      <c r="AX184" s="300"/>
      <c r="AY184" s="300"/>
    </row>
    <row r="185" spans="8:51" ht="12.75" x14ac:dyDescent="0.25">
      <c r="H185" s="297"/>
      <c r="I185" s="211"/>
      <c r="J185" s="211"/>
      <c r="K185" s="211"/>
      <c r="L185" s="211"/>
      <c r="M185" s="212"/>
      <c r="N185" s="212"/>
      <c r="O185" s="212"/>
      <c r="P185" s="212"/>
      <c r="Q185" s="212"/>
      <c r="R185" s="212"/>
      <c r="S185" s="212"/>
      <c r="T185" s="298"/>
      <c r="U185" s="299"/>
      <c r="V185" s="299"/>
      <c r="W185" s="299"/>
      <c r="X185" s="299"/>
      <c r="Y185" s="300"/>
      <c r="Z185" s="300"/>
      <c r="AA185" s="300"/>
      <c r="AB185" s="298"/>
      <c r="AC185" s="299"/>
      <c r="AD185" s="299"/>
      <c r="AE185" s="299"/>
      <c r="AF185" s="300"/>
      <c r="AG185" s="300"/>
      <c r="AH185" s="300"/>
      <c r="AI185" s="300"/>
      <c r="AJ185" s="298"/>
      <c r="AK185" s="299"/>
      <c r="AL185" s="299"/>
      <c r="AM185" s="299"/>
      <c r="AN185" s="299"/>
      <c r="AO185" s="300"/>
      <c r="AP185" s="300"/>
      <c r="AQ185" s="300"/>
      <c r="AR185" s="298"/>
      <c r="AS185" s="299"/>
      <c r="AT185" s="299"/>
      <c r="AU185" s="299"/>
      <c r="AV185" s="299"/>
      <c r="AW185" s="300"/>
      <c r="AX185" s="300"/>
      <c r="AY185" s="300"/>
    </row>
    <row r="186" spans="8:51" ht="12.75" x14ac:dyDescent="0.25">
      <c r="H186" s="297"/>
      <c r="I186" s="211"/>
      <c r="J186" s="211"/>
      <c r="K186" s="211"/>
      <c r="L186" s="211"/>
      <c r="M186" s="212"/>
      <c r="N186" s="212"/>
      <c r="O186" s="212"/>
      <c r="P186" s="212"/>
      <c r="Q186" s="212"/>
      <c r="R186" s="212"/>
      <c r="S186" s="212"/>
      <c r="T186" s="298"/>
      <c r="U186" s="299"/>
      <c r="V186" s="299"/>
      <c r="W186" s="299"/>
      <c r="X186" s="299"/>
      <c r="Y186" s="300"/>
      <c r="Z186" s="300"/>
      <c r="AA186" s="300"/>
      <c r="AB186" s="298"/>
      <c r="AC186" s="299"/>
      <c r="AD186" s="299"/>
      <c r="AE186" s="299"/>
      <c r="AF186" s="300"/>
      <c r="AG186" s="300"/>
      <c r="AH186" s="300"/>
      <c r="AI186" s="300"/>
      <c r="AJ186" s="298"/>
      <c r="AK186" s="299"/>
      <c r="AL186" s="299"/>
      <c r="AM186" s="299"/>
      <c r="AN186" s="299"/>
      <c r="AO186" s="300"/>
      <c r="AP186" s="300"/>
      <c r="AQ186" s="300"/>
      <c r="AR186" s="298"/>
      <c r="AS186" s="299"/>
      <c r="AT186" s="299"/>
      <c r="AU186" s="299"/>
      <c r="AV186" s="299"/>
      <c r="AW186" s="300"/>
      <c r="AX186" s="300"/>
      <c r="AY186" s="300"/>
    </row>
    <row r="187" spans="8:51" ht="12.75" x14ac:dyDescent="0.25">
      <c r="H187" s="297"/>
      <c r="I187" s="211"/>
      <c r="J187" s="211"/>
      <c r="K187" s="211"/>
      <c r="L187" s="211"/>
      <c r="M187" s="212"/>
      <c r="N187" s="212"/>
      <c r="O187" s="212"/>
      <c r="P187" s="212"/>
      <c r="Q187" s="212"/>
      <c r="R187" s="212"/>
      <c r="S187" s="212"/>
      <c r="T187" s="298"/>
      <c r="U187" s="299"/>
      <c r="V187" s="299"/>
      <c r="W187" s="299"/>
      <c r="X187" s="299"/>
      <c r="Y187" s="300"/>
      <c r="Z187" s="300"/>
      <c r="AA187" s="300"/>
      <c r="AB187" s="298"/>
      <c r="AC187" s="299"/>
      <c r="AD187" s="299"/>
      <c r="AE187" s="299"/>
      <c r="AF187" s="300"/>
      <c r="AG187" s="300"/>
      <c r="AH187" s="300"/>
      <c r="AI187" s="300"/>
      <c r="AJ187" s="298"/>
      <c r="AK187" s="299"/>
      <c r="AL187" s="299"/>
      <c r="AM187" s="299"/>
      <c r="AN187" s="299"/>
      <c r="AO187" s="300"/>
      <c r="AP187" s="300"/>
      <c r="AQ187" s="300"/>
      <c r="AR187" s="298"/>
      <c r="AS187" s="299"/>
      <c r="AT187" s="299"/>
      <c r="AU187" s="299"/>
      <c r="AV187" s="299"/>
      <c r="AW187" s="300"/>
      <c r="AX187" s="300"/>
      <c r="AY187" s="300"/>
    </row>
    <row r="188" spans="8:51" ht="12.75" x14ac:dyDescent="0.25">
      <c r="H188" s="297"/>
      <c r="I188" s="211"/>
      <c r="J188" s="211"/>
      <c r="K188" s="211"/>
      <c r="L188" s="211"/>
      <c r="M188" s="212"/>
      <c r="N188" s="212"/>
      <c r="O188" s="212"/>
      <c r="P188" s="212"/>
      <c r="Q188" s="212"/>
      <c r="R188" s="212"/>
      <c r="S188" s="212"/>
      <c r="T188" s="298"/>
      <c r="U188" s="299"/>
      <c r="V188" s="299"/>
      <c r="W188" s="299"/>
      <c r="X188" s="299"/>
      <c r="Y188" s="300"/>
      <c r="Z188" s="300"/>
      <c r="AA188" s="300"/>
      <c r="AB188" s="298"/>
      <c r="AC188" s="299"/>
      <c r="AD188" s="299"/>
      <c r="AE188" s="299"/>
      <c r="AF188" s="300"/>
      <c r="AG188" s="300"/>
      <c r="AH188" s="300"/>
      <c r="AI188" s="300"/>
      <c r="AJ188" s="298"/>
      <c r="AK188" s="299"/>
      <c r="AL188" s="299"/>
      <c r="AM188" s="299"/>
      <c r="AN188" s="299"/>
      <c r="AO188" s="300"/>
      <c r="AP188" s="300"/>
      <c r="AQ188" s="300"/>
      <c r="AR188" s="298"/>
      <c r="AS188" s="299"/>
      <c r="AT188" s="299"/>
      <c r="AU188" s="299"/>
      <c r="AV188" s="299"/>
      <c r="AW188" s="300"/>
      <c r="AX188" s="300"/>
      <c r="AY188" s="300"/>
    </row>
    <row r="189" spans="8:51" ht="12.75" x14ac:dyDescent="0.25">
      <c r="H189" s="297"/>
      <c r="I189" s="211"/>
      <c r="J189" s="211"/>
      <c r="K189" s="211"/>
      <c r="L189" s="211"/>
      <c r="M189" s="212"/>
      <c r="N189" s="212"/>
      <c r="O189" s="212"/>
      <c r="P189" s="212"/>
      <c r="Q189" s="212"/>
      <c r="R189" s="212"/>
      <c r="S189" s="212"/>
      <c r="T189" s="298"/>
      <c r="U189" s="299"/>
      <c r="V189" s="299"/>
      <c r="W189" s="299"/>
      <c r="X189" s="299"/>
      <c r="Y189" s="300"/>
      <c r="Z189" s="300"/>
      <c r="AA189" s="300"/>
      <c r="AB189" s="298"/>
      <c r="AC189" s="299"/>
      <c r="AD189" s="299"/>
      <c r="AE189" s="299"/>
      <c r="AF189" s="300"/>
      <c r="AG189" s="300"/>
      <c r="AH189" s="300"/>
      <c r="AI189" s="300"/>
      <c r="AJ189" s="298"/>
      <c r="AK189" s="299"/>
      <c r="AL189" s="299"/>
      <c r="AM189" s="299"/>
      <c r="AN189" s="299"/>
      <c r="AO189" s="300"/>
      <c r="AP189" s="300"/>
      <c r="AQ189" s="300"/>
      <c r="AR189" s="298"/>
      <c r="AS189" s="299"/>
      <c r="AT189" s="299"/>
      <c r="AU189" s="299"/>
      <c r="AV189" s="299"/>
      <c r="AW189" s="300"/>
      <c r="AX189" s="300"/>
      <c r="AY189" s="300"/>
    </row>
    <row r="190" spans="8:51" ht="12.75" x14ac:dyDescent="0.25">
      <c r="H190" s="297"/>
      <c r="I190" s="211"/>
      <c r="J190" s="211"/>
      <c r="K190" s="211"/>
      <c r="L190" s="211"/>
      <c r="M190" s="212"/>
      <c r="N190" s="212"/>
      <c r="O190" s="212"/>
      <c r="P190" s="212"/>
      <c r="Q190" s="212"/>
      <c r="R190" s="212"/>
      <c r="S190" s="212"/>
      <c r="T190" s="298"/>
      <c r="U190" s="299"/>
      <c r="V190" s="299"/>
      <c r="W190" s="299"/>
      <c r="X190" s="299"/>
      <c r="Y190" s="300"/>
      <c r="Z190" s="300"/>
      <c r="AA190" s="300"/>
      <c r="AB190" s="298"/>
      <c r="AC190" s="299"/>
      <c r="AD190" s="299"/>
      <c r="AE190" s="299"/>
      <c r="AF190" s="300"/>
      <c r="AG190" s="300"/>
      <c r="AH190" s="300"/>
      <c r="AI190" s="300"/>
      <c r="AJ190" s="298"/>
      <c r="AK190" s="299"/>
      <c r="AL190" s="299"/>
      <c r="AM190" s="299"/>
      <c r="AN190" s="299"/>
      <c r="AO190" s="300"/>
      <c r="AP190" s="300"/>
      <c r="AQ190" s="300"/>
      <c r="AR190" s="298"/>
      <c r="AS190" s="299"/>
      <c r="AT190" s="299"/>
      <c r="AU190" s="299"/>
      <c r="AV190" s="299"/>
      <c r="AW190" s="300"/>
      <c r="AX190" s="300"/>
      <c r="AY190" s="300"/>
    </row>
    <row r="191" spans="8:51" ht="12.75" x14ac:dyDescent="0.25">
      <c r="H191" s="297"/>
      <c r="I191" s="211"/>
      <c r="J191" s="211"/>
      <c r="K191" s="211"/>
      <c r="L191" s="211"/>
      <c r="M191" s="212"/>
      <c r="N191" s="212"/>
      <c r="O191" s="212"/>
      <c r="P191" s="212"/>
      <c r="Q191" s="212"/>
      <c r="R191" s="212"/>
      <c r="S191" s="212"/>
      <c r="T191" s="298"/>
      <c r="U191" s="299"/>
      <c r="V191" s="299"/>
      <c r="W191" s="299"/>
      <c r="X191" s="299"/>
      <c r="Y191" s="300"/>
      <c r="Z191" s="300"/>
      <c r="AA191" s="300"/>
      <c r="AB191" s="298"/>
      <c r="AC191" s="299"/>
      <c r="AD191" s="299"/>
      <c r="AE191" s="299"/>
      <c r="AF191" s="300"/>
      <c r="AG191" s="300"/>
      <c r="AH191" s="300"/>
      <c r="AI191" s="300"/>
      <c r="AJ191" s="298"/>
      <c r="AK191" s="299"/>
      <c r="AL191" s="299"/>
      <c r="AM191" s="299"/>
      <c r="AN191" s="299"/>
      <c r="AO191" s="300"/>
      <c r="AP191" s="300"/>
      <c r="AQ191" s="300"/>
      <c r="AR191" s="298"/>
      <c r="AS191" s="299"/>
      <c r="AT191" s="299"/>
      <c r="AU191" s="299"/>
      <c r="AV191" s="299"/>
      <c r="AW191" s="300"/>
      <c r="AX191" s="300"/>
      <c r="AY191" s="300"/>
    </row>
    <row r="192" spans="8:51" ht="12.75" x14ac:dyDescent="0.25">
      <c r="H192" s="297"/>
      <c r="I192" s="211"/>
      <c r="J192" s="211"/>
      <c r="K192" s="211"/>
      <c r="L192" s="211"/>
      <c r="M192" s="212"/>
      <c r="N192" s="212"/>
      <c r="O192" s="212"/>
      <c r="P192" s="212"/>
      <c r="Q192" s="212"/>
      <c r="R192" s="212"/>
      <c r="S192" s="212"/>
      <c r="T192" s="298"/>
      <c r="U192" s="299"/>
      <c r="V192" s="299"/>
      <c r="W192" s="299"/>
      <c r="X192" s="299"/>
      <c r="Y192" s="300"/>
      <c r="Z192" s="300"/>
      <c r="AA192" s="300"/>
      <c r="AB192" s="298"/>
      <c r="AC192" s="299"/>
      <c r="AD192" s="299"/>
      <c r="AE192" s="299"/>
      <c r="AF192" s="300"/>
      <c r="AG192" s="300"/>
      <c r="AH192" s="300"/>
      <c r="AI192" s="300"/>
      <c r="AJ192" s="298"/>
      <c r="AK192" s="299"/>
      <c r="AL192" s="299"/>
      <c r="AM192" s="299"/>
      <c r="AN192" s="299"/>
      <c r="AO192" s="300"/>
      <c r="AP192" s="300"/>
      <c r="AQ192" s="300"/>
      <c r="AR192" s="298"/>
      <c r="AS192" s="299"/>
      <c r="AT192" s="299"/>
      <c r="AU192" s="299"/>
      <c r="AV192" s="299"/>
      <c r="AW192" s="300"/>
      <c r="AX192" s="300"/>
      <c r="AY192" s="300"/>
    </row>
    <row r="193" spans="8:51" ht="12.75" x14ac:dyDescent="0.25">
      <c r="H193" s="297"/>
      <c r="I193" s="211"/>
      <c r="J193" s="211"/>
      <c r="K193" s="211"/>
      <c r="L193" s="211"/>
      <c r="M193" s="212"/>
      <c r="N193" s="212"/>
      <c r="O193" s="212"/>
      <c r="P193" s="212"/>
      <c r="Q193" s="212"/>
      <c r="R193" s="212"/>
      <c r="S193" s="212"/>
      <c r="T193" s="298"/>
      <c r="U193" s="299"/>
      <c r="V193" s="299"/>
      <c r="W193" s="299"/>
      <c r="X193" s="299"/>
      <c r="Y193" s="300"/>
      <c r="Z193" s="300"/>
      <c r="AA193" s="300"/>
      <c r="AB193" s="298"/>
      <c r="AC193" s="299"/>
      <c r="AD193" s="299"/>
      <c r="AE193" s="299"/>
      <c r="AF193" s="300"/>
      <c r="AG193" s="300"/>
      <c r="AH193" s="300"/>
      <c r="AI193" s="300"/>
      <c r="AJ193" s="298"/>
      <c r="AK193" s="299"/>
      <c r="AL193" s="299"/>
      <c r="AM193" s="299"/>
      <c r="AN193" s="299"/>
      <c r="AO193" s="300"/>
      <c r="AP193" s="300"/>
      <c r="AQ193" s="300"/>
      <c r="AR193" s="298"/>
      <c r="AS193" s="299"/>
      <c r="AT193" s="299"/>
      <c r="AU193" s="299"/>
      <c r="AV193" s="299"/>
      <c r="AW193" s="300"/>
      <c r="AX193" s="300"/>
      <c r="AY193" s="300"/>
    </row>
    <row r="194" spans="8:51" ht="12.75" x14ac:dyDescent="0.25">
      <c r="H194" s="297"/>
      <c r="I194" s="211"/>
      <c r="J194" s="211"/>
      <c r="K194" s="211"/>
      <c r="L194" s="211"/>
      <c r="M194" s="212"/>
      <c r="N194" s="212"/>
      <c r="O194" s="212"/>
      <c r="P194" s="212"/>
      <c r="Q194" s="212"/>
      <c r="R194" s="212"/>
      <c r="S194" s="212"/>
      <c r="T194" s="298"/>
      <c r="U194" s="299"/>
      <c r="V194" s="299"/>
      <c r="W194" s="299"/>
      <c r="X194" s="299"/>
      <c r="Y194" s="300"/>
      <c r="Z194" s="300"/>
      <c r="AA194" s="300"/>
      <c r="AB194" s="298"/>
      <c r="AC194" s="299"/>
      <c r="AD194" s="299"/>
      <c r="AE194" s="299"/>
      <c r="AF194" s="300"/>
      <c r="AG194" s="300"/>
      <c r="AH194" s="300"/>
      <c r="AI194" s="300"/>
      <c r="AJ194" s="298"/>
      <c r="AK194" s="299"/>
      <c r="AL194" s="299"/>
      <c r="AM194" s="299"/>
      <c r="AN194" s="299"/>
      <c r="AO194" s="300"/>
      <c r="AP194" s="300"/>
      <c r="AQ194" s="300"/>
      <c r="AR194" s="298"/>
      <c r="AS194" s="299"/>
      <c r="AT194" s="299"/>
      <c r="AU194" s="299"/>
      <c r="AV194" s="299"/>
      <c r="AW194" s="300"/>
      <c r="AX194" s="300"/>
      <c r="AY194" s="300"/>
    </row>
    <row r="195" spans="8:51" ht="12.75" x14ac:dyDescent="0.25">
      <c r="H195" s="297"/>
      <c r="I195" s="211"/>
      <c r="J195" s="211"/>
      <c r="K195" s="211"/>
      <c r="L195" s="211"/>
      <c r="M195" s="212"/>
      <c r="N195" s="212"/>
      <c r="O195" s="212"/>
      <c r="P195" s="212"/>
      <c r="Q195" s="212"/>
      <c r="R195" s="212"/>
      <c r="S195" s="212"/>
      <c r="T195" s="298"/>
      <c r="U195" s="299"/>
      <c r="V195" s="299"/>
      <c r="W195" s="299"/>
      <c r="X195" s="299"/>
      <c r="Y195" s="300"/>
      <c r="Z195" s="300"/>
      <c r="AA195" s="300"/>
      <c r="AB195" s="298"/>
      <c r="AC195" s="299"/>
      <c r="AD195" s="299"/>
      <c r="AE195" s="299"/>
      <c r="AF195" s="300"/>
      <c r="AG195" s="300"/>
      <c r="AH195" s="300"/>
      <c r="AI195" s="300"/>
      <c r="AJ195" s="298"/>
      <c r="AK195" s="299"/>
      <c r="AL195" s="299"/>
      <c r="AM195" s="299"/>
      <c r="AN195" s="299"/>
      <c r="AO195" s="300"/>
      <c r="AP195" s="300"/>
      <c r="AQ195" s="300"/>
      <c r="AR195" s="298"/>
      <c r="AS195" s="299"/>
      <c r="AT195" s="299"/>
      <c r="AU195" s="299"/>
      <c r="AV195" s="299"/>
      <c r="AW195" s="300"/>
      <c r="AX195" s="300"/>
      <c r="AY195" s="300"/>
    </row>
    <row r="196" spans="8:51" ht="12.75" x14ac:dyDescent="0.25">
      <c r="H196" s="297"/>
      <c r="I196" s="211"/>
      <c r="J196" s="211"/>
      <c r="K196" s="211"/>
      <c r="L196" s="211"/>
      <c r="M196" s="212"/>
      <c r="N196" s="212"/>
      <c r="O196" s="212"/>
      <c r="P196" s="212"/>
      <c r="Q196" s="212"/>
      <c r="R196" s="212"/>
      <c r="S196" s="212"/>
      <c r="T196" s="298"/>
      <c r="U196" s="299"/>
      <c r="V196" s="299"/>
      <c r="W196" s="299"/>
      <c r="X196" s="299"/>
      <c r="Y196" s="300"/>
      <c r="Z196" s="300"/>
      <c r="AA196" s="300"/>
      <c r="AB196" s="298"/>
      <c r="AC196" s="299"/>
      <c r="AD196" s="299"/>
      <c r="AE196" s="299"/>
      <c r="AF196" s="300"/>
      <c r="AG196" s="300"/>
      <c r="AH196" s="300"/>
      <c r="AI196" s="300"/>
      <c r="AJ196" s="298"/>
      <c r="AK196" s="299"/>
      <c r="AL196" s="299"/>
      <c r="AM196" s="299"/>
      <c r="AN196" s="299"/>
      <c r="AO196" s="300"/>
      <c r="AP196" s="300"/>
      <c r="AQ196" s="300"/>
      <c r="AR196" s="298"/>
      <c r="AS196" s="299"/>
      <c r="AT196" s="299"/>
      <c r="AU196" s="299"/>
      <c r="AV196" s="299"/>
      <c r="AW196" s="300"/>
      <c r="AX196" s="300"/>
      <c r="AY196" s="300"/>
    </row>
    <row r="197" spans="8:51" ht="12.75" x14ac:dyDescent="0.25">
      <c r="H197" s="297"/>
      <c r="I197" s="211"/>
      <c r="J197" s="211"/>
      <c r="K197" s="211"/>
      <c r="L197" s="211"/>
      <c r="M197" s="212"/>
      <c r="N197" s="212"/>
      <c r="O197" s="212"/>
      <c r="P197" s="212"/>
      <c r="Q197" s="212"/>
      <c r="R197" s="212"/>
      <c r="S197" s="212"/>
      <c r="T197" s="298"/>
      <c r="U197" s="299"/>
      <c r="V197" s="299"/>
      <c r="W197" s="299"/>
      <c r="X197" s="299"/>
      <c r="Y197" s="300"/>
      <c r="Z197" s="300"/>
      <c r="AA197" s="300"/>
      <c r="AB197" s="298"/>
      <c r="AC197" s="299"/>
      <c r="AD197" s="299"/>
      <c r="AE197" s="299"/>
      <c r="AF197" s="300"/>
      <c r="AG197" s="300"/>
      <c r="AH197" s="300"/>
      <c r="AI197" s="300"/>
      <c r="AJ197" s="298"/>
      <c r="AK197" s="299"/>
      <c r="AL197" s="299"/>
      <c r="AM197" s="299"/>
      <c r="AN197" s="299"/>
      <c r="AO197" s="300"/>
      <c r="AP197" s="300"/>
      <c r="AQ197" s="300"/>
      <c r="AR197" s="298"/>
      <c r="AS197" s="299"/>
      <c r="AT197" s="299"/>
      <c r="AU197" s="299"/>
      <c r="AV197" s="299"/>
      <c r="AW197" s="300"/>
      <c r="AX197" s="300"/>
      <c r="AY197" s="300"/>
    </row>
    <row r="198" spans="8:51" ht="12.75" x14ac:dyDescent="0.25">
      <c r="H198" s="297"/>
      <c r="I198" s="211"/>
      <c r="J198" s="211"/>
      <c r="K198" s="211"/>
      <c r="L198" s="211"/>
      <c r="M198" s="212"/>
      <c r="N198" s="212"/>
      <c r="O198" s="212"/>
      <c r="P198" s="212"/>
      <c r="Q198" s="212"/>
      <c r="R198" s="212"/>
      <c r="S198" s="212"/>
      <c r="T198" s="298"/>
      <c r="U198" s="299"/>
      <c r="V198" s="299"/>
      <c r="W198" s="299"/>
      <c r="X198" s="299"/>
      <c r="Y198" s="300"/>
      <c r="Z198" s="300"/>
      <c r="AA198" s="300"/>
      <c r="AB198" s="298"/>
      <c r="AC198" s="299"/>
      <c r="AD198" s="299"/>
      <c r="AE198" s="299"/>
      <c r="AF198" s="300"/>
      <c r="AG198" s="300"/>
      <c r="AH198" s="300"/>
      <c r="AI198" s="300"/>
      <c r="AJ198" s="298"/>
      <c r="AK198" s="299"/>
      <c r="AL198" s="299"/>
      <c r="AM198" s="299"/>
      <c r="AN198" s="299"/>
      <c r="AO198" s="300"/>
      <c r="AP198" s="300"/>
      <c r="AQ198" s="300"/>
      <c r="AR198" s="298"/>
      <c r="AS198" s="299"/>
      <c r="AT198" s="299"/>
      <c r="AU198" s="299"/>
      <c r="AV198" s="299"/>
      <c r="AW198" s="300"/>
      <c r="AX198" s="300"/>
      <c r="AY198" s="300"/>
    </row>
    <row r="199" spans="8:51" ht="12.75" x14ac:dyDescent="0.25">
      <c r="H199" s="297"/>
      <c r="I199" s="211"/>
      <c r="J199" s="211"/>
      <c r="K199" s="211"/>
      <c r="L199" s="211"/>
      <c r="M199" s="212"/>
      <c r="N199" s="212"/>
      <c r="O199" s="212"/>
      <c r="P199" s="212"/>
      <c r="Q199" s="212"/>
      <c r="R199" s="212"/>
      <c r="S199" s="212"/>
      <c r="T199" s="298"/>
      <c r="U199" s="299"/>
      <c r="V199" s="299"/>
      <c r="W199" s="299"/>
      <c r="X199" s="299"/>
      <c r="Y199" s="300"/>
      <c r="Z199" s="300"/>
      <c r="AA199" s="300"/>
      <c r="AB199" s="298"/>
      <c r="AC199" s="299"/>
      <c r="AD199" s="299"/>
      <c r="AE199" s="299"/>
      <c r="AF199" s="300"/>
      <c r="AG199" s="300"/>
      <c r="AH199" s="300"/>
      <c r="AI199" s="300"/>
      <c r="AJ199" s="298"/>
      <c r="AK199" s="299"/>
      <c r="AL199" s="299"/>
      <c r="AM199" s="299"/>
      <c r="AN199" s="299"/>
      <c r="AO199" s="300"/>
      <c r="AP199" s="300"/>
      <c r="AQ199" s="300"/>
      <c r="AR199" s="298"/>
      <c r="AS199" s="299"/>
      <c r="AT199" s="299"/>
      <c r="AU199" s="299"/>
      <c r="AV199" s="299"/>
      <c r="AW199" s="300"/>
      <c r="AX199" s="300"/>
      <c r="AY199" s="300"/>
    </row>
    <row r="200" spans="8:51" ht="12.75" x14ac:dyDescent="0.25">
      <c r="H200" s="297"/>
      <c r="I200" s="211"/>
      <c r="J200" s="211"/>
      <c r="K200" s="211"/>
      <c r="L200" s="211"/>
      <c r="M200" s="212"/>
      <c r="N200" s="212"/>
      <c r="O200" s="212"/>
      <c r="P200" s="212"/>
      <c r="Q200" s="212"/>
      <c r="R200" s="212"/>
      <c r="S200" s="212"/>
      <c r="T200" s="298"/>
      <c r="U200" s="299"/>
      <c r="V200" s="299"/>
      <c r="W200" s="299"/>
      <c r="X200" s="299"/>
      <c r="Y200" s="300"/>
      <c r="Z200" s="300"/>
      <c r="AA200" s="300"/>
      <c r="AB200" s="298"/>
      <c r="AC200" s="299"/>
      <c r="AD200" s="299"/>
      <c r="AE200" s="299"/>
      <c r="AF200" s="300"/>
      <c r="AG200" s="300"/>
      <c r="AH200" s="300"/>
      <c r="AI200" s="300"/>
      <c r="AJ200" s="298"/>
      <c r="AK200" s="299"/>
      <c r="AL200" s="299"/>
      <c r="AM200" s="299"/>
      <c r="AN200" s="299"/>
      <c r="AO200" s="300"/>
      <c r="AP200" s="300"/>
      <c r="AQ200" s="300"/>
      <c r="AR200" s="298"/>
      <c r="AS200" s="299"/>
      <c r="AT200" s="299"/>
      <c r="AU200" s="299"/>
      <c r="AV200" s="299"/>
      <c r="AW200" s="300"/>
      <c r="AX200" s="300"/>
      <c r="AY200" s="300"/>
    </row>
    <row r="201" spans="8:51" ht="12.75" x14ac:dyDescent="0.25">
      <c r="H201" s="297"/>
      <c r="I201" s="211"/>
      <c r="J201" s="211"/>
      <c r="K201" s="211"/>
      <c r="L201" s="211"/>
      <c r="M201" s="212"/>
      <c r="N201" s="212"/>
      <c r="O201" s="212"/>
      <c r="P201" s="212"/>
      <c r="Q201" s="212"/>
      <c r="R201" s="212"/>
      <c r="S201" s="212"/>
      <c r="T201" s="298"/>
      <c r="U201" s="299"/>
      <c r="V201" s="299"/>
      <c r="W201" s="299"/>
      <c r="X201" s="299"/>
      <c r="Y201" s="300"/>
      <c r="Z201" s="300"/>
      <c r="AA201" s="300"/>
      <c r="AB201" s="298"/>
      <c r="AC201" s="299"/>
      <c r="AD201" s="299"/>
      <c r="AE201" s="299"/>
      <c r="AF201" s="300"/>
      <c r="AG201" s="300"/>
      <c r="AH201" s="300"/>
      <c r="AI201" s="300"/>
      <c r="AJ201" s="298"/>
      <c r="AK201" s="299"/>
      <c r="AL201" s="299"/>
      <c r="AM201" s="299"/>
      <c r="AN201" s="299"/>
      <c r="AO201" s="300"/>
      <c r="AP201" s="300"/>
      <c r="AQ201" s="300"/>
      <c r="AR201" s="298"/>
      <c r="AS201" s="299"/>
      <c r="AT201" s="299"/>
      <c r="AU201" s="299"/>
      <c r="AV201" s="299"/>
      <c r="AW201" s="300"/>
      <c r="AX201" s="300"/>
      <c r="AY201" s="300"/>
    </row>
    <row r="202" spans="8:51" ht="12.75" x14ac:dyDescent="0.25">
      <c r="H202" s="297"/>
      <c r="I202" s="211"/>
      <c r="J202" s="211"/>
      <c r="K202" s="211"/>
      <c r="L202" s="211"/>
      <c r="M202" s="212"/>
      <c r="N202" s="212"/>
      <c r="O202" s="212"/>
      <c r="P202" s="212"/>
      <c r="Q202" s="212"/>
      <c r="R202" s="212"/>
      <c r="S202" s="212"/>
      <c r="T202" s="298"/>
      <c r="U202" s="299"/>
      <c r="V202" s="299"/>
      <c r="W202" s="299"/>
      <c r="X202" s="299"/>
      <c r="Y202" s="300"/>
      <c r="Z202" s="300"/>
      <c r="AA202" s="300"/>
      <c r="AB202" s="298"/>
      <c r="AC202" s="299"/>
      <c r="AD202" s="299"/>
      <c r="AE202" s="299"/>
      <c r="AF202" s="300"/>
      <c r="AG202" s="300"/>
      <c r="AH202" s="300"/>
      <c r="AI202" s="300"/>
      <c r="AJ202" s="298"/>
      <c r="AK202" s="299"/>
      <c r="AL202" s="299"/>
      <c r="AM202" s="299"/>
      <c r="AN202" s="299"/>
      <c r="AO202" s="300"/>
      <c r="AP202" s="300"/>
      <c r="AQ202" s="300"/>
      <c r="AR202" s="298"/>
      <c r="AS202" s="299"/>
      <c r="AT202" s="299"/>
      <c r="AU202" s="299"/>
      <c r="AV202" s="299"/>
      <c r="AW202" s="300"/>
      <c r="AX202" s="300"/>
      <c r="AY202" s="300"/>
    </row>
    <row r="203" spans="8:51" ht="12.75" x14ac:dyDescent="0.25">
      <c r="H203" s="297"/>
      <c r="I203" s="211"/>
      <c r="J203" s="211"/>
      <c r="K203" s="211"/>
      <c r="L203" s="211"/>
      <c r="M203" s="212"/>
      <c r="N203" s="212"/>
      <c r="O203" s="212"/>
      <c r="P203" s="212"/>
      <c r="Q203" s="212"/>
      <c r="R203" s="212"/>
      <c r="S203" s="212"/>
      <c r="T203" s="298"/>
      <c r="U203" s="299"/>
      <c r="V203" s="299"/>
      <c r="W203" s="299"/>
      <c r="X203" s="299"/>
      <c r="Y203" s="300"/>
      <c r="Z203" s="300"/>
      <c r="AA203" s="300"/>
      <c r="AB203" s="298"/>
      <c r="AC203" s="299"/>
      <c r="AD203" s="299"/>
      <c r="AE203" s="299"/>
      <c r="AF203" s="300"/>
      <c r="AG203" s="300"/>
      <c r="AH203" s="300"/>
      <c r="AI203" s="300"/>
      <c r="AJ203" s="298"/>
      <c r="AK203" s="299"/>
      <c r="AL203" s="299"/>
      <c r="AM203" s="299"/>
      <c r="AN203" s="299"/>
      <c r="AO203" s="300"/>
      <c r="AP203" s="300"/>
      <c r="AQ203" s="300"/>
      <c r="AR203" s="298"/>
      <c r="AS203" s="299"/>
      <c r="AT203" s="299"/>
      <c r="AU203" s="299"/>
      <c r="AV203" s="299"/>
      <c r="AW203" s="300"/>
      <c r="AX203" s="300"/>
      <c r="AY203" s="300"/>
    </row>
    <row r="204" spans="8:51" ht="12.75" x14ac:dyDescent="0.25">
      <c r="H204" s="297"/>
      <c r="I204" s="211"/>
      <c r="J204" s="211"/>
      <c r="K204" s="211"/>
      <c r="L204" s="211"/>
      <c r="M204" s="212"/>
      <c r="N204" s="212"/>
      <c r="O204" s="212"/>
      <c r="P204" s="212"/>
      <c r="Q204" s="212"/>
      <c r="R204" s="212"/>
      <c r="S204" s="212"/>
      <c r="T204" s="298"/>
      <c r="U204" s="299"/>
      <c r="V204" s="299"/>
      <c r="W204" s="299"/>
      <c r="X204" s="299"/>
      <c r="Y204" s="300"/>
      <c r="Z204" s="300"/>
      <c r="AA204" s="300"/>
      <c r="AB204" s="298"/>
      <c r="AC204" s="299"/>
      <c r="AD204" s="299"/>
      <c r="AE204" s="299"/>
      <c r="AF204" s="300"/>
      <c r="AG204" s="300"/>
      <c r="AH204" s="300"/>
      <c r="AI204" s="300"/>
      <c r="AJ204" s="298"/>
      <c r="AK204" s="299"/>
      <c r="AL204" s="299"/>
      <c r="AM204" s="299"/>
      <c r="AN204" s="299"/>
      <c r="AO204" s="300"/>
      <c r="AP204" s="300"/>
      <c r="AQ204" s="300"/>
      <c r="AR204" s="298"/>
      <c r="AS204" s="299"/>
      <c r="AT204" s="299"/>
      <c r="AU204" s="299"/>
      <c r="AV204" s="299"/>
      <c r="AW204" s="300"/>
      <c r="AX204" s="300"/>
      <c r="AY204" s="300"/>
    </row>
    <row r="205" spans="8:51" ht="12.75" x14ac:dyDescent="0.25">
      <c r="H205" s="297"/>
      <c r="I205" s="211"/>
      <c r="J205" s="211"/>
      <c r="K205" s="211"/>
      <c r="L205" s="211"/>
      <c r="M205" s="212"/>
      <c r="N205" s="212"/>
      <c r="O205" s="212"/>
      <c r="P205" s="212"/>
      <c r="Q205" s="212"/>
      <c r="R205" s="212"/>
      <c r="S205" s="212"/>
      <c r="T205" s="298"/>
      <c r="U205" s="299"/>
      <c r="V205" s="299"/>
      <c r="W205" s="299"/>
      <c r="X205" s="299"/>
      <c r="Y205" s="300"/>
      <c r="Z205" s="300"/>
      <c r="AA205" s="300"/>
      <c r="AB205" s="298"/>
      <c r="AC205" s="299"/>
      <c r="AD205" s="299"/>
      <c r="AE205" s="299"/>
      <c r="AF205" s="300"/>
      <c r="AG205" s="300"/>
      <c r="AH205" s="300"/>
      <c r="AI205" s="300"/>
      <c r="AJ205" s="298"/>
      <c r="AK205" s="299"/>
      <c r="AL205" s="299"/>
      <c r="AM205" s="299"/>
      <c r="AN205" s="299"/>
      <c r="AO205" s="300"/>
      <c r="AP205" s="300"/>
      <c r="AQ205" s="300"/>
      <c r="AR205" s="298"/>
      <c r="AS205" s="299"/>
      <c r="AT205" s="299"/>
      <c r="AU205" s="299"/>
      <c r="AV205" s="299"/>
      <c r="AW205" s="300"/>
      <c r="AX205" s="300"/>
      <c r="AY205" s="300"/>
    </row>
    <row r="206" spans="8:51" ht="12.75" x14ac:dyDescent="0.25">
      <c r="H206" s="297"/>
      <c r="I206" s="211"/>
      <c r="J206" s="211"/>
      <c r="K206" s="211"/>
      <c r="L206" s="211"/>
      <c r="M206" s="212"/>
      <c r="N206" s="212"/>
      <c r="O206" s="212"/>
      <c r="P206" s="212"/>
      <c r="Q206" s="212"/>
      <c r="R206" s="212"/>
      <c r="S206" s="212"/>
      <c r="T206" s="298"/>
      <c r="U206" s="299"/>
      <c r="V206" s="299"/>
      <c r="W206" s="299"/>
      <c r="X206" s="299"/>
      <c r="Y206" s="300"/>
      <c r="Z206" s="300"/>
      <c r="AA206" s="300"/>
      <c r="AB206" s="298"/>
      <c r="AC206" s="299"/>
      <c r="AD206" s="299"/>
      <c r="AE206" s="299"/>
      <c r="AF206" s="300"/>
      <c r="AG206" s="300"/>
      <c r="AH206" s="300"/>
      <c r="AI206" s="300"/>
      <c r="AJ206" s="298"/>
      <c r="AK206" s="299"/>
      <c r="AL206" s="299"/>
      <c r="AM206" s="299"/>
      <c r="AN206" s="299"/>
      <c r="AO206" s="300"/>
      <c r="AP206" s="300"/>
      <c r="AQ206" s="300"/>
      <c r="AR206" s="298"/>
      <c r="AS206" s="299"/>
      <c r="AT206" s="299"/>
      <c r="AU206" s="299"/>
      <c r="AV206" s="299"/>
      <c r="AW206" s="300"/>
      <c r="AX206" s="300"/>
      <c r="AY206" s="300"/>
    </row>
    <row r="207" spans="8:51" ht="12.75" x14ac:dyDescent="0.25">
      <c r="H207" s="297"/>
      <c r="I207" s="211"/>
      <c r="J207" s="211"/>
      <c r="K207" s="211"/>
      <c r="L207" s="211"/>
      <c r="M207" s="212"/>
      <c r="N207" s="212"/>
      <c r="O207" s="212"/>
      <c r="P207" s="212"/>
      <c r="Q207" s="212"/>
      <c r="R207" s="212"/>
      <c r="S207" s="212"/>
      <c r="T207" s="298"/>
      <c r="U207" s="299"/>
      <c r="V207" s="299"/>
      <c r="W207" s="299"/>
      <c r="X207" s="299"/>
      <c r="Y207" s="300"/>
      <c r="Z207" s="300"/>
      <c r="AA207" s="300"/>
      <c r="AB207" s="298"/>
      <c r="AC207" s="299"/>
      <c r="AD207" s="299"/>
      <c r="AE207" s="299"/>
      <c r="AF207" s="300"/>
      <c r="AG207" s="300"/>
      <c r="AH207" s="300"/>
      <c r="AI207" s="300"/>
      <c r="AJ207" s="298"/>
      <c r="AK207" s="299"/>
      <c r="AL207" s="299"/>
      <c r="AM207" s="299"/>
      <c r="AN207" s="299"/>
      <c r="AO207" s="300"/>
      <c r="AP207" s="300"/>
      <c r="AQ207" s="300"/>
      <c r="AR207" s="298"/>
      <c r="AS207" s="299"/>
      <c r="AT207" s="299"/>
      <c r="AU207" s="299"/>
      <c r="AV207" s="299"/>
      <c r="AW207" s="300"/>
      <c r="AX207" s="300"/>
      <c r="AY207" s="300"/>
    </row>
    <row r="208" spans="8:51" ht="12.75" x14ac:dyDescent="0.25">
      <c r="H208" s="297"/>
      <c r="I208" s="211"/>
      <c r="J208" s="211"/>
      <c r="K208" s="211"/>
      <c r="L208" s="211"/>
      <c r="M208" s="212"/>
      <c r="N208" s="212"/>
      <c r="O208" s="212"/>
      <c r="P208" s="212"/>
      <c r="Q208" s="212"/>
      <c r="R208" s="212"/>
      <c r="S208" s="212"/>
      <c r="T208" s="298"/>
      <c r="U208" s="299"/>
      <c r="V208" s="299"/>
      <c r="W208" s="299"/>
      <c r="X208" s="299"/>
      <c r="Y208" s="300"/>
      <c r="Z208" s="300"/>
      <c r="AA208" s="300"/>
      <c r="AB208" s="298"/>
      <c r="AC208" s="299"/>
      <c r="AD208" s="299"/>
      <c r="AE208" s="299"/>
      <c r="AF208" s="300"/>
      <c r="AG208" s="300"/>
      <c r="AH208" s="300"/>
      <c r="AI208" s="300"/>
      <c r="AJ208" s="298"/>
      <c r="AK208" s="299"/>
      <c r="AL208" s="299"/>
      <c r="AM208" s="299"/>
      <c r="AN208" s="299"/>
      <c r="AO208" s="300"/>
      <c r="AP208" s="300"/>
      <c r="AQ208" s="300"/>
      <c r="AR208" s="298"/>
      <c r="AS208" s="299"/>
      <c r="AT208" s="299"/>
      <c r="AU208" s="299"/>
      <c r="AV208" s="299"/>
      <c r="AW208" s="300"/>
      <c r="AX208" s="300"/>
      <c r="AY208" s="300"/>
    </row>
    <row r="209" spans="8:51" ht="12.75" x14ac:dyDescent="0.25">
      <c r="H209" s="297"/>
      <c r="I209" s="211"/>
      <c r="J209" s="211"/>
      <c r="K209" s="211"/>
      <c r="L209" s="211"/>
      <c r="M209" s="212"/>
      <c r="N209" s="212"/>
      <c r="O209" s="212"/>
      <c r="P209" s="212"/>
      <c r="Q209" s="212"/>
      <c r="R209" s="212"/>
      <c r="S209" s="212"/>
      <c r="T209" s="298"/>
      <c r="U209" s="299"/>
      <c r="V209" s="299"/>
      <c r="W209" s="299"/>
      <c r="X209" s="299"/>
      <c r="Y209" s="300"/>
      <c r="Z209" s="300"/>
      <c r="AA209" s="300"/>
      <c r="AB209" s="298"/>
      <c r="AC209" s="299"/>
      <c r="AD209" s="299"/>
      <c r="AE209" s="299"/>
      <c r="AF209" s="300"/>
      <c r="AG209" s="300"/>
      <c r="AH209" s="300"/>
      <c r="AI209" s="300"/>
      <c r="AJ209" s="298"/>
      <c r="AK209" s="299"/>
      <c r="AL209" s="299"/>
      <c r="AM209" s="299"/>
      <c r="AN209" s="299"/>
      <c r="AO209" s="300"/>
      <c r="AP209" s="300"/>
      <c r="AQ209" s="300"/>
      <c r="AR209" s="298"/>
      <c r="AS209" s="299"/>
      <c r="AT209" s="299"/>
      <c r="AU209" s="299"/>
      <c r="AV209" s="299"/>
      <c r="AW209" s="300"/>
      <c r="AX209" s="300"/>
      <c r="AY209" s="300"/>
    </row>
    <row r="210" spans="8:51" ht="12.75" x14ac:dyDescent="0.25">
      <c r="H210" s="297"/>
      <c r="I210" s="211"/>
      <c r="J210" s="211"/>
      <c r="K210" s="211"/>
      <c r="L210" s="211"/>
      <c r="M210" s="212"/>
      <c r="N210" s="212"/>
      <c r="O210" s="212"/>
      <c r="P210" s="212"/>
      <c r="Q210" s="212"/>
      <c r="R210" s="212"/>
      <c r="S210" s="212"/>
      <c r="T210" s="298"/>
      <c r="U210" s="299"/>
      <c r="V210" s="299"/>
      <c r="W210" s="299"/>
      <c r="X210" s="299"/>
      <c r="Y210" s="300"/>
      <c r="Z210" s="300"/>
      <c r="AA210" s="300"/>
      <c r="AB210" s="298"/>
      <c r="AC210" s="299"/>
      <c r="AD210" s="299"/>
      <c r="AE210" s="299"/>
      <c r="AF210" s="300"/>
      <c r="AG210" s="300"/>
      <c r="AH210" s="300"/>
      <c r="AI210" s="300"/>
      <c r="AJ210" s="298"/>
      <c r="AK210" s="299"/>
      <c r="AL210" s="299"/>
      <c r="AM210" s="299"/>
      <c r="AN210" s="299"/>
      <c r="AO210" s="300"/>
      <c r="AP210" s="300"/>
      <c r="AQ210" s="300"/>
      <c r="AR210" s="298"/>
      <c r="AS210" s="299"/>
      <c r="AT210" s="299"/>
      <c r="AU210" s="299"/>
      <c r="AV210" s="299"/>
      <c r="AW210" s="300"/>
      <c r="AX210" s="300"/>
      <c r="AY210" s="300"/>
    </row>
    <row r="211" spans="8:51" ht="12.75" x14ac:dyDescent="0.25">
      <c r="H211" s="297"/>
      <c r="I211" s="211"/>
      <c r="J211" s="211"/>
      <c r="K211" s="211"/>
      <c r="L211" s="211"/>
      <c r="M211" s="212"/>
      <c r="N211" s="212"/>
      <c r="O211" s="212"/>
      <c r="P211" s="212"/>
      <c r="Q211" s="212"/>
      <c r="R211" s="212"/>
      <c r="S211" s="212"/>
      <c r="T211" s="298"/>
      <c r="U211" s="299"/>
      <c r="V211" s="299"/>
      <c r="W211" s="299"/>
      <c r="X211" s="299"/>
      <c r="Y211" s="300"/>
      <c r="Z211" s="300"/>
      <c r="AA211" s="300"/>
      <c r="AB211" s="298"/>
      <c r="AC211" s="299"/>
      <c r="AD211" s="299"/>
      <c r="AE211" s="299"/>
      <c r="AF211" s="300"/>
      <c r="AG211" s="300"/>
      <c r="AH211" s="300"/>
      <c r="AI211" s="300"/>
      <c r="AJ211" s="298"/>
      <c r="AK211" s="299"/>
      <c r="AL211" s="299"/>
      <c r="AM211" s="299"/>
      <c r="AN211" s="299"/>
      <c r="AO211" s="300"/>
      <c r="AP211" s="300"/>
      <c r="AQ211" s="300"/>
      <c r="AR211" s="298"/>
      <c r="AS211" s="299"/>
      <c r="AT211" s="299"/>
      <c r="AU211" s="299"/>
      <c r="AV211" s="299"/>
      <c r="AW211" s="300"/>
      <c r="AX211" s="300"/>
      <c r="AY211" s="300"/>
    </row>
    <row r="212" spans="8:51" ht="12.75" x14ac:dyDescent="0.25">
      <c r="H212" s="297"/>
      <c r="I212" s="211"/>
      <c r="J212" s="211"/>
      <c r="K212" s="211"/>
      <c r="L212" s="211"/>
      <c r="M212" s="212"/>
      <c r="N212" s="212"/>
      <c r="O212" s="212"/>
      <c r="P212" s="212"/>
      <c r="Q212" s="212"/>
      <c r="R212" s="212"/>
      <c r="S212" s="212"/>
      <c r="T212" s="298"/>
      <c r="U212" s="299"/>
      <c r="V212" s="299"/>
      <c r="W212" s="299"/>
      <c r="X212" s="299"/>
      <c r="Y212" s="300"/>
      <c r="Z212" s="300"/>
      <c r="AA212" s="300"/>
      <c r="AB212" s="298"/>
      <c r="AC212" s="299"/>
      <c r="AD212" s="299"/>
      <c r="AE212" s="299"/>
      <c r="AF212" s="300"/>
      <c r="AG212" s="300"/>
      <c r="AH212" s="300"/>
      <c r="AI212" s="300"/>
      <c r="AJ212" s="298"/>
      <c r="AK212" s="299"/>
      <c r="AL212" s="299"/>
      <c r="AM212" s="299"/>
      <c r="AN212" s="299"/>
      <c r="AO212" s="300"/>
      <c r="AP212" s="300"/>
      <c r="AQ212" s="300"/>
      <c r="AR212" s="298"/>
      <c r="AS212" s="299"/>
      <c r="AT212" s="299"/>
      <c r="AU212" s="299"/>
      <c r="AV212" s="299"/>
      <c r="AW212" s="300"/>
      <c r="AX212" s="300"/>
      <c r="AY212" s="300"/>
    </row>
    <row r="213" spans="8:51" ht="12.75" x14ac:dyDescent="0.25">
      <c r="H213" s="297"/>
      <c r="I213" s="211"/>
      <c r="J213" s="211"/>
      <c r="K213" s="211"/>
      <c r="L213" s="211"/>
      <c r="M213" s="212"/>
      <c r="N213" s="212"/>
      <c r="O213" s="212"/>
      <c r="P213" s="212"/>
      <c r="Q213" s="212"/>
      <c r="R213" s="212"/>
      <c r="S213" s="212"/>
      <c r="T213" s="298"/>
      <c r="U213" s="299"/>
      <c r="V213" s="299"/>
      <c r="W213" s="299"/>
      <c r="X213" s="299"/>
      <c r="Y213" s="300"/>
      <c r="Z213" s="300"/>
      <c r="AA213" s="300"/>
      <c r="AB213" s="298"/>
      <c r="AC213" s="299"/>
      <c r="AD213" s="299"/>
      <c r="AE213" s="299"/>
      <c r="AF213" s="300"/>
      <c r="AG213" s="300"/>
      <c r="AH213" s="300"/>
      <c r="AI213" s="300"/>
      <c r="AJ213" s="298"/>
      <c r="AK213" s="299"/>
      <c r="AL213" s="299"/>
      <c r="AM213" s="299"/>
      <c r="AN213" s="299"/>
      <c r="AO213" s="300"/>
      <c r="AP213" s="300"/>
      <c r="AQ213" s="300"/>
      <c r="AR213" s="298"/>
      <c r="AS213" s="299"/>
      <c r="AT213" s="299"/>
      <c r="AU213" s="299"/>
      <c r="AV213" s="299"/>
      <c r="AW213" s="300"/>
      <c r="AX213" s="300"/>
      <c r="AY213" s="300"/>
    </row>
    <row r="214" spans="8:51" ht="12.75" x14ac:dyDescent="0.25">
      <c r="H214" s="297"/>
      <c r="I214" s="211"/>
      <c r="J214" s="211"/>
      <c r="K214" s="211"/>
      <c r="L214" s="211"/>
      <c r="M214" s="212"/>
      <c r="N214" s="212"/>
      <c r="O214" s="212"/>
      <c r="P214" s="212"/>
      <c r="Q214" s="212"/>
      <c r="R214" s="212"/>
      <c r="S214" s="212"/>
      <c r="T214" s="298"/>
      <c r="U214" s="299"/>
      <c r="V214" s="299"/>
      <c r="W214" s="299"/>
      <c r="X214" s="299"/>
      <c r="Y214" s="300"/>
      <c r="Z214" s="300"/>
      <c r="AA214" s="300"/>
      <c r="AB214" s="298"/>
      <c r="AC214" s="299"/>
      <c r="AD214" s="299"/>
      <c r="AE214" s="299"/>
      <c r="AF214" s="300"/>
      <c r="AG214" s="300"/>
      <c r="AH214" s="300"/>
      <c r="AI214" s="300"/>
      <c r="AJ214" s="298"/>
      <c r="AK214" s="299"/>
      <c r="AL214" s="299"/>
      <c r="AM214" s="299"/>
      <c r="AN214" s="299"/>
      <c r="AO214" s="300"/>
      <c r="AP214" s="300"/>
      <c r="AQ214" s="300"/>
      <c r="AR214" s="298"/>
      <c r="AS214" s="299"/>
      <c r="AT214" s="299"/>
      <c r="AU214" s="299"/>
      <c r="AV214" s="299"/>
      <c r="AW214" s="300"/>
      <c r="AX214" s="300"/>
      <c r="AY214" s="300"/>
    </row>
    <row r="215" spans="8:51" ht="12.75" x14ac:dyDescent="0.25">
      <c r="H215" s="297"/>
      <c r="I215" s="211"/>
      <c r="J215" s="211"/>
      <c r="K215" s="211"/>
      <c r="L215" s="211"/>
      <c r="M215" s="212"/>
      <c r="N215" s="212"/>
      <c r="O215" s="212"/>
      <c r="P215" s="212"/>
      <c r="Q215" s="212"/>
      <c r="R215" s="212"/>
      <c r="S215" s="212"/>
      <c r="T215" s="298"/>
      <c r="U215" s="299"/>
      <c r="V215" s="299"/>
      <c r="W215" s="299"/>
      <c r="X215" s="299"/>
      <c r="Y215" s="300"/>
      <c r="Z215" s="300"/>
      <c r="AA215" s="300"/>
      <c r="AB215" s="298"/>
      <c r="AC215" s="299"/>
      <c r="AD215" s="299"/>
      <c r="AE215" s="299"/>
      <c r="AF215" s="300"/>
      <c r="AG215" s="300"/>
      <c r="AH215" s="300"/>
      <c r="AI215" s="300"/>
      <c r="AJ215" s="298"/>
      <c r="AK215" s="299"/>
      <c r="AL215" s="299"/>
      <c r="AM215" s="299"/>
      <c r="AN215" s="299"/>
      <c r="AO215" s="300"/>
      <c r="AP215" s="300"/>
      <c r="AQ215" s="300"/>
      <c r="AR215" s="298"/>
      <c r="AS215" s="299"/>
      <c r="AT215" s="299"/>
      <c r="AU215" s="299"/>
      <c r="AV215" s="299"/>
      <c r="AW215" s="300"/>
      <c r="AX215" s="300"/>
      <c r="AY215" s="300"/>
    </row>
    <row r="216" spans="8:51" ht="12.75" x14ac:dyDescent="0.25">
      <c r="H216" s="297"/>
      <c r="I216" s="211"/>
      <c r="J216" s="211"/>
      <c r="K216" s="211"/>
      <c r="L216" s="211"/>
      <c r="M216" s="212"/>
      <c r="N216" s="212"/>
      <c r="O216" s="212"/>
      <c r="P216" s="212"/>
      <c r="Q216" s="212"/>
      <c r="R216" s="212"/>
      <c r="S216" s="212"/>
      <c r="T216" s="298"/>
      <c r="U216" s="299"/>
      <c r="V216" s="299"/>
      <c r="W216" s="299"/>
      <c r="X216" s="299"/>
      <c r="Y216" s="300"/>
      <c r="Z216" s="300"/>
      <c r="AA216" s="300"/>
      <c r="AB216" s="298"/>
      <c r="AC216" s="299"/>
      <c r="AD216" s="299"/>
      <c r="AE216" s="299"/>
      <c r="AF216" s="300"/>
      <c r="AG216" s="300"/>
      <c r="AH216" s="300"/>
      <c r="AI216" s="300"/>
      <c r="AJ216" s="298"/>
      <c r="AK216" s="299"/>
      <c r="AL216" s="299"/>
      <c r="AM216" s="299"/>
      <c r="AN216" s="299"/>
      <c r="AO216" s="300"/>
      <c r="AP216" s="300"/>
      <c r="AQ216" s="300"/>
      <c r="AR216" s="298"/>
      <c r="AS216" s="299"/>
      <c r="AT216" s="299"/>
      <c r="AU216" s="299"/>
      <c r="AV216" s="299"/>
      <c r="AW216" s="300"/>
      <c r="AX216" s="300"/>
      <c r="AY216" s="300"/>
    </row>
    <row r="217" spans="8:51" ht="12.75" x14ac:dyDescent="0.25">
      <c r="H217" s="297"/>
      <c r="I217" s="211"/>
      <c r="J217" s="211"/>
      <c r="K217" s="211"/>
      <c r="L217" s="211"/>
      <c r="M217" s="212"/>
      <c r="N217" s="212"/>
      <c r="O217" s="212"/>
      <c r="P217" s="212"/>
      <c r="Q217" s="212"/>
      <c r="R217" s="212"/>
      <c r="S217" s="212"/>
      <c r="T217" s="298"/>
      <c r="U217" s="299"/>
      <c r="V217" s="299"/>
      <c r="W217" s="299"/>
      <c r="X217" s="299"/>
      <c r="Y217" s="300"/>
      <c r="Z217" s="300"/>
      <c r="AA217" s="300"/>
      <c r="AB217" s="298"/>
      <c r="AC217" s="299"/>
      <c r="AD217" s="299"/>
      <c r="AE217" s="299"/>
      <c r="AF217" s="300"/>
      <c r="AG217" s="300"/>
      <c r="AH217" s="300"/>
      <c r="AI217" s="300"/>
      <c r="AJ217" s="298"/>
      <c r="AK217" s="299"/>
      <c r="AL217" s="299"/>
      <c r="AM217" s="299"/>
      <c r="AN217" s="299"/>
      <c r="AO217" s="300"/>
      <c r="AP217" s="300"/>
      <c r="AQ217" s="300"/>
      <c r="AR217" s="298"/>
      <c r="AS217" s="299"/>
      <c r="AT217" s="299"/>
      <c r="AU217" s="299"/>
      <c r="AV217" s="299"/>
      <c r="AW217" s="300"/>
      <c r="AX217" s="300"/>
      <c r="AY217" s="300"/>
    </row>
    <row r="218" spans="8:51" ht="12.75" x14ac:dyDescent="0.25">
      <c r="H218" s="297"/>
      <c r="I218" s="211"/>
      <c r="J218" s="211"/>
      <c r="K218" s="211"/>
      <c r="L218" s="211"/>
      <c r="M218" s="212"/>
      <c r="N218" s="212"/>
      <c r="O218" s="212"/>
      <c r="P218" s="212"/>
      <c r="Q218" s="212"/>
      <c r="R218" s="212"/>
      <c r="S218" s="212"/>
      <c r="T218" s="298"/>
      <c r="U218" s="299"/>
      <c r="V218" s="299"/>
      <c r="W218" s="299"/>
      <c r="X218" s="299"/>
      <c r="Y218" s="300"/>
      <c r="Z218" s="300"/>
      <c r="AA218" s="300"/>
      <c r="AB218" s="298"/>
      <c r="AC218" s="299"/>
      <c r="AD218" s="299"/>
      <c r="AE218" s="299"/>
      <c r="AF218" s="300"/>
      <c r="AG218" s="300"/>
      <c r="AH218" s="300"/>
      <c r="AI218" s="300"/>
      <c r="AJ218" s="298"/>
      <c r="AK218" s="299"/>
      <c r="AL218" s="299"/>
      <c r="AM218" s="299"/>
      <c r="AN218" s="299"/>
      <c r="AO218" s="300"/>
      <c r="AP218" s="300"/>
      <c r="AQ218" s="300"/>
      <c r="AR218" s="298"/>
      <c r="AS218" s="299"/>
      <c r="AT218" s="299"/>
      <c r="AU218" s="299"/>
      <c r="AV218" s="299"/>
      <c r="AW218" s="300"/>
      <c r="AX218" s="300"/>
      <c r="AY218" s="300"/>
    </row>
    <row r="219" spans="8:51" ht="12.75" x14ac:dyDescent="0.25">
      <c r="H219" s="297"/>
      <c r="I219" s="211"/>
      <c r="J219" s="211"/>
      <c r="K219" s="211"/>
      <c r="L219" s="211"/>
      <c r="M219" s="212"/>
      <c r="N219" s="212"/>
      <c r="O219" s="212"/>
      <c r="P219" s="212"/>
      <c r="Q219" s="212"/>
      <c r="R219" s="212"/>
      <c r="S219" s="212"/>
      <c r="T219" s="298"/>
      <c r="U219" s="299"/>
      <c r="V219" s="299"/>
      <c r="W219" s="299"/>
      <c r="X219" s="299"/>
      <c r="Y219" s="300"/>
      <c r="Z219" s="300"/>
      <c r="AA219" s="300"/>
      <c r="AB219" s="298"/>
      <c r="AC219" s="299"/>
      <c r="AD219" s="299"/>
      <c r="AE219" s="299"/>
      <c r="AF219" s="300"/>
      <c r="AG219" s="300"/>
      <c r="AH219" s="300"/>
      <c r="AI219" s="300"/>
      <c r="AJ219" s="298"/>
      <c r="AK219" s="299"/>
      <c r="AL219" s="299"/>
      <c r="AM219" s="299"/>
      <c r="AN219" s="299"/>
      <c r="AO219" s="300"/>
      <c r="AP219" s="300"/>
      <c r="AQ219" s="300"/>
      <c r="AR219" s="298"/>
      <c r="AS219" s="299"/>
      <c r="AT219" s="299"/>
      <c r="AU219" s="299"/>
      <c r="AV219" s="299"/>
      <c r="AW219" s="300"/>
      <c r="AX219" s="300"/>
      <c r="AY219" s="300"/>
    </row>
    <row r="220" spans="8:51" ht="12.75" x14ac:dyDescent="0.25">
      <c r="H220" s="297"/>
      <c r="I220" s="211"/>
      <c r="J220" s="211"/>
      <c r="K220" s="211"/>
      <c r="L220" s="211"/>
      <c r="M220" s="212"/>
      <c r="N220" s="212"/>
      <c r="O220" s="212"/>
      <c r="P220" s="212"/>
      <c r="Q220" s="212"/>
      <c r="R220" s="212"/>
      <c r="S220" s="212"/>
      <c r="T220" s="298"/>
      <c r="U220" s="299"/>
      <c r="V220" s="299"/>
      <c r="W220" s="299"/>
      <c r="X220" s="299"/>
      <c r="Y220" s="300"/>
      <c r="Z220" s="300"/>
      <c r="AA220" s="300"/>
      <c r="AB220" s="298"/>
      <c r="AC220" s="299"/>
      <c r="AD220" s="299"/>
      <c r="AE220" s="299"/>
      <c r="AF220" s="300"/>
      <c r="AG220" s="300"/>
      <c r="AH220" s="300"/>
      <c r="AI220" s="300"/>
      <c r="AJ220" s="298"/>
      <c r="AK220" s="299"/>
      <c r="AL220" s="299"/>
      <c r="AM220" s="299"/>
      <c r="AN220" s="299"/>
      <c r="AO220" s="300"/>
      <c r="AP220" s="300"/>
      <c r="AQ220" s="300"/>
      <c r="AR220" s="298"/>
      <c r="AS220" s="299"/>
      <c r="AT220" s="299"/>
      <c r="AU220" s="299"/>
      <c r="AV220" s="299"/>
      <c r="AW220" s="300"/>
      <c r="AX220" s="300"/>
      <c r="AY220" s="300"/>
    </row>
    <row r="221" spans="8:51" ht="12.75" x14ac:dyDescent="0.25">
      <c r="H221" s="297"/>
      <c r="I221" s="211"/>
      <c r="J221" s="211"/>
      <c r="K221" s="211"/>
      <c r="L221" s="211"/>
      <c r="M221" s="212"/>
      <c r="N221" s="212"/>
      <c r="O221" s="212"/>
      <c r="P221" s="212"/>
      <c r="Q221" s="212"/>
      <c r="R221" s="212"/>
      <c r="S221" s="212"/>
      <c r="T221" s="298"/>
      <c r="U221" s="299"/>
      <c r="V221" s="299"/>
      <c r="W221" s="299"/>
      <c r="X221" s="299"/>
      <c r="Y221" s="300"/>
      <c r="Z221" s="300"/>
      <c r="AA221" s="300"/>
      <c r="AB221" s="298"/>
      <c r="AC221" s="299"/>
      <c r="AD221" s="299"/>
      <c r="AE221" s="299"/>
      <c r="AF221" s="300"/>
      <c r="AG221" s="300"/>
      <c r="AH221" s="300"/>
      <c r="AI221" s="300"/>
      <c r="AJ221" s="298"/>
      <c r="AK221" s="299"/>
      <c r="AL221" s="299"/>
      <c r="AM221" s="299"/>
      <c r="AN221" s="299"/>
      <c r="AO221" s="300"/>
      <c r="AP221" s="300"/>
      <c r="AQ221" s="300"/>
      <c r="AR221" s="298"/>
      <c r="AS221" s="299"/>
      <c r="AT221" s="299"/>
      <c r="AU221" s="299"/>
      <c r="AV221" s="299"/>
      <c r="AW221" s="300"/>
      <c r="AX221" s="300"/>
      <c r="AY221" s="300"/>
    </row>
    <row r="222" spans="8:51" ht="12.75" x14ac:dyDescent="0.25">
      <c r="H222" s="297"/>
      <c r="I222" s="211"/>
      <c r="J222" s="211"/>
      <c r="K222" s="211"/>
      <c r="L222" s="211"/>
      <c r="M222" s="212"/>
      <c r="N222" s="212"/>
      <c r="O222" s="212"/>
      <c r="P222" s="212"/>
      <c r="Q222" s="212"/>
      <c r="R222" s="212"/>
      <c r="S222" s="212"/>
      <c r="T222" s="298"/>
      <c r="U222" s="299"/>
      <c r="V222" s="299"/>
      <c r="W222" s="299"/>
      <c r="X222" s="299"/>
      <c r="Y222" s="300"/>
      <c r="Z222" s="300"/>
      <c r="AA222" s="300"/>
      <c r="AB222" s="298"/>
      <c r="AC222" s="299"/>
      <c r="AD222" s="299"/>
      <c r="AE222" s="299"/>
      <c r="AF222" s="300"/>
      <c r="AG222" s="300"/>
      <c r="AH222" s="300"/>
      <c r="AI222" s="300"/>
      <c r="AJ222" s="298"/>
      <c r="AK222" s="299"/>
      <c r="AL222" s="299"/>
      <c r="AM222" s="299"/>
      <c r="AN222" s="299"/>
      <c r="AO222" s="300"/>
      <c r="AP222" s="300"/>
      <c r="AQ222" s="300"/>
      <c r="AR222" s="298"/>
      <c r="AS222" s="299"/>
      <c r="AT222" s="299"/>
      <c r="AU222" s="299"/>
      <c r="AV222" s="299"/>
      <c r="AW222" s="300"/>
      <c r="AX222" s="300"/>
      <c r="AY222" s="300"/>
    </row>
    <row r="223" spans="8:51" ht="12.75" x14ac:dyDescent="0.25">
      <c r="H223" s="297"/>
      <c r="I223" s="211"/>
      <c r="J223" s="211"/>
      <c r="K223" s="211"/>
      <c r="L223" s="211"/>
      <c r="M223" s="212"/>
      <c r="N223" s="212"/>
      <c r="O223" s="212"/>
      <c r="P223" s="212"/>
      <c r="Q223" s="212"/>
      <c r="R223" s="212"/>
      <c r="S223" s="212"/>
      <c r="T223" s="298"/>
      <c r="U223" s="299"/>
      <c r="V223" s="299"/>
      <c r="W223" s="299"/>
      <c r="X223" s="299"/>
      <c r="Y223" s="300"/>
      <c r="Z223" s="300"/>
      <c r="AA223" s="300"/>
      <c r="AB223" s="298"/>
      <c r="AC223" s="299"/>
      <c r="AD223" s="299"/>
      <c r="AE223" s="299"/>
      <c r="AF223" s="300"/>
      <c r="AG223" s="300"/>
      <c r="AH223" s="300"/>
      <c r="AI223" s="300"/>
      <c r="AJ223" s="298"/>
      <c r="AK223" s="299"/>
      <c r="AL223" s="299"/>
      <c r="AM223" s="299"/>
      <c r="AN223" s="299"/>
      <c r="AO223" s="300"/>
      <c r="AP223" s="300"/>
      <c r="AQ223" s="300"/>
      <c r="AR223" s="298"/>
      <c r="AS223" s="299"/>
      <c r="AT223" s="299"/>
      <c r="AU223" s="299"/>
      <c r="AV223" s="299"/>
      <c r="AW223" s="300"/>
      <c r="AX223" s="300"/>
      <c r="AY223" s="300"/>
    </row>
    <row r="224" spans="8:51" ht="12.75" x14ac:dyDescent="0.25">
      <c r="H224" s="297"/>
      <c r="I224" s="211"/>
      <c r="J224" s="211"/>
      <c r="K224" s="211"/>
      <c r="L224" s="211"/>
      <c r="M224" s="212"/>
      <c r="N224" s="212"/>
      <c r="O224" s="212"/>
      <c r="P224" s="212"/>
      <c r="Q224" s="212"/>
      <c r="R224" s="212"/>
      <c r="S224" s="212"/>
      <c r="T224" s="298"/>
      <c r="U224" s="299"/>
      <c r="V224" s="299"/>
      <c r="W224" s="299"/>
      <c r="X224" s="299"/>
      <c r="Y224" s="300"/>
      <c r="Z224" s="300"/>
      <c r="AA224" s="300"/>
      <c r="AB224" s="298"/>
      <c r="AC224" s="299"/>
      <c r="AD224" s="299"/>
      <c r="AE224" s="299"/>
      <c r="AF224" s="300"/>
      <c r="AG224" s="300"/>
      <c r="AH224" s="300"/>
      <c r="AI224" s="300"/>
      <c r="AJ224" s="298"/>
      <c r="AK224" s="299"/>
      <c r="AL224" s="299"/>
      <c r="AM224" s="299"/>
      <c r="AN224" s="299"/>
      <c r="AO224" s="300"/>
      <c r="AP224" s="300"/>
      <c r="AQ224" s="300"/>
      <c r="AR224" s="298"/>
      <c r="AS224" s="299"/>
      <c r="AT224" s="299"/>
      <c r="AU224" s="299"/>
      <c r="AV224" s="299"/>
      <c r="AW224" s="300"/>
      <c r="AX224" s="300"/>
      <c r="AY224" s="300"/>
    </row>
    <row r="225" spans="8:51" ht="12.75" x14ac:dyDescent="0.25">
      <c r="H225" s="297"/>
      <c r="I225" s="211"/>
      <c r="J225" s="211"/>
      <c r="K225" s="211"/>
      <c r="L225" s="211"/>
      <c r="M225" s="212"/>
      <c r="N225" s="212"/>
      <c r="O225" s="212"/>
      <c r="P225" s="212"/>
      <c r="Q225" s="212"/>
      <c r="R225" s="212"/>
      <c r="S225" s="212"/>
      <c r="T225" s="298"/>
      <c r="U225" s="299"/>
      <c r="V225" s="299"/>
      <c r="W225" s="299"/>
      <c r="X225" s="299"/>
      <c r="Y225" s="300"/>
      <c r="Z225" s="300"/>
      <c r="AA225" s="300"/>
      <c r="AB225" s="298"/>
      <c r="AC225" s="299"/>
      <c r="AD225" s="299"/>
      <c r="AE225" s="299"/>
      <c r="AF225" s="300"/>
      <c r="AG225" s="300"/>
      <c r="AH225" s="300"/>
      <c r="AI225" s="300"/>
      <c r="AJ225" s="298"/>
      <c r="AK225" s="299"/>
      <c r="AL225" s="299"/>
      <c r="AM225" s="299"/>
      <c r="AN225" s="299"/>
      <c r="AO225" s="300"/>
      <c r="AP225" s="300"/>
      <c r="AQ225" s="300"/>
      <c r="AR225" s="298"/>
      <c r="AS225" s="299"/>
      <c r="AT225" s="299"/>
      <c r="AU225" s="299"/>
      <c r="AV225" s="299"/>
      <c r="AW225" s="300"/>
      <c r="AX225" s="300"/>
      <c r="AY225" s="300"/>
    </row>
    <row r="226" spans="8:51" ht="12.75" x14ac:dyDescent="0.25">
      <c r="H226" s="297"/>
      <c r="I226" s="211"/>
      <c r="J226" s="211"/>
      <c r="K226" s="211"/>
      <c r="L226" s="211"/>
      <c r="M226" s="212"/>
      <c r="N226" s="212"/>
      <c r="O226" s="212"/>
      <c r="P226" s="212"/>
      <c r="Q226" s="212"/>
      <c r="R226" s="212"/>
      <c r="S226" s="212"/>
      <c r="T226" s="298"/>
      <c r="U226" s="299"/>
      <c r="V226" s="299"/>
      <c r="W226" s="299"/>
      <c r="X226" s="299"/>
      <c r="Y226" s="300"/>
      <c r="Z226" s="300"/>
      <c r="AA226" s="300"/>
      <c r="AB226" s="298"/>
      <c r="AC226" s="299"/>
      <c r="AD226" s="299"/>
      <c r="AE226" s="299"/>
      <c r="AF226" s="300"/>
      <c r="AG226" s="300"/>
      <c r="AH226" s="300"/>
      <c r="AI226" s="300"/>
      <c r="AJ226" s="298"/>
      <c r="AK226" s="299"/>
      <c r="AL226" s="299"/>
      <c r="AM226" s="299"/>
      <c r="AN226" s="299"/>
      <c r="AO226" s="300"/>
      <c r="AP226" s="300"/>
      <c r="AQ226" s="300"/>
      <c r="AR226" s="298"/>
      <c r="AS226" s="299"/>
      <c r="AT226" s="299"/>
      <c r="AU226" s="299"/>
      <c r="AV226" s="299"/>
      <c r="AW226" s="300"/>
      <c r="AX226" s="300"/>
      <c r="AY226" s="300"/>
    </row>
    <row r="227" spans="8:51" ht="12.75" x14ac:dyDescent="0.25">
      <c r="H227" s="297"/>
      <c r="I227" s="211"/>
      <c r="J227" s="211"/>
      <c r="K227" s="211"/>
      <c r="L227" s="211"/>
      <c r="M227" s="212"/>
      <c r="N227" s="212"/>
      <c r="O227" s="212"/>
      <c r="P227" s="212"/>
      <c r="Q227" s="212"/>
      <c r="R227" s="212"/>
      <c r="S227" s="212"/>
      <c r="T227" s="298"/>
      <c r="U227" s="299"/>
      <c r="V227" s="299"/>
      <c r="W227" s="299"/>
      <c r="X227" s="299"/>
      <c r="Y227" s="300"/>
      <c r="Z227" s="300"/>
      <c r="AA227" s="300"/>
      <c r="AB227" s="298"/>
      <c r="AC227" s="299"/>
      <c r="AD227" s="299"/>
      <c r="AE227" s="299"/>
      <c r="AF227" s="300"/>
      <c r="AG227" s="300"/>
      <c r="AH227" s="300"/>
      <c r="AI227" s="300"/>
      <c r="AJ227" s="298"/>
      <c r="AK227" s="299"/>
      <c r="AL227" s="299"/>
      <c r="AM227" s="299"/>
      <c r="AN227" s="299"/>
      <c r="AO227" s="300"/>
      <c r="AP227" s="300"/>
      <c r="AQ227" s="300"/>
      <c r="AR227" s="298"/>
      <c r="AS227" s="299"/>
      <c r="AT227" s="299"/>
      <c r="AU227" s="299"/>
      <c r="AV227" s="299"/>
      <c r="AW227" s="300"/>
      <c r="AX227" s="300"/>
      <c r="AY227" s="300"/>
    </row>
    <row r="228" spans="8:51" ht="12.75" x14ac:dyDescent="0.25">
      <c r="H228" s="297"/>
      <c r="I228" s="211"/>
      <c r="J228" s="211"/>
      <c r="K228" s="211"/>
      <c r="L228" s="211"/>
      <c r="M228" s="212"/>
      <c r="N228" s="212"/>
      <c r="O228" s="212"/>
      <c r="P228" s="212"/>
      <c r="Q228" s="212"/>
      <c r="R228" s="212"/>
      <c r="S228" s="212"/>
      <c r="T228" s="298"/>
      <c r="U228" s="299"/>
      <c r="V228" s="299"/>
      <c r="W228" s="299"/>
      <c r="X228" s="299"/>
      <c r="Y228" s="300"/>
      <c r="Z228" s="300"/>
      <c r="AA228" s="300"/>
      <c r="AB228" s="298"/>
      <c r="AC228" s="299"/>
      <c r="AD228" s="299"/>
      <c r="AE228" s="299"/>
      <c r="AF228" s="300"/>
      <c r="AG228" s="300"/>
      <c r="AH228" s="300"/>
      <c r="AI228" s="300"/>
      <c r="AJ228" s="298"/>
      <c r="AK228" s="299"/>
      <c r="AL228" s="299"/>
      <c r="AM228" s="299"/>
      <c r="AN228" s="299"/>
      <c r="AO228" s="300"/>
      <c r="AP228" s="300"/>
      <c r="AQ228" s="300"/>
      <c r="AR228" s="298"/>
      <c r="AS228" s="299"/>
      <c r="AT228" s="299"/>
      <c r="AU228" s="299"/>
      <c r="AV228" s="299"/>
      <c r="AW228" s="300"/>
      <c r="AX228" s="300"/>
      <c r="AY228" s="300"/>
    </row>
    <row r="229" spans="8:51" ht="12.75" x14ac:dyDescent="0.25">
      <c r="H229" s="297"/>
      <c r="I229" s="211"/>
      <c r="J229" s="211"/>
      <c r="K229" s="211"/>
      <c r="L229" s="211"/>
      <c r="M229" s="212"/>
      <c r="N229" s="212"/>
      <c r="O229" s="212"/>
      <c r="P229" s="212"/>
      <c r="Q229" s="212"/>
      <c r="R229" s="212"/>
      <c r="S229" s="212"/>
      <c r="T229" s="298"/>
      <c r="U229" s="299"/>
      <c r="V229" s="299"/>
      <c r="W229" s="299"/>
      <c r="X229" s="299"/>
      <c r="Y229" s="300"/>
      <c r="Z229" s="300"/>
      <c r="AA229" s="300"/>
      <c r="AB229" s="298"/>
      <c r="AC229" s="299"/>
      <c r="AD229" s="299"/>
      <c r="AE229" s="299"/>
      <c r="AF229" s="300"/>
      <c r="AG229" s="300"/>
      <c r="AH229" s="300"/>
      <c r="AI229" s="300"/>
      <c r="AJ229" s="298"/>
      <c r="AK229" s="299"/>
      <c r="AL229" s="299"/>
      <c r="AM229" s="299"/>
      <c r="AN229" s="299"/>
      <c r="AO229" s="300"/>
      <c r="AP229" s="300"/>
      <c r="AQ229" s="300"/>
      <c r="AR229" s="298"/>
      <c r="AS229" s="299"/>
      <c r="AT229" s="299"/>
      <c r="AU229" s="299"/>
      <c r="AV229" s="299"/>
      <c r="AW229" s="300"/>
      <c r="AX229" s="300"/>
      <c r="AY229" s="300"/>
    </row>
    <row r="230" spans="8:51" ht="12.75" x14ac:dyDescent="0.25">
      <c r="H230" s="297"/>
      <c r="I230" s="211"/>
      <c r="J230" s="211"/>
      <c r="K230" s="211"/>
      <c r="L230" s="211"/>
      <c r="M230" s="212"/>
      <c r="N230" s="212"/>
      <c r="O230" s="212"/>
      <c r="P230" s="212"/>
      <c r="Q230" s="212"/>
      <c r="R230" s="212"/>
      <c r="S230" s="212"/>
      <c r="T230" s="298"/>
      <c r="U230" s="299"/>
      <c r="V230" s="299"/>
      <c r="W230" s="299"/>
      <c r="X230" s="299"/>
      <c r="Y230" s="300"/>
      <c r="Z230" s="300"/>
      <c r="AA230" s="300"/>
      <c r="AB230" s="298"/>
      <c r="AC230" s="299"/>
      <c r="AD230" s="299"/>
      <c r="AE230" s="299"/>
      <c r="AF230" s="300"/>
      <c r="AG230" s="300"/>
      <c r="AH230" s="300"/>
      <c r="AI230" s="300"/>
      <c r="AJ230" s="298"/>
      <c r="AK230" s="299"/>
      <c r="AL230" s="299"/>
      <c r="AM230" s="299"/>
      <c r="AN230" s="299"/>
      <c r="AO230" s="300"/>
      <c r="AP230" s="300"/>
      <c r="AQ230" s="300"/>
      <c r="AR230" s="298"/>
      <c r="AS230" s="299"/>
      <c r="AT230" s="299"/>
      <c r="AU230" s="299"/>
      <c r="AV230" s="299"/>
      <c r="AW230" s="300"/>
      <c r="AX230" s="300"/>
      <c r="AY230" s="300"/>
    </row>
    <row r="231" spans="8:51" ht="12.75" x14ac:dyDescent="0.25">
      <c r="H231" s="297"/>
      <c r="I231" s="211"/>
      <c r="J231" s="211"/>
      <c r="K231" s="211"/>
      <c r="L231" s="211"/>
      <c r="M231" s="212"/>
      <c r="N231" s="212"/>
      <c r="O231" s="212"/>
      <c r="P231" s="212"/>
      <c r="Q231" s="212"/>
      <c r="R231" s="212"/>
      <c r="S231" s="212"/>
      <c r="T231" s="298"/>
      <c r="U231" s="299"/>
      <c r="V231" s="299"/>
      <c r="W231" s="299"/>
      <c r="X231" s="299"/>
      <c r="Y231" s="300"/>
      <c r="Z231" s="300"/>
      <c r="AA231" s="300"/>
      <c r="AB231" s="298"/>
      <c r="AC231" s="299"/>
      <c r="AD231" s="299"/>
      <c r="AE231" s="299"/>
      <c r="AF231" s="300"/>
      <c r="AG231" s="300"/>
      <c r="AH231" s="300"/>
      <c r="AI231" s="300"/>
      <c r="AJ231" s="298"/>
      <c r="AK231" s="299"/>
      <c r="AL231" s="299"/>
      <c r="AM231" s="299"/>
      <c r="AN231" s="299"/>
      <c r="AO231" s="300"/>
      <c r="AP231" s="300"/>
      <c r="AQ231" s="300"/>
      <c r="AR231" s="298"/>
      <c r="AS231" s="299"/>
      <c r="AT231" s="299"/>
      <c r="AU231" s="299"/>
      <c r="AV231" s="299"/>
      <c r="AW231" s="300"/>
      <c r="AX231" s="300"/>
      <c r="AY231" s="300"/>
    </row>
    <row r="232" spans="8:51" ht="12.75" x14ac:dyDescent="0.25">
      <c r="H232" s="297"/>
      <c r="I232" s="211"/>
      <c r="J232" s="211"/>
      <c r="K232" s="211"/>
      <c r="L232" s="211"/>
      <c r="M232" s="212"/>
      <c r="N232" s="212"/>
      <c r="O232" s="212"/>
      <c r="P232" s="212"/>
      <c r="Q232" s="212"/>
      <c r="R232" s="212"/>
      <c r="S232" s="212"/>
      <c r="T232" s="298"/>
      <c r="U232" s="299"/>
      <c r="V232" s="299"/>
      <c r="W232" s="299"/>
      <c r="X232" s="299"/>
      <c r="Y232" s="300"/>
      <c r="Z232" s="300"/>
      <c r="AA232" s="300"/>
      <c r="AB232" s="298"/>
      <c r="AC232" s="299"/>
      <c r="AD232" s="299"/>
      <c r="AE232" s="299"/>
      <c r="AF232" s="300"/>
      <c r="AG232" s="300"/>
      <c r="AH232" s="300"/>
      <c r="AI232" s="300"/>
      <c r="AJ232" s="298"/>
      <c r="AK232" s="299"/>
      <c r="AL232" s="299"/>
      <c r="AM232" s="299"/>
      <c r="AN232" s="299"/>
      <c r="AO232" s="300"/>
      <c r="AP232" s="300"/>
      <c r="AQ232" s="300"/>
      <c r="AR232" s="298"/>
      <c r="AS232" s="299"/>
      <c r="AT232" s="299"/>
      <c r="AU232" s="299"/>
      <c r="AV232" s="299"/>
      <c r="AW232" s="300"/>
      <c r="AX232" s="300"/>
      <c r="AY232" s="300"/>
    </row>
    <row r="233" spans="8:51" ht="12.75" x14ac:dyDescent="0.25">
      <c r="H233" s="297"/>
      <c r="I233" s="211"/>
      <c r="J233" s="211"/>
      <c r="K233" s="211"/>
      <c r="L233" s="211"/>
      <c r="M233" s="212"/>
      <c r="N233" s="212"/>
      <c r="O233" s="212"/>
      <c r="P233" s="212"/>
      <c r="Q233" s="212"/>
      <c r="R233" s="212"/>
      <c r="S233" s="212"/>
      <c r="T233" s="298"/>
      <c r="U233" s="299"/>
      <c r="V233" s="299"/>
      <c r="W233" s="299"/>
      <c r="X233" s="299"/>
      <c r="Y233" s="300"/>
      <c r="Z233" s="300"/>
      <c r="AA233" s="300"/>
      <c r="AB233" s="298"/>
      <c r="AC233" s="299"/>
      <c r="AD233" s="299"/>
      <c r="AE233" s="299"/>
      <c r="AF233" s="300"/>
      <c r="AG233" s="300"/>
      <c r="AH233" s="300"/>
      <c r="AI233" s="300"/>
      <c r="AJ233" s="298"/>
      <c r="AK233" s="299"/>
      <c r="AL233" s="299"/>
      <c r="AM233" s="299"/>
      <c r="AN233" s="299"/>
      <c r="AO233" s="300"/>
      <c r="AP233" s="300"/>
      <c r="AQ233" s="300"/>
      <c r="AR233" s="298"/>
      <c r="AS233" s="299"/>
      <c r="AT233" s="299"/>
      <c r="AU233" s="299"/>
      <c r="AV233" s="299"/>
      <c r="AW233" s="300"/>
      <c r="AX233" s="300"/>
      <c r="AY233" s="300"/>
    </row>
    <row r="234" spans="8:51" ht="12.75" x14ac:dyDescent="0.25">
      <c r="H234" s="297"/>
      <c r="I234" s="211"/>
      <c r="J234" s="211"/>
      <c r="K234" s="211"/>
      <c r="L234" s="211"/>
      <c r="M234" s="212"/>
      <c r="N234" s="212"/>
      <c r="O234" s="212"/>
      <c r="P234" s="212"/>
      <c r="Q234" s="212"/>
      <c r="R234" s="212"/>
      <c r="S234" s="212"/>
      <c r="T234" s="298"/>
      <c r="U234" s="299"/>
      <c r="V234" s="299"/>
      <c r="W234" s="299"/>
      <c r="X234" s="299"/>
      <c r="Y234" s="300"/>
      <c r="Z234" s="300"/>
      <c r="AA234" s="300"/>
      <c r="AB234" s="298"/>
      <c r="AC234" s="299"/>
      <c r="AD234" s="299"/>
      <c r="AE234" s="299"/>
      <c r="AF234" s="300"/>
      <c r="AG234" s="300"/>
      <c r="AH234" s="300"/>
      <c r="AI234" s="300"/>
      <c r="AJ234" s="298"/>
      <c r="AK234" s="299"/>
      <c r="AL234" s="299"/>
      <c r="AM234" s="299"/>
      <c r="AN234" s="299"/>
      <c r="AO234" s="300"/>
      <c r="AP234" s="300"/>
      <c r="AQ234" s="300"/>
      <c r="AR234" s="298"/>
      <c r="AS234" s="299"/>
      <c r="AT234" s="299"/>
      <c r="AU234" s="299"/>
      <c r="AV234" s="299"/>
      <c r="AW234" s="300"/>
      <c r="AX234" s="300"/>
      <c r="AY234" s="300"/>
    </row>
    <row r="235" spans="8:51" ht="12.75" x14ac:dyDescent="0.25">
      <c r="H235" s="297"/>
      <c r="I235" s="211"/>
      <c r="J235" s="211"/>
      <c r="K235" s="211"/>
      <c r="L235" s="211"/>
      <c r="M235" s="212"/>
      <c r="N235" s="212"/>
      <c r="O235" s="212"/>
      <c r="P235" s="212"/>
      <c r="Q235" s="212"/>
      <c r="R235" s="212"/>
      <c r="S235" s="212"/>
      <c r="T235" s="298"/>
      <c r="U235" s="299"/>
      <c r="V235" s="299"/>
      <c r="W235" s="299"/>
      <c r="X235" s="299"/>
      <c r="Y235" s="300"/>
      <c r="Z235" s="300"/>
      <c r="AA235" s="300"/>
      <c r="AB235" s="298"/>
      <c r="AC235" s="299"/>
      <c r="AD235" s="299"/>
      <c r="AE235" s="299"/>
      <c r="AF235" s="300"/>
      <c r="AG235" s="300"/>
      <c r="AH235" s="300"/>
      <c r="AI235" s="300"/>
      <c r="AJ235" s="298"/>
      <c r="AK235" s="299"/>
      <c r="AL235" s="299"/>
      <c r="AM235" s="299"/>
      <c r="AN235" s="299"/>
      <c r="AO235" s="300"/>
      <c r="AP235" s="300"/>
      <c r="AQ235" s="300"/>
      <c r="AR235" s="298"/>
      <c r="AS235" s="299"/>
      <c r="AT235" s="299"/>
      <c r="AU235" s="299"/>
      <c r="AV235" s="299"/>
      <c r="AW235" s="300"/>
      <c r="AX235" s="300"/>
      <c r="AY235" s="300"/>
    </row>
    <row r="236" spans="8:51" ht="12.75" x14ac:dyDescent="0.25">
      <c r="H236" s="297"/>
      <c r="I236" s="211"/>
      <c r="J236" s="211"/>
      <c r="K236" s="211"/>
      <c r="L236" s="211"/>
      <c r="M236" s="212"/>
      <c r="N236" s="212"/>
      <c r="O236" s="212"/>
      <c r="P236" s="212"/>
      <c r="Q236" s="212"/>
      <c r="R236" s="212"/>
      <c r="S236" s="212"/>
      <c r="T236" s="298"/>
      <c r="U236" s="299"/>
      <c r="V236" s="299"/>
      <c r="W236" s="299"/>
      <c r="X236" s="299"/>
      <c r="Y236" s="300"/>
      <c r="Z236" s="300"/>
      <c r="AA236" s="300"/>
      <c r="AB236" s="298"/>
      <c r="AC236" s="299"/>
      <c r="AD236" s="299"/>
      <c r="AE236" s="299"/>
      <c r="AF236" s="300"/>
      <c r="AG236" s="300"/>
      <c r="AH236" s="300"/>
      <c r="AI236" s="300"/>
      <c r="AJ236" s="298"/>
      <c r="AK236" s="299"/>
      <c r="AL236" s="299"/>
      <c r="AM236" s="299"/>
      <c r="AN236" s="299"/>
      <c r="AO236" s="300"/>
      <c r="AP236" s="300"/>
      <c r="AQ236" s="300"/>
      <c r="AR236" s="298"/>
      <c r="AS236" s="299"/>
      <c r="AT236" s="299"/>
      <c r="AU236" s="299"/>
      <c r="AV236" s="299"/>
      <c r="AW236" s="300"/>
      <c r="AX236" s="300"/>
      <c r="AY236" s="300"/>
    </row>
    <row r="237" spans="8:51" ht="12.75" x14ac:dyDescent="0.25">
      <c r="H237" s="297"/>
      <c r="I237" s="211"/>
      <c r="J237" s="211"/>
      <c r="K237" s="211"/>
      <c r="L237" s="211"/>
      <c r="M237" s="212"/>
      <c r="N237" s="212"/>
      <c r="O237" s="212"/>
      <c r="P237" s="212"/>
      <c r="Q237" s="212"/>
      <c r="R237" s="212"/>
      <c r="S237" s="212"/>
      <c r="T237" s="298"/>
      <c r="U237" s="299"/>
      <c r="V237" s="299"/>
      <c r="W237" s="299"/>
      <c r="X237" s="299"/>
      <c r="Y237" s="300"/>
      <c r="Z237" s="300"/>
      <c r="AA237" s="300"/>
      <c r="AB237" s="298"/>
      <c r="AC237" s="299"/>
      <c r="AD237" s="299"/>
      <c r="AE237" s="299"/>
      <c r="AF237" s="300"/>
      <c r="AG237" s="300"/>
      <c r="AH237" s="300"/>
      <c r="AI237" s="300"/>
      <c r="AJ237" s="298"/>
      <c r="AK237" s="299"/>
      <c r="AL237" s="299"/>
      <c r="AM237" s="299"/>
      <c r="AN237" s="299"/>
      <c r="AO237" s="300"/>
      <c r="AP237" s="300"/>
      <c r="AQ237" s="300"/>
      <c r="AR237" s="298"/>
      <c r="AS237" s="299"/>
      <c r="AT237" s="299"/>
      <c r="AU237" s="299"/>
      <c r="AV237" s="299"/>
      <c r="AW237" s="300"/>
      <c r="AX237" s="300"/>
      <c r="AY237" s="300"/>
    </row>
    <row r="238" spans="8:51" ht="12.75" x14ac:dyDescent="0.25">
      <c r="H238" s="297"/>
      <c r="I238" s="211"/>
      <c r="J238" s="211"/>
      <c r="K238" s="211"/>
      <c r="L238" s="211"/>
      <c r="M238" s="212"/>
      <c r="N238" s="212"/>
      <c r="O238" s="212"/>
      <c r="P238" s="212"/>
      <c r="Q238" s="212"/>
      <c r="R238" s="212"/>
      <c r="S238" s="212"/>
      <c r="T238" s="298"/>
      <c r="U238" s="299"/>
      <c r="V238" s="299"/>
      <c r="W238" s="299"/>
      <c r="X238" s="299"/>
      <c r="Y238" s="300"/>
      <c r="Z238" s="300"/>
      <c r="AA238" s="300"/>
      <c r="AB238" s="298"/>
      <c r="AC238" s="299"/>
      <c r="AD238" s="299"/>
      <c r="AE238" s="299"/>
      <c r="AF238" s="300"/>
      <c r="AG238" s="300"/>
      <c r="AH238" s="300"/>
      <c r="AI238" s="300"/>
      <c r="AJ238" s="298"/>
      <c r="AK238" s="299"/>
      <c r="AL238" s="299"/>
      <c r="AM238" s="299"/>
      <c r="AN238" s="299"/>
      <c r="AO238" s="300"/>
      <c r="AP238" s="300"/>
      <c r="AQ238" s="300"/>
      <c r="AR238" s="298"/>
      <c r="AS238" s="299"/>
      <c r="AT238" s="299"/>
      <c r="AU238" s="299"/>
      <c r="AV238" s="299"/>
      <c r="AW238" s="300"/>
      <c r="AX238" s="300"/>
      <c r="AY238" s="300"/>
    </row>
    <row r="239" spans="8:51" ht="12.75" x14ac:dyDescent="0.25">
      <c r="H239" s="297"/>
      <c r="I239" s="211"/>
      <c r="J239" s="211"/>
      <c r="K239" s="211"/>
      <c r="L239" s="211"/>
      <c r="M239" s="212"/>
      <c r="N239" s="212"/>
      <c r="O239" s="212"/>
      <c r="P239" s="212"/>
      <c r="Q239" s="212"/>
      <c r="R239" s="212"/>
      <c r="S239" s="212"/>
      <c r="T239" s="298"/>
      <c r="U239" s="299"/>
      <c r="V239" s="299"/>
      <c r="W239" s="299"/>
      <c r="X239" s="299"/>
      <c r="Y239" s="300"/>
      <c r="Z239" s="300"/>
      <c r="AA239" s="300"/>
      <c r="AB239" s="298"/>
      <c r="AC239" s="299"/>
      <c r="AD239" s="299"/>
      <c r="AE239" s="299"/>
      <c r="AF239" s="300"/>
      <c r="AG239" s="300"/>
      <c r="AH239" s="300"/>
      <c r="AI239" s="300"/>
      <c r="AJ239" s="298"/>
      <c r="AK239" s="299"/>
      <c r="AL239" s="299"/>
      <c r="AM239" s="299"/>
      <c r="AN239" s="299"/>
      <c r="AO239" s="300"/>
      <c r="AP239" s="300"/>
      <c r="AQ239" s="300"/>
      <c r="AR239" s="298"/>
      <c r="AS239" s="299"/>
      <c r="AT239" s="299"/>
      <c r="AU239" s="299"/>
      <c r="AV239" s="299"/>
      <c r="AW239" s="300"/>
      <c r="AX239" s="300"/>
      <c r="AY239" s="300"/>
    </row>
    <row r="240" spans="8:51" ht="12.75" x14ac:dyDescent="0.25">
      <c r="H240" s="297"/>
      <c r="I240" s="211"/>
      <c r="J240" s="211"/>
      <c r="K240" s="211"/>
      <c r="L240" s="211"/>
      <c r="M240" s="212"/>
      <c r="N240" s="212"/>
      <c r="O240" s="212"/>
      <c r="P240" s="212"/>
      <c r="Q240" s="212"/>
      <c r="R240" s="212"/>
      <c r="S240" s="212"/>
      <c r="T240" s="298"/>
      <c r="U240" s="299"/>
      <c r="V240" s="299"/>
      <c r="W240" s="299"/>
      <c r="X240" s="299"/>
      <c r="Y240" s="300"/>
      <c r="Z240" s="300"/>
      <c r="AA240" s="300"/>
      <c r="AB240" s="298"/>
      <c r="AC240" s="299"/>
      <c r="AD240" s="299"/>
      <c r="AE240" s="299"/>
      <c r="AF240" s="300"/>
      <c r="AG240" s="300"/>
      <c r="AH240" s="300"/>
      <c r="AI240" s="300"/>
      <c r="AJ240" s="298"/>
      <c r="AK240" s="299"/>
      <c r="AL240" s="299"/>
      <c r="AM240" s="299"/>
      <c r="AN240" s="299"/>
      <c r="AO240" s="300"/>
      <c r="AP240" s="300"/>
      <c r="AQ240" s="300"/>
      <c r="AR240" s="298"/>
      <c r="AS240" s="299"/>
      <c r="AT240" s="299"/>
      <c r="AU240" s="299"/>
      <c r="AV240" s="299"/>
      <c r="AW240" s="300"/>
      <c r="AX240" s="300"/>
      <c r="AY240" s="300"/>
    </row>
    <row r="241" spans="8:51" ht="12.75" x14ac:dyDescent="0.25">
      <c r="H241" s="297"/>
      <c r="I241" s="211"/>
      <c r="J241" s="211"/>
      <c r="K241" s="211"/>
      <c r="L241" s="211"/>
      <c r="M241" s="212"/>
      <c r="N241" s="212"/>
      <c r="O241" s="212"/>
      <c r="P241" s="212"/>
      <c r="Q241" s="212"/>
      <c r="R241" s="212"/>
      <c r="S241" s="212"/>
      <c r="T241" s="298"/>
      <c r="U241" s="299"/>
      <c r="V241" s="299"/>
      <c r="W241" s="299"/>
      <c r="X241" s="299"/>
      <c r="Y241" s="300"/>
      <c r="Z241" s="300"/>
      <c r="AA241" s="300"/>
      <c r="AB241" s="298"/>
      <c r="AC241" s="299"/>
      <c r="AD241" s="299"/>
      <c r="AE241" s="299"/>
      <c r="AF241" s="300"/>
      <c r="AG241" s="300"/>
      <c r="AH241" s="300"/>
      <c r="AI241" s="300"/>
      <c r="AJ241" s="298"/>
      <c r="AK241" s="299"/>
      <c r="AL241" s="299"/>
      <c r="AM241" s="299"/>
      <c r="AN241" s="299"/>
      <c r="AO241" s="300"/>
      <c r="AP241" s="300"/>
      <c r="AQ241" s="300"/>
      <c r="AR241" s="298"/>
      <c r="AS241" s="299"/>
      <c r="AT241" s="299"/>
      <c r="AU241" s="299"/>
      <c r="AV241" s="299"/>
      <c r="AW241" s="300"/>
      <c r="AX241" s="300"/>
      <c r="AY241" s="300"/>
    </row>
    <row r="242" spans="8:51" ht="12.75" x14ac:dyDescent="0.25">
      <c r="H242" s="297"/>
      <c r="I242" s="211"/>
      <c r="J242" s="211"/>
      <c r="K242" s="211"/>
      <c r="L242" s="211"/>
      <c r="M242" s="212"/>
      <c r="N242" s="212"/>
      <c r="O242" s="212"/>
      <c r="P242" s="212"/>
      <c r="Q242" s="212"/>
      <c r="R242" s="212"/>
      <c r="S242" s="212"/>
      <c r="T242" s="298"/>
      <c r="U242" s="299"/>
      <c r="V242" s="299"/>
      <c r="W242" s="299"/>
      <c r="X242" s="299"/>
      <c r="Y242" s="300"/>
      <c r="Z242" s="300"/>
      <c r="AA242" s="300"/>
      <c r="AB242" s="298"/>
      <c r="AC242" s="299"/>
      <c r="AD242" s="299"/>
      <c r="AE242" s="299"/>
      <c r="AF242" s="300"/>
      <c r="AG242" s="300"/>
      <c r="AH242" s="300"/>
      <c r="AI242" s="300"/>
      <c r="AJ242" s="298"/>
      <c r="AK242" s="299"/>
      <c r="AL242" s="299"/>
      <c r="AM242" s="299"/>
      <c r="AN242" s="299"/>
      <c r="AO242" s="300"/>
      <c r="AP242" s="300"/>
      <c r="AQ242" s="300"/>
      <c r="AR242" s="298"/>
      <c r="AS242" s="299"/>
      <c r="AT242" s="299"/>
      <c r="AU242" s="299"/>
      <c r="AV242" s="299"/>
      <c r="AW242" s="300"/>
      <c r="AX242" s="300"/>
      <c r="AY242" s="300"/>
    </row>
    <row r="243" spans="8:51" ht="12.75" x14ac:dyDescent="0.25">
      <c r="H243" s="297"/>
      <c r="I243" s="211"/>
      <c r="J243" s="211"/>
      <c r="K243" s="211"/>
      <c r="L243" s="211"/>
      <c r="M243" s="212"/>
      <c r="N243" s="212"/>
      <c r="O243" s="212"/>
      <c r="P243" s="212"/>
      <c r="Q243" s="212"/>
      <c r="R243" s="212"/>
      <c r="S243" s="212"/>
      <c r="T243" s="298"/>
      <c r="U243" s="299"/>
      <c r="V243" s="299"/>
      <c r="W243" s="299"/>
      <c r="X243" s="299"/>
      <c r="Y243" s="300"/>
      <c r="Z243" s="300"/>
      <c r="AA243" s="300"/>
      <c r="AB243" s="298"/>
      <c r="AC243" s="299"/>
      <c r="AD243" s="299"/>
      <c r="AE243" s="299"/>
      <c r="AF243" s="300"/>
      <c r="AG243" s="300"/>
      <c r="AH243" s="300"/>
      <c r="AI243" s="300"/>
      <c r="AJ243" s="298"/>
      <c r="AK243" s="299"/>
      <c r="AL243" s="299"/>
      <c r="AM243" s="299"/>
      <c r="AN243" s="299"/>
      <c r="AO243" s="300"/>
      <c r="AP243" s="300"/>
      <c r="AQ243" s="300"/>
      <c r="AR243" s="298"/>
      <c r="AS243" s="299"/>
      <c r="AT243" s="299"/>
      <c r="AU243" s="299"/>
      <c r="AV243" s="299"/>
      <c r="AW243" s="300"/>
      <c r="AX243" s="300"/>
      <c r="AY243" s="300"/>
    </row>
    <row r="244" spans="8:51" ht="12.75" x14ac:dyDescent="0.25">
      <c r="H244" s="297"/>
      <c r="I244" s="211"/>
      <c r="J244" s="211"/>
      <c r="K244" s="211"/>
      <c r="L244" s="211"/>
      <c r="M244" s="212"/>
      <c r="N244" s="212"/>
      <c r="O244" s="212"/>
      <c r="P244" s="212"/>
      <c r="Q244" s="212"/>
      <c r="R244" s="212"/>
      <c r="S244" s="212"/>
      <c r="T244" s="298"/>
      <c r="U244" s="299"/>
      <c r="V244" s="299"/>
      <c r="W244" s="299"/>
      <c r="X244" s="299"/>
      <c r="Y244" s="300"/>
      <c r="Z244" s="300"/>
      <c r="AA244" s="300"/>
      <c r="AB244" s="298"/>
      <c r="AC244" s="299"/>
      <c r="AD244" s="299"/>
      <c r="AE244" s="299"/>
      <c r="AF244" s="300"/>
      <c r="AG244" s="300"/>
      <c r="AH244" s="300"/>
      <c r="AI244" s="300"/>
      <c r="AJ244" s="298"/>
      <c r="AK244" s="299"/>
      <c r="AL244" s="299"/>
      <c r="AM244" s="299"/>
      <c r="AN244" s="299"/>
      <c r="AO244" s="300"/>
      <c r="AP244" s="300"/>
      <c r="AQ244" s="300"/>
      <c r="AR244" s="298"/>
      <c r="AS244" s="299"/>
      <c r="AT244" s="299"/>
      <c r="AU244" s="299"/>
      <c r="AV244" s="299"/>
      <c r="AW244" s="300"/>
      <c r="AX244" s="300"/>
      <c r="AY244" s="300"/>
    </row>
    <row r="245" spans="8:51" ht="12.75" x14ac:dyDescent="0.25">
      <c r="H245" s="297"/>
      <c r="I245" s="211"/>
      <c r="J245" s="211"/>
      <c r="K245" s="211"/>
      <c r="L245" s="211"/>
      <c r="M245" s="212"/>
      <c r="N245" s="212"/>
      <c r="O245" s="212"/>
      <c r="P245" s="212"/>
      <c r="Q245" s="212"/>
      <c r="R245" s="212"/>
      <c r="S245" s="212"/>
      <c r="T245" s="298"/>
      <c r="U245" s="299"/>
      <c r="V245" s="299"/>
      <c r="W245" s="299"/>
      <c r="X245" s="299"/>
      <c r="Y245" s="300"/>
      <c r="Z245" s="300"/>
      <c r="AA245" s="300"/>
      <c r="AB245" s="298"/>
      <c r="AC245" s="299"/>
      <c r="AD245" s="299"/>
      <c r="AE245" s="299"/>
      <c r="AF245" s="300"/>
      <c r="AG245" s="300"/>
      <c r="AH245" s="300"/>
      <c r="AI245" s="300"/>
      <c r="AJ245" s="298"/>
      <c r="AK245" s="299"/>
      <c r="AL245" s="299"/>
      <c r="AM245" s="299"/>
      <c r="AN245" s="299"/>
      <c r="AO245" s="300"/>
      <c r="AP245" s="300"/>
      <c r="AQ245" s="300"/>
      <c r="AR245" s="298"/>
      <c r="AS245" s="299"/>
      <c r="AT245" s="299"/>
      <c r="AU245" s="299"/>
      <c r="AV245" s="299"/>
      <c r="AW245" s="300"/>
      <c r="AX245" s="300"/>
      <c r="AY245" s="300"/>
    </row>
    <row r="246" spans="8:51" ht="12.75" x14ac:dyDescent="0.25">
      <c r="H246" s="297"/>
      <c r="I246" s="211"/>
      <c r="J246" s="211"/>
      <c r="K246" s="211"/>
      <c r="L246" s="211"/>
      <c r="M246" s="212"/>
      <c r="N246" s="212"/>
      <c r="O246" s="212"/>
      <c r="P246" s="212"/>
      <c r="Q246" s="212"/>
      <c r="R246" s="212"/>
      <c r="S246" s="212"/>
      <c r="T246" s="298"/>
      <c r="U246" s="299"/>
      <c r="V246" s="299"/>
      <c r="W246" s="299"/>
      <c r="X246" s="299"/>
      <c r="Y246" s="300"/>
      <c r="Z246" s="300"/>
      <c r="AA246" s="300"/>
      <c r="AB246" s="298"/>
      <c r="AC246" s="299"/>
      <c r="AD246" s="299"/>
      <c r="AE246" s="299"/>
      <c r="AF246" s="300"/>
      <c r="AG246" s="300"/>
      <c r="AH246" s="300"/>
      <c r="AI246" s="300"/>
      <c r="AJ246" s="298"/>
      <c r="AK246" s="299"/>
      <c r="AL246" s="299"/>
      <c r="AM246" s="299"/>
      <c r="AN246" s="299"/>
      <c r="AO246" s="300"/>
      <c r="AP246" s="300"/>
      <c r="AQ246" s="300"/>
      <c r="AR246" s="298"/>
      <c r="AS246" s="299"/>
      <c r="AT246" s="299"/>
      <c r="AU246" s="299"/>
      <c r="AV246" s="299"/>
      <c r="AW246" s="300"/>
      <c r="AX246" s="300"/>
      <c r="AY246" s="300"/>
    </row>
    <row r="247" spans="8:51" ht="12.75" x14ac:dyDescent="0.25">
      <c r="H247" s="297"/>
      <c r="I247" s="211"/>
      <c r="J247" s="211"/>
      <c r="K247" s="211"/>
      <c r="L247" s="211"/>
      <c r="M247" s="212"/>
      <c r="N247" s="212"/>
      <c r="O247" s="212"/>
      <c r="P247" s="212"/>
      <c r="Q247" s="212"/>
      <c r="R247" s="212"/>
      <c r="S247" s="212"/>
      <c r="T247" s="298"/>
      <c r="U247" s="299"/>
      <c r="V247" s="299"/>
      <c r="W247" s="299"/>
      <c r="X247" s="299"/>
      <c r="Y247" s="300"/>
      <c r="Z247" s="300"/>
      <c r="AA247" s="300"/>
      <c r="AB247" s="298"/>
      <c r="AC247" s="299"/>
      <c r="AD247" s="299"/>
      <c r="AE247" s="299"/>
      <c r="AF247" s="300"/>
      <c r="AG247" s="300"/>
      <c r="AH247" s="300"/>
      <c r="AI247" s="300"/>
      <c r="AJ247" s="298"/>
      <c r="AK247" s="299"/>
      <c r="AL247" s="299"/>
      <c r="AM247" s="299"/>
      <c r="AN247" s="299"/>
      <c r="AO247" s="300"/>
      <c r="AP247" s="300"/>
      <c r="AQ247" s="300"/>
      <c r="AR247" s="298"/>
      <c r="AS247" s="299"/>
      <c r="AT247" s="299"/>
      <c r="AU247" s="299"/>
      <c r="AV247" s="299"/>
      <c r="AW247" s="300"/>
      <c r="AX247" s="300"/>
      <c r="AY247" s="300"/>
    </row>
    <row r="248" spans="8:51" ht="12.75" x14ac:dyDescent="0.25">
      <c r="H248" s="297"/>
      <c r="I248" s="211"/>
      <c r="J248" s="211"/>
      <c r="K248" s="211"/>
      <c r="L248" s="211"/>
      <c r="M248" s="212"/>
      <c r="N248" s="212"/>
      <c r="O248" s="212"/>
      <c r="P248" s="212"/>
      <c r="Q248" s="212"/>
      <c r="R248" s="212"/>
      <c r="S248" s="212"/>
      <c r="T248" s="298"/>
      <c r="U248" s="299"/>
      <c r="V248" s="299"/>
      <c r="W248" s="299"/>
      <c r="X248" s="299"/>
      <c r="Y248" s="300"/>
      <c r="Z248" s="300"/>
      <c r="AA248" s="300"/>
      <c r="AB248" s="298"/>
      <c r="AC248" s="299"/>
      <c r="AD248" s="299"/>
      <c r="AE248" s="299"/>
      <c r="AF248" s="300"/>
      <c r="AG248" s="300"/>
      <c r="AH248" s="300"/>
      <c r="AI248" s="300"/>
      <c r="AJ248" s="298"/>
      <c r="AK248" s="299"/>
      <c r="AL248" s="299"/>
      <c r="AM248" s="299"/>
      <c r="AN248" s="299"/>
      <c r="AO248" s="300"/>
      <c r="AP248" s="300"/>
      <c r="AQ248" s="300"/>
      <c r="AR248" s="298"/>
      <c r="AS248" s="299"/>
      <c r="AT248" s="299"/>
      <c r="AU248" s="299"/>
      <c r="AV248" s="299"/>
      <c r="AW248" s="300"/>
      <c r="AX248" s="300"/>
      <c r="AY248" s="300"/>
    </row>
    <row r="249" spans="8:51" ht="12.75" x14ac:dyDescent="0.25">
      <c r="H249" s="297"/>
      <c r="I249" s="211"/>
      <c r="J249" s="211"/>
      <c r="K249" s="211"/>
      <c r="L249" s="211"/>
      <c r="M249" s="212"/>
      <c r="N249" s="212"/>
      <c r="O249" s="212"/>
      <c r="P249" s="212"/>
      <c r="Q249" s="212"/>
      <c r="R249" s="212"/>
      <c r="S249" s="212"/>
      <c r="T249" s="298"/>
      <c r="U249" s="299"/>
      <c r="V249" s="299"/>
      <c r="W249" s="299"/>
      <c r="X249" s="299"/>
      <c r="Y249" s="300"/>
      <c r="Z249" s="300"/>
      <c r="AA249" s="300"/>
      <c r="AB249" s="298"/>
      <c r="AC249" s="299"/>
      <c r="AD249" s="299"/>
      <c r="AE249" s="299"/>
      <c r="AF249" s="300"/>
      <c r="AG249" s="300"/>
      <c r="AH249" s="300"/>
      <c r="AI249" s="300"/>
      <c r="AJ249" s="298"/>
      <c r="AK249" s="299"/>
      <c r="AL249" s="299"/>
      <c r="AM249" s="299"/>
      <c r="AN249" s="299"/>
      <c r="AO249" s="300"/>
      <c r="AP249" s="300"/>
      <c r="AQ249" s="300"/>
      <c r="AR249" s="298"/>
      <c r="AS249" s="299"/>
      <c r="AT249" s="299"/>
      <c r="AU249" s="299"/>
      <c r="AV249" s="299"/>
      <c r="AW249" s="300"/>
      <c r="AX249" s="300"/>
      <c r="AY249" s="300"/>
    </row>
    <row r="250" spans="8:51" ht="12.75" x14ac:dyDescent="0.25">
      <c r="H250" s="297"/>
      <c r="I250" s="211"/>
      <c r="J250" s="211"/>
      <c r="K250" s="211"/>
      <c r="L250" s="211"/>
      <c r="M250" s="212"/>
      <c r="N250" s="212"/>
      <c r="O250" s="212"/>
      <c r="P250" s="212"/>
      <c r="Q250" s="212"/>
      <c r="R250" s="212"/>
      <c r="S250" s="212"/>
      <c r="T250" s="298"/>
      <c r="U250" s="299"/>
      <c r="V250" s="299"/>
      <c r="W250" s="299"/>
      <c r="X250" s="299"/>
      <c r="Y250" s="300"/>
      <c r="Z250" s="300"/>
      <c r="AA250" s="300"/>
      <c r="AB250" s="298"/>
      <c r="AC250" s="299"/>
      <c r="AD250" s="299"/>
      <c r="AE250" s="299"/>
      <c r="AF250" s="300"/>
      <c r="AG250" s="300"/>
      <c r="AH250" s="300"/>
      <c r="AI250" s="300"/>
      <c r="AJ250" s="298"/>
      <c r="AK250" s="299"/>
      <c r="AL250" s="299"/>
      <c r="AM250" s="299"/>
      <c r="AN250" s="299"/>
      <c r="AO250" s="300"/>
      <c r="AP250" s="300"/>
      <c r="AQ250" s="300"/>
      <c r="AR250" s="298"/>
      <c r="AS250" s="299"/>
      <c r="AT250" s="299"/>
      <c r="AU250" s="299"/>
      <c r="AV250" s="299"/>
      <c r="AW250" s="300"/>
      <c r="AX250" s="300"/>
      <c r="AY250" s="300"/>
    </row>
    <row r="251" spans="8:51" ht="12.75" x14ac:dyDescent="0.25">
      <c r="H251" s="297"/>
      <c r="I251" s="211"/>
      <c r="J251" s="211"/>
      <c r="K251" s="211"/>
      <c r="L251" s="211"/>
      <c r="M251" s="212"/>
      <c r="N251" s="212"/>
      <c r="O251" s="212"/>
      <c r="P251" s="212"/>
      <c r="Q251" s="212"/>
      <c r="R251" s="212"/>
      <c r="S251" s="212"/>
      <c r="T251" s="298"/>
      <c r="U251" s="299"/>
      <c r="V251" s="299"/>
      <c r="W251" s="299"/>
      <c r="X251" s="299"/>
      <c r="Y251" s="300"/>
      <c r="Z251" s="300"/>
      <c r="AA251" s="300"/>
      <c r="AB251" s="298"/>
      <c r="AC251" s="299"/>
      <c r="AD251" s="299"/>
      <c r="AE251" s="299"/>
      <c r="AF251" s="300"/>
      <c r="AG251" s="300"/>
      <c r="AH251" s="300"/>
      <c r="AI251" s="300"/>
      <c r="AJ251" s="298"/>
      <c r="AK251" s="299"/>
      <c r="AL251" s="299"/>
      <c r="AM251" s="299"/>
      <c r="AN251" s="299"/>
      <c r="AO251" s="300"/>
      <c r="AP251" s="300"/>
      <c r="AQ251" s="300"/>
      <c r="AR251" s="298"/>
      <c r="AS251" s="299"/>
      <c r="AT251" s="299"/>
      <c r="AU251" s="299"/>
      <c r="AV251" s="299"/>
      <c r="AW251" s="300"/>
      <c r="AX251" s="300"/>
      <c r="AY251" s="300"/>
    </row>
    <row r="252" spans="8:51" ht="12.75" x14ac:dyDescent="0.25">
      <c r="H252" s="297"/>
      <c r="I252" s="211"/>
      <c r="J252" s="211"/>
      <c r="K252" s="211"/>
      <c r="L252" s="211"/>
      <c r="M252" s="212"/>
      <c r="N252" s="212"/>
      <c r="O252" s="212"/>
      <c r="P252" s="212"/>
      <c r="Q252" s="212"/>
      <c r="R252" s="212"/>
      <c r="S252" s="212"/>
      <c r="T252" s="298"/>
      <c r="U252" s="299"/>
      <c r="V252" s="299"/>
      <c r="W252" s="299"/>
      <c r="X252" s="299"/>
      <c r="Y252" s="300"/>
      <c r="Z252" s="300"/>
      <c r="AA252" s="300"/>
      <c r="AB252" s="298"/>
      <c r="AC252" s="299"/>
      <c r="AD252" s="299"/>
      <c r="AE252" s="299"/>
      <c r="AF252" s="300"/>
      <c r="AG252" s="300"/>
      <c r="AH252" s="300"/>
      <c r="AI252" s="300"/>
      <c r="AJ252" s="298"/>
      <c r="AK252" s="299"/>
      <c r="AL252" s="299"/>
      <c r="AM252" s="299"/>
      <c r="AN252" s="299"/>
      <c r="AO252" s="300"/>
      <c r="AP252" s="300"/>
      <c r="AQ252" s="300"/>
      <c r="AR252" s="298"/>
      <c r="AS252" s="299"/>
      <c r="AT252" s="299"/>
      <c r="AU252" s="299"/>
      <c r="AV252" s="299"/>
      <c r="AW252" s="300"/>
      <c r="AX252" s="300"/>
      <c r="AY252" s="300"/>
    </row>
    <row r="253" spans="8:51" ht="12.75" x14ac:dyDescent="0.25">
      <c r="H253" s="297"/>
      <c r="I253" s="211"/>
      <c r="J253" s="211"/>
      <c r="K253" s="211"/>
      <c r="L253" s="211"/>
      <c r="M253" s="212"/>
      <c r="N253" s="212"/>
      <c r="O253" s="212"/>
      <c r="P253" s="212"/>
      <c r="Q253" s="212"/>
      <c r="R253" s="212"/>
      <c r="S253" s="212"/>
      <c r="T253" s="298"/>
      <c r="U253" s="299"/>
      <c r="V253" s="299"/>
      <c r="W253" s="299"/>
      <c r="X253" s="299"/>
      <c r="Y253" s="300"/>
      <c r="Z253" s="300"/>
      <c r="AA253" s="300"/>
      <c r="AB253" s="298"/>
      <c r="AC253" s="299"/>
      <c r="AD253" s="299"/>
      <c r="AE253" s="299"/>
      <c r="AF253" s="300"/>
      <c r="AG253" s="300"/>
      <c r="AH253" s="300"/>
      <c r="AI253" s="300"/>
      <c r="AJ253" s="298"/>
      <c r="AK253" s="299"/>
      <c r="AL253" s="299"/>
      <c r="AM253" s="299"/>
      <c r="AN253" s="299"/>
      <c r="AO253" s="300"/>
      <c r="AP253" s="300"/>
      <c r="AQ253" s="300"/>
      <c r="AR253" s="298"/>
      <c r="AS253" s="299"/>
      <c r="AT253" s="299"/>
      <c r="AU253" s="299"/>
      <c r="AV253" s="299"/>
      <c r="AW253" s="300"/>
      <c r="AX253" s="300"/>
      <c r="AY253" s="300"/>
    </row>
    <row r="254" spans="8:51" ht="12.75" x14ac:dyDescent="0.25">
      <c r="H254" s="297"/>
      <c r="I254" s="211"/>
      <c r="J254" s="211"/>
      <c r="K254" s="211"/>
      <c r="L254" s="211"/>
      <c r="M254" s="212"/>
      <c r="N254" s="212"/>
      <c r="O254" s="212"/>
      <c r="P254" s="212"/>
      <c r="Q254" s="212"/>
      <c r="R254" s="212"/>
      <c r="S254" s="212"/>
      <c r="T254" s="298"/>
      <c r="U254" s="299"/>
      <c r="V254" s="299"/>
      <c r="W254" s="299"/>
      <c r="X254" s="299"/>
      <c r="Y254" s="300"/>
      <c r="Z254" s="300"/>
      <c r="AA254" s="300"/>
      <c r="AB254" s="298"/>
      <c r="AC254" s="299"/>
      <c r="AD254" s="299"/>
      <c r="AE254" s="299"/>
      <c r="AF254" s="300"/>
      <c r="AG254" s="300"/>
      <c r="AH254" s="300"/>
      <c r="AI254" s="300"/>
      <c r="AJ254" s="298"/>
      <c r="AK254" s="299"/>
      <c r="AL254" s="299"/>
      <c r="AM254" s="299"/>
      <c r="AN254" s="299"/>
      <c r="AO254" s="300"/>
      <c r="AP254" s="300"/>
      <c r="AQ254" s="300"/>
      <c r="AR254" s="298"/>
      <c r="AS254" s="299"/>
      <c r="AT254" s="299"/>
      <c r="AU254" s="299"/>
      <c r="AV254" s="299"/>
      <c r="AW254" s="300"/>
      <c r="AX254" s="300"/>
      <c r="AY254" s="300"/>
    </row>
    <row r="255" spans="8:51" ht="12.75" x14ac:dyDescent="0.25">
      <c r="H255" s="297"/>
      <c r="I255" s="211"/>
      <c r="J255" s="211"/>
      <c r="K255" s="211"/>
      <c r="L255" s="211"/>
      <c r="M255" s="212"/>
      <c r="N255" s="212"/>
      <c r="O255" s="212"/>
      <c r="P255" s="212"/>
      <c r="Q255" s="212"/>
      <c r="R255" s="212"/>
      <c r="S255" s="212"/>
      <c r="T255" s="298"/>
      <c r="U255" s="299"/>
      <c r="V255" s="299"/>
      <c r="W255" s="299"/>
      <c r="X255" s="299"/>
      <c r="Y255" s="300"/>
      <c r="Z255" s="300"/>
      <c r="AA255" s="300"/>
      <c r="AB255" s="298"/>
      <c r="AC255" s="299"/>
      <c r="AD255" s="299"/>
      <c r="AE255" s="299"/>
      <c r="AF255" s="300"/>
      <c r="AG255" s="300"/>
      <c r="AH255" s="300"/>
      <c r="AI255" s="300"/>
      <c r="AJ255" s="298"/>
      <c r="AK255" s="299"/>
      <c r="AL255" s="299"/>
      <c r="AM255" s="299"/>
      <c r="AN255" s="299"/>
      <c r="AO255" s="300"/>
      <c r="AP255" s="300"/>
      <c r="AQ255" s="300"/>
      <c r="AR255" s="298"/>
      <c r="AS255" s="299"/>
      <c r="AT255" s="299"/>
      <c r="AU255" s="299"/>
      <c r="AV255" s="299"/>
      <c r="AW255" s="300"/>
      <c r="AX255" s="300"/>
      <c r="AY255" s="300"/>
    </row>
    <row r="256" spans="8:51" ht="12.75" x14ac:dyDescent="0.25">
      <c r="H256" s="297"/>
      <c r="I256" s="211"/>
      <c r="J256" s="211"/>
      <c r="K256" s="211"/>
      <c r="L256" s="211"/>
      <c r="M256" s="212"/>
      <c r="N256" s="212"/>
      <c r="O256" s="212"/>
      <c r="P256" s="212"/>
      <c r="Q256" s="212"/>
      <c r="R256" s="212"/>
      <c r="S256" s="212"/>
      <c r="T256" s="298"/>
      <c r="U256" s="299"/>
      <c r="V256" s="299"/>
      <c r="W256" s="299"/>
      <c r="X256" s="299"/>
      <c r="Y256" s="300"/>
      <c r="Z256" s="300"/>
      <c r="AA256" s="300"/>
      <c r="AB256" s="298"/>
      <c r="AC256" s="299"/>
      <c r="AD256" s="299"/>
      <c r="AE256" s="299"/>
      <c r="AF256" s="300"/>
      <c r="AG256" s="300"/>
      <c r="AH256" s="300"/>
      <c r="AI256" s="300"/>
      <c r="AJ256" s="298"/>
      <c r="AK256" s="299"/>
      <c r="AL256" s="299"/>
      <c r="AM256" s="299"/>
      <c r="AN256" s="299"/>
      <c r="AO256" s="300"/>
      <c r="AP256" s="300"/>
      <c r="AQ256" s="300"/>
      <c r="AR256" s="298"/>
      <c r="AS256" s="299"/>
      <c r="AT256" s="299"/>
      <c r="AU256" s="299"/>
      <c r="AV256" s="299"/>
      <c r="AW256" s="300"/>
      <c r="AX256" s="300"/>
      <c r="AY256" s="300"/>
    </row>
    <row r="257" spans="8:51" ht="12.75" x14ac:dyDescent="0.25">
      <c r="H257" s="297"/>
      <c r="I257" s="211"/>
      <c r="J257" s="211"/>
      <c r="K257" s="211"/>
      <c r="L257" s="211"/>
      <c r="M257" s="212"/>
      <c r="N257" s="212"/>
      <c r="O257" s="212"/>
      <c r="P257" s="212"/>
      <c r="Q257" s="212"/>
      <c r="R257" s="212"/>
      <c r="S257" s="212"/>
      <c r="T257" s="298"/>
      <c r="U257" s="299"/>
      <c r="V257" s="299"/>
      <c r="W257" s="299"/>
      <c r="X257" s="299"/>
      <c r="Y257" s="300"/>
      <c r="Z257" s="300"/>
      <c r="AA257" s="300"/>
      <c r="AB257" s="298"/>
      <c r="AC257" s="299"/>
      <c r="AD257" s="299"/>
      <c r="AE257" s="299"/>
      <c r="AF257" s="300"/>
      <c r="AG257" s="300"/>
      <c r="AH257" s="300"/>
      <c r="AI257" s="300"/>
      <c r="AJ257" s="298"/>
      <c r="AK257" s="299"/>
      <c r="AL257" s="299"/>
      <c r="AM257" s="299"/>
      <c r="AN257" s="299"/>
      <c r="AO257" s="300"/>
      <c r="AP257" s="300"/>
      <c r="AQ257" s="300"/>
      <c r="AR257" s="298"/>
      <c r="AS257" s="299"/>
      <c r="AT257" s="299"/>
      <c r="AU257" s="299"/>
      <c r="AV257" s="299"/>
      <c r="AW257" s="300"/>
      <c r="AX257" s="300"/>
      <c r="AY257" s="300"/>
    </row>
    <row r="258" spans="8:51" ht="12.75" x14ac:dyDescent="0.25">
      <c r="H258" s="297"/>
      <c r="I258" s="211"/>
      <c r="J258" s="211"/>
      <c r="K258" s="211"/>
      <c r="L258" s="211"/>
      <c r="M258" s="212"/>
      <c r="N258" s="212"/>
      <c r="O258" s="212"/>
      <c r="P258" s="212"/>
      <c r="Q258" s="212"/>
      <c r="R258" s="212"/>
      <c r="S258" s="212"/>
      <c r="T258" s="298"/>
      <c r="U258" s="299"/>
      <c r="V258" s="299"/>
      <c r="W258" s="299"/>
      <c r="X258" s="299"/>
      <c r="Y258" s="300"/>
      <c r="Z258" s="300"/>
      <c r="AA258" s="300"/>
      <c r="AB258" s="298"/>
      <c r="AC258" s="299"/>
      <c r="AD258" s="299"/>
      <c r="AE258" s="299"/>
      <c r="AF258" s="300"/>
      <c r="AG258" s="300"/>
      <c r="AH258" s="300"/>
      <c r="AI258" s="300"/>
      <c r="AJ258" s="298"/>
      <c r="AK258" s="299"/>
      <c r="AL258" s="299"/>
      <c r="AM258" s="299"/>
      <c r="AN258" s="299"/>
      <c r="AO258" s="300"/>
      <c r="AP258" s="300"/>
      <c r="AQ258" s="300"/>
      <c r="AR258" s="298"/>
      <c r="AS258" s="299"/>
      <c r="AT258" s="299"/>
      <c r="AU258" s="299"/>
      <c r="AV258" s="299"/>
      <c r="AW258" s="300"/>
      <c r="AX258" s="300"/>
      <c r="AY258" s="300"/>
    </row>
    <row r="259" spans="8:51" ht="12.75" x14ac:dyDescent="0.25">
      <c r="H259" s="297"/>
      <c r="I259" s="211"/>
      <c r="J259" s="211"/>
      <c r="K259" s="211"/>
      <c r="L259" s="211"/>
      <c r="M259" s="212"/>
      <c r="N259" s="212"/>
      <c r="O259" s="212"/>
      <c r="P259" s="212"/>
      <c r="Q259" s="212"/>
      <c r="R259" s="212"/>
      <c r="S259" s="212"/>
      <c r="T259" s="298"/>
      <c r="U259" s="299"/>
      <c r="V259" s="299"/>
      <c r="W259" s="299"/>
      <c r="X259" s="299"/>
      <c r="Y259" s="300"/>
      <c r="Z259" s="300"/>
      <c r="AA259" s="300"/>
      <c r="AB259" s="298"/>
      <c r="AC259" s="299"/>
      <c r="AD259" s="299"/>
      <c r="AE259" s="299"/>
      <c r="AF259" s="300"/>
      <c r="AG259" s="300"/>
      <c r="AH259" s="300"/>
      <c r="AI259" s="300"/>
      <c r="AJ259" s="298"/>
      <c r="AK259" s="299"/>
      <c r="AL259" s="299"/>
      <c r="AM259" s="299"/>
      <c r="AN259" s="299"/>
      <c r="AO259" s="300"/>
      <c r="AP259" s="300"/>
      <c r="AQ259" s="300"/>
      <c r="AR259" s="298"/>
      <c r="AS259" s="299"/>
      <c r="AT259" s="299"/>
      <c r="AU259" s="299"/>
      <c r="AV259" s="299"/>
      <c r="AW259" s="300"/>
      <c r="AX259" s="300"/>
      <c r="AY259" s="300"/>
    </row>
    <row r="260" spans="8:51" ht="12.75" x14ac:dyDescent="0.25">
      <c r="H260" s="297"/>
      <c r="I260" s="211"/>
      <c r="J260" s="211"/>
      <c r="K260" s="211"/>
      <c r="L260" s="211"/>
      <c r="M260" s="212"/>
      <c r="N260" s="212"/>
      <c r="O260" s="212"/>
      <c r="P260" s="212"/>
      <c r="Q260" s="212"/>
      <c r="R260" s="212"/>
      <c r="S260" s="212"/>
      <c r="T260" s="298"/>
      <c r="U260" s="299"/>
      <c r="V260" s="299"/>
      <c r="W260" s="299"/>
      <c r="X260" s="299"/>
      <c r="Y260" s="300"/>
      <c r="Z260" s="300"/>
      <c r="AA260" s="300"/>
      <c r="AB260" s="298"/>
      <c r="AC260" s="299"/>
      <c r="AD260" s="299"/>
      <c r="AE260" s="299"/>
      <c r="AF260" s="300"/>
      <c r="AG260" s="300"/>
      <c r="AH260" s="300"/>
      <c r="AI260" s="300"/>
      <c r="AJ260" s="298"/>
      <c r="AK260" s="299"/>
      <c r="AL260" s="299"/>
      <c r="AM260" s="299"/>
      <c r="AN260" s="299"/>
      <c r="AO260" s="300"/>
      <c r="AP260" s="300"/>
      <c r="AQ260" s="300"/>
      <c r="AR260" s="298"/>
      <c r="AS260" s="299"/>
      <c r="AT260" s="299"/>
      <c r="AU260" s="299"/>
      <c r="AV260" s="299"/>
      <c r="AW260" s="300"/>
      <c r="AX260" s="300"/>
      <c r="AY260" s="300"/>
    </row>
    <row r="261" spans="8:51" ht="12.75" x14ac:dyDescent="0.25">
      <c r="H261" s="297"/>
      <c r="I261" s="211"/>
      <c r="J261" s="211"/>
      <c r="K261" s="211"/>
      <c r="L261" s="211"/>
      <c r="M261" s="212"/>
      <c r="N261" s="212"/>
      <c r="O261" s="212"/>
      <c r="P261" s="212"/>
      <c r="Q261" s="212"/>
      <c r="R261" s="212"/>
      <c r="S261" s="212"/>
      <c r="T261" s="298"/>
      <c r="U261" s="299"/>
      <c r="V261" s="299"/>
      <c r="W261" s="299"/>
      <c r="X261" s="299"/>
      <c r="Y261" s="300"/>
      <c r="Z261" s="300"/>
      <c r="AA261" s="300"/>
      <c r="AB261" s="298"/>
      <c r="AC261" s="299"/>
      <c r="AD261" s="299"/>
      <c r="AE261" s="299"/>
      <c r="AF261" s="300"/>
      <c r="AG261" s="300"/>
      <c r="AH261" s="300"/>
      <c r="AI261" s="300"/>
      <c r="AJ261" s="298"/>
      <c r="AK261" s="299"/>
      <c r="AL261" s="299"/>
      <c r="AM261" s="299"/>
      <c r="AN261" s="299"/>
      <c r="AO261" s="300"/>
      <c r="AP261" s="300"/>
      <c r="AQ261" s="300"/>
      <c r="AR261" s="298"/>
      <c r="AS261" s="299"/>
      <c r="AT261" s="299"/>
      <c r="AU261" s="299"/>
      <c r="AV261" s="299"/>
      <c r="AW261" s="300"/>
      <c r="AX261" s="300"/>
      <c r="AY261" s="300"/>
    </row>
    <row r="262" spans="8:51" ht="12.75" x14ac:dyDescent="0.25">
      <c r="H262" s="297"/>
      <c r="I262" s="211"/>
      <c r="J262" s="211"/>
      <c r="K262" s="211"/>
      <c r="L262" s="211"/>
      <c r="M262" s="212"/>
      <c r="N262" s="212"/>
      <c r="O262" s="212"/>
      <c r="P262" s="212"/>
      <c r="Q262" s="212"/>
      <c r="R262" s="212"/>
      <c r="S262" s="212"/>
      <c r="T262" s="298"/>
      <c r="U262" s="299"/>
      <c r="V262" s="299"/>
      <c r="W262" s="299"/>
      <c r="X262" s="299"/>
      <c r="Y262" s="300"/>
      <c r="Z262" s="300"/>
      <c r="AA262" s="300"/>
      <c r="AB262" s="298"/>
      <c r="AC262" s="299"/>
      <c r="AD262" s="299"/>
      <c r="AE262" s="299"/>
      <c r="AF262" s="300"/>
      <c r="AG262" s="300"/>
      <c r="AH262" s="300"/>
      <c r="AI262" s="300"/>
      <c r="AJ262" s="298"/>
      <c r="AK262" s="299"/>
      <c r="AL262" s="299"/>
      <c r="AM262" s="299"/>
      <c r="AN262" s="299"/>
      <c r="AO262" s="300"/>
      <c r="AP262" s="300"/>
      <c r="AQ262" s="300"/>
      <c r="AR262" s="298"/>
      <c r="AS262" s="299"/>
      <c r="AT262" s="299"/>
      <c r="AU262" s="299"/>
      <c r="AV262" s="299"/>
      <c r="AW262" s="300"/>
      <c r="AX262" s="300"/>
      <c r="AY262" s="300"/>
    </row>
    <row r="263" spans="8:51" ht="12.75" x14ac:dyDescent="0.25">
      <c r="H263" s="297"/>
      <c r="I263" s="211"/>
      <c r="J263" s="211"/>
      <c r="K263" s="211"/>
      <c r="L263" s="211"/>
      <c r="M263" s="212"/>
      <c r="N263" s="212"/>
      <c r="O263" s="212"/>
      <c r="P263" s="212"/>
      <c r="Q263" s="212"/>
      <c r="R263" s="212"/>
      <c r="S263" s="212"/>
      <c r="T263" s="298"/>
      <c r="U263" s="299"/>
      <c r="V263" s="299"/>
      <c r="W263" s="299"/>
      <c r="X263" s="299"/>
      <c r="Y263" s="300"/>
      <c r="Z263" s="300"/>
      <c r="AA263" s="300"/>
      <c r="AB263" s="298"/>
      <c r="AC263" s="299"/>
      <c r="AD263" s="299"/>
      <c r="AE263" s="299"/>
      <c r="AF263" s="300"/>
      <c r="AG263" s="300"/>
      <c r="AH263" s="300"/>
      <c r="AI263" s="300"/>
      <c r="AJ263" s="298"/>
      <c r="AK263" s="299"/>
      <c r="AL263" s="299"/>
      <c r="AM263" s="299"/>
      <c r="AN263" s="299"/>
      <c r="AO263" s="300"/>
      <c r="AP263" s="300"/>
      <c r="AQ263" s="300"/>
      <c r="AR263" s="298"/>
      <c r="AS263" s="299"/>
      <c r="AT263" s="299"/>
      <c r="AU263" s="299"/>
      <c r="AV263" s="299"/>
      <c r="AW263" s="300"/>
      <c r="AX263" s="300"/>
      <c r="AY263" s="300"/>
    </row>
    <row r="264" spans="8:51" ht="12.75" x14ac:dyDescent="0.25">
      <c r="H264" s="297"/>
      <c r="I264" s="211"/>
      <c r="J264" s="211"/>
      <c r="K264" s="211"/>
      <c r="L264" s="211"/>
      <c r="M264" s="212"/>
      <c r="N264" s="212"/>
      <c r="O264" s="212"/>
      <c r="P264" s="212"/>
      <c r="Q264" s="212"/>
      <c r="R264" s="212"/>
      <c r="S264" s="212"/>
      <c r="T264" s="298"/>
      <c r="U264" s="299"/>
      <c r="V264" s="299"/>
      <c r="W264" s="299"/>
      <c r="X264" s="299"/>
      <c r="Y264" s="300"/>
      <c r="Z264" s="300"/>
      <c r="AA264" s="300"/>
      <c r="AB264" s="298"/>
      <c r="AC264" s="299"/>
      <c r="AD264" s="299"/>
      <c r="AE264" s="299"/>
      <c r="AF264" s="300"/>
      <c r="AG264" s="300"/>
      <c r="AH264" s="300"/>
      <c r="AI264" s="300"/>
      <c r="AJ264" s="298"/>
      <c r="AK264" s="299"/>
      <c r="AL264" s="299"/>
      <c r="AM264" s="299"/>
      <c r="AN264" s="299"/>
      <c r="AO264" s="300"/>
      <c r="AP264" s="300"/>
      <c r="AQ264" s="300"/>
      <c r="AR264" s="298"/>
      <c r="AS264" s="299"/>
      <c r="AT264" s="299"/>
      <c r="AU264" s="299"/>
      <c r="AV264" s="299"/>
      <c r="AW264" s="300"/>
      <c r="AX264" s="300"/>
      <c r="AY264" s="300"/>
    </row>
    <row r="265" spans="8:51" ht="12.75" x14ac:dyDescent="0.25">
      <c r="H265" s="297"/>
      <c r="I265" s="211"/>
      <c r="J265" s="211"/>
      <c r="K265" s="211"/>
      <c r="L265" s="211"/>
      <c r="M265" s="212"/>
      <c r="N265" s="212"/>
      <c r="O265" s="212"/>
      <c r="P265" s="212"/>
      <c r="Q265" s="212"/>
      <c r="R265" s="212"/>
      <c r="S265" s="212"/>
      <c r="T265" s="298"/>
      <c r="U265" s="299"/>
      <c r="V265" s="299"/>
      <c r="W265" s="299"/>
      <c r="X265" s="299"/>
      <c r="Y265" s="300"/>
      <c r="Z265" s="300"/>
      <c r="AA265" s="300"/>
      <c r="AB265" s="298"/>
      <c r="AC265" s="299"/>
      <c r="AD265" s="299"/>
      <c r="AE265" s="299"/>
      <c r="AF265" s="300"/>
      <c r="AG265" s="300"/>
      <c r="AH265" s="300"/>
      <c r="AI265" s="300"/>
      <c r="AJ265" s="298"/>
      <c r="AK265" s="299"/>
      <c r="AL265" s="299"/>
      <c r="AM265" s="299"/>
      <c r="AN265" s="299"/>
      <c r="AO265" s="300"/>
      <c r="AP265" s="300"/>
      <c r="AQ265" s="300"/>
      <c r="AR265" s="298"/>
      <c r="AS265" s="299"/>
      <c r="AT265" s="299"/>
      <c r="AU265" s="299"/>
      <c r="AV265" s="299"/>
      <c r="AW265" s="300"/>
      <c r="AX265" s="300"/>
      <c r="AY265" s="300"/>
    </row>
    <row r="266" spans="8:51" ht="12.75" x14ac:dyDescent="0.25">
      <c r="H266" s="297"/>
      <c r="I266" s="211"/>
      <c r="J266" s="211"/>
      <c r="K266" s="211"/>
      <c r="L266" s="211"/>
      <c r="M266" s="212"/>
      <c r="N266" s="212"/>
      <c r="O266" s="212"/>
      <c r="P266" s="212"/>
      <c r="Q266" s="212"/>
      <c r="R266" s="212"/>
      <c r="S266" s="212"/>
      <c r="T266" s="298"/>
      <c r="U266" s="299"/>
      <c r="V266" s="299"/>
      <c r="W266" s="299"/>
      <c r="X266" s="299"/>
      <c r="Y266" s="300"/>
      <c r="Z266" s="300"/>
      <c r="AA266" s="300"/>
      <c r="AB266" s="298"/>
      <c r="AC266" s="299"/>
      <c r="AD266" s="299"/>
      <c r="AE266" s="299"/>
      <c r="AF266" s="300"/>
      <c r="AG266" s="300"/>
      <c r="AH266" s="300"/>
      <c r="AI266" s="300"/>
      <c r="AJ266" s="298"/>
      <c r="AK266" s="299"/>
      <c r="AL266" s="299"/>
      <c r="AM266" s="299"/>
      <c r="AN266" s="299"/>
      <c r="AO266" s="300"/>
      <c r="AP266" s="300"/>
      <c r="AQ266" s="300"/>
      <c r="AR266" s="298"/>
      <c r="AS266" s="299"/>
      <c r="AT266" s="299"/>
      <c r="AU266" s="299"/>
      <c r="AV266" s="299"/>
      <c r="AW266" s="300"/>
      <c r="AX266" s="300"/>
      <c r="AY266" s="300"/>
    </row>
    <row r="267" spans="8:51" ht="12.75" x14ac:dyDescent="0.25">
      <c r="H267" s="297"/>
      <c r="I267" s="211"/>
      <c r="J267" s="211"/>
      <c r="K267" s="211"/>
      <c r="L267" s="211"/>
      <c r="M267" s="212"/>
      <c r="N267" s="212"/>
      <c r="O267" s="212"/>
      <c r="P267" s="212"/>
      <c r="Q267" s="212"/>
      <c r="R267" s="212"/>
      <c r="S267" s="212"/>
      <c r="T267" s="298"/>
      <c r="U267" s="299"/>
      <c r="V267" s="299"/>
      <c r="W267" s="299"/>
      <c r="X267" s="299"/>
      <c r="Y267" s="300"/>
      <c r="Z267" s="300"/>
      <c r="AA267" s="300"/>
      <c r="AB267" s="298"/>
      <c r="AC267" s="299"/>
      <c r="AD267" s="299"/>
      <c r="AE267" s="299"/>
      <c r="AF267" s="300"/>
      <c r="AG267" s="300"/>
      <c r="AH267" s="300"/>
      <c r="AI267" s="300"/>
      <c r="AJ267" s="298"/>
      <c r="AK267" s="299"/>
      <c r="AL267" s="299"/>
      <c r="AM267" s="299"/>
      <c r="AN267" s="299"/>
      <c r="AO267" s="300"/>
      <c r="AP267" s="300"/>
      <c r="AQ267" s="300"/>
      <c r="AR267" s="298"/>
      <c r="AS267" s="299"/>
      <c r="AT267" s="299"/>
      <c r="AU267" s="299"/>
      <c r="AV267" s="299"/>
      <c r="AW267" s="300"/>
      <c r="AX267" s="300"/>
      <c r="AY267" s="300"/>
    </row>
    <row r="268" spans="8:51" ht="12.75" x14ac:dyDescent="0.25">
      <c r="H268" s="297"/>
      <c r="I268" s="211"/>
      <c r="J268" s="211"/>
      <c r="K268" s="211"/>
      <c r="L268" s="211"/>
      <c r="M268" s="212"/>
      <c r="N268" s="212"/>
      <c r="O268" s="212"/>
      <c r="P268" s="212"/>
      <c r="Q268" s="212"/>
      <c r="R268" s="212"/>
      <c r="S268" s="212"/>
      <c r="T268" s="298"/>
      <c r="U268" s="299"/>
      <c r="V268" s="299"/>
      <c r="W268" s="299"/>
      <c r="X268" s="299"/>
      <c r="Y268" s="300"/>
      <c r="Z268" s="300"/>
      <c r="AA268" s="300"/>
      <c r="AB268" s="298"/>
      <c r="AC268" s="299"/>
      <c r="AD268" s="299"/>
      <c r="AE268" s="299"/>
      <c r="AF268" s="300"/>
      <c r="AG268" s="300"/>
      <c r="AH268" s="300"/>
      <c r="AI268" s="300"/>
      <c r="AJ268" s="298"/>
      <c r="AK268" s="299"/>
      <c r="AL268" s="299"/>
      <c r="AM268" s="299"/>
      <c r="AN268" s="299"/>
      <c r="AO268" s="300"/>
      <c r="AP268" s="300"/>
      <c r="AQ268" s="300"/>
      <c r="AR268" s="298"/>
      <c r="AS268" s="299"/>
      <c r="AT268" s="299"/>
      <c r="AU268" s="299"/>
      <c r="AV268" s="299"/>
      <c r="AW268" s="300"/>
      <c r="AX268" s="300"/>
      <c r="AY268" s="300"/>
    </row>
    <row r="269" spans="8:51" ht="12.75" x14ac:dyDescent="0.25">
      <c r="H269" s="297"/>
      <c r="I269" s="211"/>
      <c r="J269" s="211"/>
      <c r="K269" s="211"/>
      <c r="L269" s="211"/>
      <c r="M269" s="212"/>
      <c r="N269" s="212"/>
      <c r="O269" s="212"/>
      <c r="P269" s="212"/>
      <c r="Q269" s="212"/>
      <c r="R269" s="212"/>
      <c r="S269" s="212"/>
      <c r="T269" s="298"/>
      <c r="U269" s="299"/>
      <c r="V269" s="299"/>
      <c r="W269" s="299"/>
      <c r="X269" s="299"/>
      <c r="Y269" s="300"/>
      <c r="Z269" s="300"/>
      <c r="AA269" s="300"/>
      <c r="AB269" s="298"/>
      <c r="AC269" s="299"/>
      <c r="AD269" s="299"/>
      <c r="AE269" s="299"/>
      <c r="AF269" s="300"/>
      <c r="AG269" s="300"/>
      <c r="AH269" s="300"/>
      <c r="AI269" s="300"/>
      <c r="AJ269" s="298"/>
      <c r="AK269" s="299"/>
      <c r="AL269" s="299"/>
      <c r="AM269" s="299"/>
      <c r="AN269" s="299"/>
      <c r="AO269" s="300"/>
      <c r="AP269" s="300"/>
      <c r="AQ269" s="300"/>
      <c r="AR269" s="298"/>
      <c r="AS269" s="299"/>
      <c r="AT269" s="299"/>
      <c r="AU269" s="299"/>
      <c r="AV269" s="299"/>
      <c r="AW269" s="300"/>
      <c r="AX269" s="300"/>
      <c r="AY269" s="300"/>
    </row>
    <row r="270" spans="8:51" ht="12.75" x14ac:dyDescent="0.25">
      <c r="H270" s="297"/>
      <c r="I270" s="211"/>
      <c r="J270" s="211"/>
      <c r="K270" s="211"/>
      <c r="L270" s="211"/>
      <c r="M270" s="212"/>
      <c r="N270" s="212"/>
      <c r="O270" s="212"/>
      <c r="P270" s="212"/>
      <c r="Q270" s="212"/>
      <c r="R270" s="212"/>
      <c r="S270" s="212"/>
      <c r="T270" s="298"/>
      <c r="U270" s="299"/>
      <c r="V270" s="299"/>
      <c r="W270" s="299"/>
      <c r="X270" s="299"/>
      <c r="Y270" s="300"/>
      <c r="Z270" s="300"/>
      <c r="AA270" s="300"/>
      <c r="AB270" s="298"/>
      <c r="AC270" s="299"/>
      <c r="AD270" s="299"/>
      <c r="AE270" s="299"/>
      <c r="AF270" s="300"/>
      <c r="AG270" s="300"/>
      <c r="AH270" s="300"/>
      <c r="AI270" s="300"/>
      <c r="AJ270" s="298"/>
      <c r="AK270" s="299"/>
      <c r="AL270" s="299"/>
      <c r="AM270" s="299"/>
      <c r="AN270" s="299"/>
      <c r="AO270" s="300"/>
      <c r="AP270" s="300"/>
      <c r="AQ270" s="300"/>
      <c r="AR270" s="298"/>
      <c r="AS270" s="299"/>
      <c r="AT270" s="299"/>
      <c r="AU270" s="299"/>
      <c r="AV270" s="299"/>
      <c r="AW270" s="300"/>
      <c r="AX270" s="300"/>
      <c r="AY270" s="300"/>
    </row>
    <row r="271" spans="8:51" ht="12.75" x14ac:dyDescent="0.25">
      <c r="H271" s="297"/>
      <c r="I271" s="211"/>
      <c r="J271" s="211"/>
      <c r="K271" s="211"/>
      <c r="L271" s="211"/>
      <c r="M271" s="212"/>
      <c r="N271" s="212"/>
      <c r="O271" s="212"/>
      <c r="P271" s="212"/>
      <c r="Q271" s="212"/>
      <c r="R271" s="212"/>
      <c r="S271" s="212"/>
      <c r="T271" s="298"/>
      <c r="U271" s="299"/>
      <c r="V271" s="299"/>
      <c r="W271" s="299"/>
      <c r="X271" s="299"/>
      <c r="Y271" s="300"/>
      <c r="Z271" s="300"/>
      <c r="AA271" s="300"/>
      <c r="AB271" s="298"/>
      <c r="AC271" s="299"/>
      <c r="AD271" s="299"/>
      <c r="AE271" s="299"/>
      <c r="AF271" s="300"/>
      <c r="AG271" s="300"/>
      <c r="AH271" s="300"/>
      <c r="AI271" s="300"/>
      <c r="AJ271" s="298"/>
      <c r="AK271" s="299"/>
      <c r="AL271" s="299"/>
      <c r="AM271" s="299"/>
      <c r="AN271" s="299"/>
      <c r="AO271" s="300"/>
      <c r="AP271" s="300"/>
      <c r="AQ271" s="300"/>
      <c r="AR271" s="298"/>
      <c r="AS271" s="299"/>
      <c r="AT271" s="299"/>
      <c r="AU271" s="299"/>
      <c r="AV271" s="299"/>
      <c r="AW271" s="300"/>
      <c r="AX271" s="300"/>
      <c r="AY271" s="300"/>
    </row>
    <row r="272" spans="8:51" ht="12.75" x14ac:dyDescent="0.25">
      <c r="H272" s="297"/>
      <c r="I272" s="211"/>
      <c r="J272" s="211"/>
      <c r="K272" s="211"/>
      <c r="L272" s="211"/>
      <c r="M272" s="212"/>
      <c r="N272" s="212"/>
      <c r="O272" s="212"/>
      <c r="P272" s="212"/>
      <c r="Q272" s="212"/>
      <c r="R272" s="212"/>
      <c r="S272" s="212"/>
      <c r="T272" s="298"/>
      <c r="U272" s="299"/>
      <c r="V272" s="299"/>
      <c r="W272" s="299"/>
      <c r="X272" s="299"/>
      <c r="Y272" s="300"/>
      <c r="Z272" s="300"/>
      <c r="AA272" s="300"/>
      <c r="AB272" s="298"/>
      <c r="AC272" s="299"/>
      <c r="AD272" s="299"/>
      <c r="AE272" s="299"/>
      <c r="AF272" s="300"/>
      <c r="AG272" s="300"/>
      <c r="AH272" s="300"/>
      <c r="AI272" s="300"/>
      <c r="AJ272" s="298"/>
      <c r="AK272" s="299"/>
      <c r="AL272" s="299"/>
      <c r="AM272" s="299"/>
      <c r="AN272" s="299"/>
      <c r="AO272" s="300"/>
      <c r="AP272" s="300"/>
      <c r="AQ272" s="300"/>
      <c r="AR272" s="298"/>
      <c r="AS272" s="299"/>
      <c r="AT272" s="299"/>
      <c r="AU272" s="299"/>
      <c r="AV272" s="299"/>
      <c r="AW272" s="300"/>
      <c r="AX272" s="300"/>
      <c r="AY272" s="300"/>
    </row>
    <row r="273" spans="8:51" ht="12.75" x14ac:dyDescent="0.25">
      <c r="H273" s="297"/>
      <c r="I273" s="211"/>
      <c r="J273" s="211"/>
      <c r="K273" s="211"/>
      <c r="L273" s="211"/>
      <c r="M273" s="212"/>
      <c r="N273" s="212"/>
      <c r="O273" s="212"/>
      <c r="P273" s="212"/>
      <c r="Q273" s="212"/>
      <c r="R273" s="212"/>
      <c r="S273" s="212"/>
      <c r="T273" s="298"/>
      <c r="U273" s="299"/>
      <c r="V273" s="299"/>
      <c r="W273" s="299"/>
      <c r="X273" s="299"/>
      <c r="Y273" s="300"/>
      <c r="Z273" s="300"/>
      <c r="AA273" s="300"/>
      <c r="AB273" s="298"/>
      <c r="AC273" s="299"/>
      <c r="AD273" s="299"/>
      <c r="AE273" s="299"/>
      <c r="AF273" s="300"/>
      <c r="AG273" s="300"/>
      <c r="AH273" s="300"/>
      <c r="AI273" s="300"/>
      <c r="AJ273" s="298"/>
      <c r="AK273" s="299"/>
      <c r="AL273" s="299"/>
      <c r="AM273" s="299"/>
      <c r="AN273" s="299"/>
      <c r="AO273" s="300"/>
      <c r="AP273" s="300"/>
      <c r="AQ273" s="300"/>
      <c r="AR273" s="298"/>
      <c r="AS273" s="299"/>
      <c r="AT273" s="299"/>
      <c r="AU273" s="299"/>
      <c r="AV273" s="299"/>
      <c r="AW273" s="300"/>
      <c r="AX273" s="300"/>
      <c r="AY273" s="300"/>
    </row>
    <row r="274" spans="8:51" ht="12.75" x14ac:dyDescent="0.25">
      <c r="H274" s="297"/>
      <c r="I274" s="211"/>
      <c r="J274" s="211"/>
      <c r="K274" s="211"/>
      <c r="L274" s="211"/>
      <c r="M274" s="212"/>
      <c r="N274" s="212"/>
      <c r="O274" s="212"/>
      <c r="P274" s="212"/>
      <c r="Q274" s="212"/>
      <c r="R274" s="212"/>
      <c r="S274" s="212"/>
      <c r="T274" s="298"/>
      <c r="U274" s="299"/>
      <c r="V274" s="299"/>
      <c r="W274" s="299"/>
      <c r="X274" s="299"/>
      <c r="Y274" s="300"/>
      <c r="Z274" s="300"/>
      <c r="AA274" s="300"/>
      <c r="AB274" s="298"/>
      <c r="AC274" s="299"/>
      <c r="AD274" s="299"/>
      <c r="AE274" s="299"/>
      <c r="AF274" s="300"/>
      <c r="AG274" s="300"/>
      <c r="AH274" s="300"/>
      <c r="AI274" s="300"/>
      <c r="AJ274" s="298"/>
      <c r="AK274" s="299"/>
      <c r="AL274" s="299"/>
      <c r="AM274" s="299"/>
      <c r="AN274" s="299"/>
      <c r="AO274" s="300"/>
      <c r="AP274" s="300"/>
      <c r="AQ274" s="300"/>
      <c r="AR274" s="298"/>
      <c r="AS274" s="299"/>
      <c r="AT274" s="299"/>
      <c r="AU274" s="299"/>
      <c r="AV274" s="299"/>
      <c r="AW274" s="300"/>
      <c r="AX274" s="300"/>
      <c r="AY274" s="300"/>
    </row>
    <row r="275" spans="8:51" ht="12.75" x14ac:dyDescent="0.25">
      <c r="H275" s="297"/>
      <c r="I275" s="211"/>
      <c r="J275" s="211"/>
      <c r="K275" s="211"/>
      <c r="L275" s="211"/>
      <c r="M275" s="212"/>
      <c r="N275" s="212"/>
      <c r="O275" s="212"/>
      <c r="P275" s="212"/>
      <c r="Q275" s="212"/>
      <c r="R275" s="212"/>
      <c r="S275" s="212"/>
      <c r="T275" s="298"/>
      <c r="U275" s="299"/>
      <c r="V275" s="299"/>
      <c r="W275" s="299"/>
      <c r="X275" s="299"/>
      <c r="Y275" s="300"/>
      <c r="Z275" s="300"/>
      <c r="AA275" s="300"/>
      <c r="AB275" s="298"/>
      <c r="AC275" s="299"/>
      <c r="AD275" s="299"/>
      <c r="AE275" s="299"/>
      <c r="AF275" s="300"/>
      <c r="AG275" s="300"/>
      <c r="AH275" s="300"/>
      <c r="AI275" s="300"/>
      <c r="AJ275" s="298"/>
      <c r="AK275" s="299"/>
      <c r="AL275" s="299"/>
      <c r="AM275" s="299"/>
      <c r="AN275" s="299"/>
      <c r="AO275" s="300"/>
      <c r="AP275" s="300"/>
      <c r="AQ275" s="300"/>
      <c r="AR275" s="298"/>
      <c r="AS275" s="299"/>
      <c r="AT275" s="299"/>
      <c r="AU275" s="299"/>
      <c r="AV275" s="299"/>
      <c r="AW275" s="300"/>
      <c r="AX275" s="300"/>
      <c r="AY275" s="300"/>
    </row>
    <row r="276" spans="8:51" ht="12.75" x14ac:dyDescent="0.25">
      <c r="H276" s="297"/>
      <c r="I276" s="211"/>
      <c r="J276" s="211"/>
      <c r="K276" s="211"/>
      <c r="L276" s="211"/>
      <c r="M276" s="212"/>
      <c r="N276" s="212"/>
      <c r="O276" s="212"/>
      <c r="P276" s="212"/>
      <c r="Q276" s="212"/>
      <c r="R276" s="212"/>
      <c r="S276" s="212"/>
      <c r="T276" s="298"/>
      <c r="U276" s="299"/>
      <c r="V276" s="299"/>
      <c r="W276" s="299"/>
      <c r="X276" s="299"/>
      <c r="Y276" s="300"/>
      <c r="Z276" s="300"/>
      <c r="AA276" s="300"/>
      <c r="AB276" s="298"/>
      <c r="AC276" s="299"/>
      <c r="AD276" s="299"/>
      <c r="AE276" s="299"/>
      <c r="AF276" s="300"/>
      <c r="AG276" s="300"/>
      <c r="AH276" s="300"/>
      <c r="AI276" s="300"/>
      <c r="AJ276" s="298"/>
      <c r="AK276" s="299"/>
      <c r="AL276" s="299"/>
      <c r="AM276" s="299"/>
      <c r="AN276" s="299"/>
      <c r="AO276" s="300"/>
      <c r="AP276" s="300"/>
      <c r="AQ276" s="300"/>
      <c r="AR276" s="298"/>
      <c r="AS276" s="299"/>
      <c r="AT276" s="299"/>
      <c r="AU276" s="299"/>
      <c r="AV276" s="299"/>
      <c r="AW276" s="300"/>
      <c r="AX276" s="300"/>
      <c r="AY276" s="300"/>
    </row>
    <row r="277" spans="8:51" ht="12.75" x14ac:dyDescent="0.25">
      <c r="H277" s="297"/>
      <c r="I277" s="211"/>
      <c r="J277" s="211"/>
      <c r="K277" s="211"/>
      <c r="L277" s="211"/>
      <c r="M277" s="212"/>
      <c r="N277" s="212"/>
      <c r="O277" s="212"/>
      <c r="P277" s="212"/>
      <c r="Q277" s="212"/>
      <c r="R277" s="212"/>
      <c r="S277" s="212"/>
      <c r="T277" s="298"/>
      <c r="U277" s="299"/>
      <c r="V277" s="299"/>
      <c r="W277" s="299"/>
      <c r="X277" s="299"/>
      <c r="Y277" s="300"/>
      <c r="Z277" s="300"/>
      <c r="AA277" s="300"/>
      <c r="AB277" s="298"/>
      <c r="AC277" s="299"/>
      <c r="AD277" s="299"/>
      <c r="AE277" s="299"/>
      <c r="AF277" s="300"/>
      <c r="AG277" s="300"/>
      <c r="AH277" s="300"/>
      <c r="AI277" s="300"/>
      <c r="AJ277" s="298"/>
      <c r="AK277" s="299"/>
      <c r="AL277" s="299"/>
      <c r="AM277" s="299"/>
      <c r="AN277" s="299"/>
      <c r="AO277" s="300"/>
      <c r="AP277" s="300"/>
      <c r="AQ277" s="300"/>
      <c r="AR277" s="298"/>
      <c r="AS277" s="299"/>
      <c r="AT277" s="299"/>
      <c r="AU277" s="299"/>
      <c r="AV277" s="299"/>
      <c r="AW277" s="300"/>
      <c r="AX277" s="300"/>
      <c r="AY277" s="300"/>
    </row>
    <row r="278" spans="8:51" ht="12.75" x14ac:dyDescent="0.25">
      <c r="H278" s="297"/>
      <c r="I278" s="211"/>
      <c r="J278" s="211"/>
      <c r="K278" s="211"/>
      <c r="L278" s="211"/>
      <c r="M278" s="212"/>
      <c r="N278" s="212"/>
      <c r="O278" s="212"/>
      <c r="P278" s="212"/>
      <c r="Q278" s="212"/>
      <c r="R278" s="212"/>
      <c r="S278" s="212"/>
      <c r="T278" s="298"/>
      <c r="U278" s="299"/>
      <c r="V278" s="299"/>
      <c r="W278" s="299"/>
      <c r="X278" s="299"/>
      <c r="Y278" s="300"/>
      <c r="Z278" s="300"/>
      <c r="AA278" s="300"/>
      <c r="AB278" s="298"/>
      <c r="AC278" s="299"/>
      <c r="AD278" s="299"/>
      <c r="AE278" s="299"/>
      <c r="AF278" s="300"/>
      <c r="AG278" s="300"/>
      <c r="AH278" s="300"/>
      <c r="AI278" s="300"/>
      <c r="AJ278" s="298"/>
      <c r="AK278" s="299"/>
      <c r="AL278" s="299"/>
      <c r="AM278" s="299"/>
      <c r="AN278" s="299"/>
      <c r="AO278" s="300"/>
      <c r="AP278" s="300"/>
      <c r="AQ278" s="300"/>
      <c r="AR278" s="298"/>
      <c r="AS278" s="299"/>
      <c r="AT278" s="299"/>
      <c r="AU278" s="299"/>
      <c r="AV278" s="299"/>
      <c r="AW278" s="300"/>
      <c r="AX278" s="300"/>
      <c r="AY278" s="300"/>
    </row>
    <row r="279" spans="8:51" ht="12.75" x14ac:dyDescent="0.25">
      <c r="H279" s="297"/>
      <c r="I279" s="211"/>
      <c r="J279" s="211"/>
      <c r="K279" s="211"/>
      <c r="L279" s="211"/>
      <c r="M279" s="212"/>
      <c r="N279" s="212"/>
      <c r="O279" s="212"/>
      <c r="P279" s="212"/>
      <c r="Q279" s="212"/>
      <c r="R279" s="212"/>
      <c r="S279" s="212"/>
      <c r="T279" s="298"/>
      <c r="U279" s="299"/>
      <c r="V279" s="299"/>
      <c r="W279" s="299"/>
      <c r="X279" s="299"/>
      <c r="Y279" s="300"/>
      <c r="Z279" s="300"/>
      <c r="AA279" s="300"/>
      <c r="AB279" s="298"/>
      <c r="AC279" s="299"/>
      <c r="AD279" s="299"/>
      <c r="AE279" s="299"/>
      <c r="AF279" s="300"/>
      <c r="AG279" s="300"/>
      <c r="AH279" s="300"/>
      <c r="AI279" s="300"/>
      <c r="AJ279" s="298"/>
      <c r="AK279" s="299"/>
      <c r="AL279" s="299"/>
      <c r="AM279" s="299"/>
      <c r="AN279" s="299"/>
      <c r="AO279" s="300"/>
      <c r="AP279" s="300"/>
      <c r="AQ279" s="300"/>
      <c r="AR279" s="298"/>
      <c r="AS279" s="299"/>
      <c r="AT279" s="299"/>
      <c r="AU279" s="299"/>
      <c r="AV279" s="299"/>
      <c r="AW279" s="300"/>
      <c r="AX279" s="300"/>
      <c r="AY279" s="300"/>
    </row>
    <row r="280" spans="8:51" ht="12.75" x14ac:dyDescent="0.25">
      <c r="H280" s="297"/>
      <c r="I280" s="211"/>
      <c r="J280" s="211"/>
      <c r="K280" s="211"/>
      <c r="L280" s="211"/>
      <c r="M280" s="212"/>
      <c r="N280" s="212"/>
      <c r="O280" s="212"/>
      <c r="P280" s="212"/>
      <c r="Q280" s="212"/>
      <c r="R280" s="212"/>
      <c r="S280" s="212"/>
      <c r="T280" s="298"/>
      <c r="U280" s="299"/>
      <c r="V280" s="299"/>
      <c r="W280" s="299"/>
      <c r="X280" s="299"/>
      <c r="Y280" s="300"/>
      <c r="Z280" s="300"/>
      <c r="AA280" s="300"/>
      <c r="AB280" s="298"/>
      <c r="AC280" s="299"/>
      <c r="AD280" s="299"/>
      <c r="AE280" s="299"/>
      <c r="AF280" s="300"/>
      <c r="AG280" s="300"/>
      <c r="AH280" s="300"/>
      <c r="AI280" s="300"/>
      <c r="AJ280" s="298"/>
      <c r="AK280" s="299"/>
      <c r="AL280" s="299"/>
      <c r="AM280" s="299"/>
      <c r="AN280" s="299"/>
      <c r="AO280" s="300"/>
      <c r="AP280" s="300"/>
      <c r="AQ280" s="300"/>
      <c r="AR280" s="298"/>
      <c r="AS280" s="299"/>
      <c r="AT280" s="299"/>
      <c r="AU280" s="299"/>
      <c r="AV280" s="299"/>
      <c r="AW280" s="300"/>
      <c r="AX280" s="300"/>
      <c r="AY280" s="300"/>
    </row>
    <row r="281" spans="8:51" ht="12.75" x14ac:dyDescent="0.25">
      <c r="H281" s="297"/>
      <c r="I281" s="211"/>
      <c r="J281" s="211"/>
      <c r="K281" s="211"/>
      <c r="L281" s="211"/>
      <c r="M281" s="212"/>
      <c r="N281" s="212"/>
      <c r="O281" s="212"/>
      <c r="P281" s="212"/>
      <c r="Q281" s="212"/>
      <c r="R281" s="212"/>
      <c r="S281" s="212"/>
      <c r="T281" s="298"/>
      <c r="U281" s="299"/>
      <c r="V281" s="299"/>
      <c r="W281" s="299"/>
      <c r="X281" s="299"/>
      <c r="Y281" s="300"/>
      <c r="Z281" s="300"/>
      <c r="AA281" s="300"/>
      <c r="AB281" s="298"/>
      <c r="AC281" s="299"/>
      <c r="AD281" s="299"/>
      <c r="AE281" s="299"/>
      <c r="AF281" s="300"/>
      <c r="AG281" s="300"/>
      <c r="AH281" s="300"/>
      <c r="AI281" s="300"/>
      <c r="AJ281" s="298"/>
      <c r="AK281" s="299"/>
      <c r="AL281" s="299"/>
      <c r="AM281" s="299"/>
      <c r="AN281" s="299"/>
      <c r="AO281" s="300"/>
      <c r="AP281" s="300"/>
      <c r="AQ281" s="300"/>
      <c r="AR281" s="298"/>
      <c r="AS281" s="299"/>
      <c r="AT281" s="299"/>
      <c r="AU281" s="299"/>
      <c r="AV281" s="299"/>
      <c r="AW281" s="300"/>
      <c r="AX281" s="300"/>
      <c r="AY281" s="300"/>
    </row>
    <row r="282" spans="8:51" ht="12.75" x14ac:dyDescent="0.25">
      <c r="H282" s="297"/>
      <c r="I282" s="211"/>
      <c r="J282" s="211"/>
      <c r="K282" s="211"/>
      <c r="L282" s="211"/>
      <c r="M282" s="212"/>
      <c r="N282" s="212"/>
      <c r="O282" s="212"/>
      <c r="P282" s="212"/>
      <c r="Q282" s="212"/>
      <c r="R282" s="212"/>
      <c r="S282" s="212"/>
      <c r="T282" s="298"/>
      <c r="U282" s="299"/>
      <c r="V282" s="299"/>
      <c r="W282" s="299"/>
      <c r="X282" s="299"/>
      <c r="Y282" s="300"/>
      <c r="Z282" s="300"/>
      <c r="AA282" s="300"/>
      <c r="AB282" s="298"/>
      <c r="AC282" s="299"/>
      <c r="AD282" s="299"/>
      <c r="AE282" s="299"/>
      <c r="AF282" s="300"/>
      <c r="AG282" s="300"/>
      <c r="AH282" s="300"/>
      <c r="AI282" s="300"/>
      <c r="AJ282" s="298"/>
      <c r="AK282" s="299"/>
      <c r="AL282" s="299"/>
      <c r="AM282" s="299"/>
      <c r="AN282" s="299"/>
      <c r="AO282" s="300"/>
      <c r="AP282" s="300"/>
      <c r="AQ282" s="300"/>
      <c r="AR282" s="298"/>
      <c r="AS282" s="299"/>
      <c r="AT282" s="299"/>
      <c r="AU282" s="299"/>
      <c r="AV282" s="299"/>
      <c r="AW282" s="300"/>
      <c r="AX282" s="300"/>
      <c r="AY282" s="300"/>
    </row>
    <row r="283" spans="8:51" ht="12.75" x14ac:dyDescent="0.25">
      <c r="H283" s="297"/>
      <c r="I283" s="211"/>
      <c r="J283" s="211"/>
      <c r="K283" s="211"/>
      <c r="L283" s="211"/>
      <c r="M283" s="212"/>
      <c r="N283" s="212"/>
      <c r="O283" s="212"/>
      <c r="P283" s="212"/>
      <c r="Q283" s="212"/>
      <c r="R283" s="212"/>
      <c r="S283" s="212"/>
      <c r="T283" s="298"/>
      <c r="U283" s="299"/>
      <c r="V283" s="299"/>
      <c r="W283" s="299"/>
      <c r="X283" s="299"/>
      <c r="Y283" s="300"/>
      <c r="Z283" s="300"/>
      <c r="AA283" s="300"/>
      <c r="AB283" s="298"/>
      <c r="AC283" s="299"/>
      <c r="AD283" s="299"/>
      <c r="AE283" s="299"/>
      <c r="AF283" s="300"/>
      <c r="AG283" s="300"/>
      <c r="AH283" s="300"/>
      <c r="AI283" s="300"/>
      <c r="AJ283" s="298"/>
      <c r="AK283" s="299"/>
      <c r="AL283" s="299"/>
      <c r="AM283" s="299"/>
      <c r="AN283" s="299"/>
      <c r="AO283" s="300"/>
      <c r="AP283" s="300"/>
      <c r="AQ283" s="300"/>
      <c r="AR283" s="298"/>
      <c r="AS283" s="299"/>
      <c r="AT283" s="299"/>
      <c r="AU283" s="299"/>
      <c r="AV283" s="299"/>
      <c r="AW283" s="300"/>
      <c r="AX283" s="300"/>
      <c r="AY283" s="300"/>
    </row>
    <row r="284" spans="8:51" ht="12.75" x14ac:dyDescent="0.25">
      <c r="H284" s="297"/>
      <c r="I284" s="211"/>
      <c r="J284" s="211"/>
      <c r="K284" s="211"/>
      <c r="L284" s="211"/>
      <c r="M284" s="212"/>
      <c r="N284" s="212"/>
      <c r="O284" s="212"/>
      <c r="P284" s="212"/>
      <c r="Q284" s="212"/>
      <c r="R284" s="212"/>
      <c r="S284" s="212"/>
      <c r="T284" s="298"/>
      <c r="U284" s="299"/>
      <c r="V284" s="299"/>
      <c r="W284" s="299"/>
      <c r="X284" s="299"/>
      <c r="Y284" s="300"/>
      <c r="Z284" s="300"/>
      <c r="AA284" s="300"/>
      <c r="AB284" s="298"/>
      <c r="AC284" s="299"/>
      <c r="AD284" s="299"/>
      <c r="AE284" s="299"/>
      <c r="AF284" s="300"/>
      <c r="AG284" s="300"/>
      <c r="AH284" s="300"/>
      <c r="AI284" s="300"/>
      <c r="AJ284" s="298"/>
      <c r="AK284" s="299"/>
      <c r="AL284" s="299"/>
      <c r="AM284" s="299"/>
      <c r="AN284" s="299"/>
      <c r="AO284" s="300"/>
      <c r="AP284" s="300"/>
      <c r="AQ284" s="300"/>
      <c r="AR284" s="298"/>
      <c r="AS284" s="299"/>
      <c r="AT284" s="299"/>
      <c r="AU284" s="299"/>
      <c r="AV284" s="299"/>
      <c r="AW284" s="300"/>
      <c r="AX284" s="300"/>
      <c r="AY284" s="300"/>
    </row>
    <row r="285" spans="8:51" ht="12.75" x14ac:dyDescent="0.25">
      <c r="H285" s="297"/>
      <c r="I285" s="211"/>
      <c r="J285" s="211"/>
      <c r="K285" s="211"/>
      <c r="L285" s="211"/>
      <c r="M285" s="212"/>
      <c r="N285" s="212"/>
      <c r="O285" s="212"/>
      <c r="P285" s="212"/>
      <c r="Q285" s="212"/>
      <c r="R285" s="212"/>
      <c r="S285" s="212"/>
      <c r="T285" s="298"/>
      <c r="U285" s="299"/>
      <c r="V285" s="299"/>
      <c r="W285" s="299"/>
      <c r="X285" s="299"/>
      <c r="Y285" s="300"/>
      <c r="Z285" s="300"/>
      <c r="AA285" s="300"/>
      <c r="AB285" s="298"/>
      <c r="AC285" s="299"/>
      <c r="AD285" s="299"/>
      <c r="AE285" s="299"/>
      <c r="AF285" s="300"/>
      <c r="AG285" s="300"/>
      <c r="AH285" s="300"/>
      <c r="AI285" s="300"/>
      <c r="AJ285" s="298"/>
      <c r="AK285" s="299"/>
      <c r="AL285" s="299"/>
      <c r="AM285" s="299"/>
      <c r="AN285" s="299"/>
      <c r="AO285" s="300"/>
      <c r="AP285" s="300"/>
      <c r="AQ285" s="300"/>
      <c r="AR285" s="298"/>
      <c r="AS285" s="299"/>
      <c r="AT285" s="299"/>
      <c r="AU285" s="299"/>
      <c r="AV285" s="299"/>
      <c r="AW285" s="300"/>
      <c r="AX285" s="300"/>
      <c r="AY285" s="300"/>
    </row>
    <row r="286" spans="8:51" ht="12.75" x14ac:dyDescent="0.25">
      <c r="H286" s="297"/>
      <c r="I286" s="211"/>
      <c r="J286" s="211"/>
      <c r="K286" s="211"/>
      <c r="L286" s="211"/>
      <c r="M286" s="212"/>
      <c r="N286" s="212"/>
      <c r="O286" s="212"/>
      <c r="P286" s="212"/>
      <c r="Q286" s="212"/>
      <c r="R286" s="212"/>
      <c r="S286" s="212"/>
      <c r="T286" s="298"/>
      <c r="U286" s="299"/>
      <c r="V286" s="299"/>
      <c r="W286" s="299"/>
      <c r="X286" s="299"/>
      <c r="Y286" s="300"/>
      <c r="Z286" s="300"/>
      <c r="AA286" s="300"/>
      <c r="AB286" s="298"/>
      <c r="AC286" s="299"/>
      <c r="AD286" s="299"/>
      <c r="AE286" s="299"/>
      <c r="AF286" s="300"/>
      <c r="AG286" s="300"/>
      <c r="AH286" s="300"/>
      <c r="AI286" s="300"/>
      <c r="AJ286" s="298"/>
      <c r="AK286" s="299"/>
      <c r="AL286" s="299"/>
      <c r="AM286" s="299"/>
      <c r="AN286" s="299"/>
      <c r="AO286" s="300"/>
      <c r="AP286" s="300"/>
      <c r="AQ286" s="300"/>
      <c r="AR286" s="298"/>
      <c r="AS286" s="299"/>
      <c r="AT286" s="299"/>
      <c r="AU286" s="299"/>
      <c r="AV286" s="299"/>
      <c r="AW286" s="300"/>
      <c r="AX286" s="300"/>
      <c r="AY286" s="300"/>
    </row>
    <row r="287" spans="8:51" ht="12.75" x14ac:dyDescent="0.25">
      <c r="H287" s="297"/>
      <c r="I287" s="211"/>
      <c r="J287" s="211"/>
      <c r="K287" s="211"/>
      <c r="L287" s="211"/>
      <c r="M287" s="212"/>
      <c r="N287" s="212"/>
      <c r="O287" s="212"/>
      <c r="P287" s="212"/>
      <c r="Q287" s="212"/>
      <c r="R287" s="212"/>
      <c r="S287" s="212"/>
      <c r="T287" s="298"/>
      <c r="U287" s="299"/>
      <c r="V287" s="299"/>
      <c r="W287" s="299"/>
      <c r="X287" s="299"/>
      <c r="Y287" s="300"/>
      <c r="Z287" s="300"/>
      <c r="AA287" s="300"/>
      <c r="AB287" s="298"/>
      <c r="AC287" s="299"/>
      <c r="AD287" s="299"/>
      <c r="AE287" s="299"/>
      <c r="AF287" s="300"/>
      <c r="AG287" s="300"/>
      <c r="AH287" s="300"/>
      <c r="AI287" s="300"/>
      <c r="AJ287" s="298"/>
      <c r="AK287" s="299"/>
      <c r="AL287" s="299"/>
      <c r="AM287" s="299"/>
      <c r="AN287" s="299"/>
      <c r="AO287" s="300"/>
      <c r="AP287" s="300"/>
      <c r="AQ287" s="300"/>
      <c r="AR287" s="298"/>
      <c r="AS287" s="299"/>
      <c r="AT287" s="299"/>
      <c r="AU287" s="299"/>
      <c r="AV287" s="299"/>
      <c r="AW287" s="300"/>
      <c r="AX287" s="300"/>
      <c r="AY287" s="300"/>
    </row>
    <row r="288" spans="8:51" ht="12.75" x14ac:dyDescent="0.25">
      <c r="H288" s="297"/>
      <c r="I288" s="211"/>
      <c r="J288" s="211"/>
      <c r="K288" s="211"/>
      <c r="L288" s="211"/>
      <c r="M288" s="212"/>
      <c r="N288" s="212"/>
      <c r="O288" s="212"/>
      <c r="P288" s="212"/>
      <c r="Q288" s="212"/>
      <c r="R288" s="212"/>
      <c r="S288" s="212"/>
      <c r="T288" s="298"/>
      <c r="U288" s="299"/>
      <c r="V288" s="299"/>
      <c r="W288" s="299"/>
      <c r="X288" s="299"/>
      <c r="Y288" s="300"/>
      <c r="Z288" s="300"/>
      <c r="AA288" s="300"/>
      <c r="AB288" s="298"/>
      <c r="AC288" s="299"/>
      <c r="AD288" s="299"/>
      <c r="AE288" s="299"/>
      <c r="AF288" s="300"/>
      <c r="AG288" s="300"/>
      <c r="AH288" s="300"/>
      <c r="AI288" s="300"/>
      <c r="AJ288" s="298"/>
      <c r="AK288" s="299"/>
      <c r="AL288" s="299"/>
      <c r="AM288" s="299"/>
      <c r="AN288" s="299"/>
      <c r="AO288" s="300"/>
      <c r="AP288" s="300"/>
      <c r="AQ288" s="300"/>
      <c r="AR288" s="298"/>
      <c r="AS288" s="299"/>
      <c r="AT288" s="299"/>
      <c r="AU288" s="299"/>
      <c r="AV288" s="299"/>
      <c r="AW288" s="300"/>
      <c r="AX288" s="300"/>
      <c r="AY288" s="300"/>
    </row>
    <row r="289" spans="8:51" ht="12.75" x14ac:dyDescent="0.25">
      <c r="H289" s="297"/>
      <c r="I289" s="211"/>
      <c r="J289" s="211"/>
      <c r="K289" s="211"/>
      <c r="L289" s="211"/>
      <c r="M289" s="212"/>
      <c r="N289" s="212"/>
      <c r="O289" s="212"/>
      <c r="P289" s="212"/>
      <c r="Q289" s="212"/>
      <c r="R289" s="212"/>
      <c r="S289" s="212"/>
      <c r="T289" s="298"/>
      <c r="U289" s="299"/>
      <c r="V289" s="299"/>
      <c r="W289" s="299"/>
      <c r="X289" s="299"/>
      <c r="Y289" s="300"/>
      <c r="Z289" s="300"/>
      <c r="AA289" s="300"/>
      <c r="AB289" s="298"/>
      <c r="AC289" s="299"/>
      <c r="AD289" s="299"/>
      <c r="AE289" s="299"/>
      <c r="AF289" s="300"/>
      <c r="AG289" s="300"/>
      <c r="AH289" s="300"/>
      <c r="AI289" s="300"/>
      <c r="AJ289" s="298"/>
      <c r="AK289" s="299"/>
      <c r="AL289" s="299"/>
      <c r="AM289" s="299"/>
      <c r="AN289" s="299"/>
      <c r="AO289" s="300"/>
      <c r="AP289" s="300"/>
      <c r="AQ289" s="300"/>
      <c r="AR289" s="298"/>
      <c r="AS289" s="299"/>
      <c r="AT289" s="299"/>
      <c r="AU289" s="299"/>
      <c r="AV289" s="299"/>
      <c r="AW289" s="300"/>
      <c r="AX289" s="300"/>
      <c r="AY289" s="300"/>
    </row>
    <row r="290" spans="8:51" ht="12.75" x14ac:dyDescent="0.25">
      <c r="H290" s="297"/>
      <c r="I290" s="211"/>
      <c r="J290" s="211"/>
      <c r="K290" s="211"/>
      <c r="L290" s="211"/>
      <c r="M290" s="212"/>
      <c r="N290" s="212"/>
      <c r="O290" s="212"/>
      <c r="P290" s="212"/>
      <c r="Q290" s="212"/>
      <c r="R290" s="212"/>
      <c r="S290" s="212"/>
      <c r="T290" s="298"/>
      <c r="U290" s="299"/>
      <c r="V290" s="299"/>
      <c r="W290" s="299"/>
      <c r="X290" s="299"/>
      <c r="Y290" s="300"/>
      <c r="Z290" s="300"/>
      <c r="AA290" s="300"/>
      <c r="AB290" s="298"/>
      <c r="AC290" s="299"/>
      <c r="AD290" s="299"/>
      <c r="AE290" s="299"/>
      <c r="AF290" s="300"/>
      <c r="AG290" s="300"/>
      <c r="AH290" s="300"/>
      <c r="AI290" s="300"/>
      <c r="AJ290" s="298"/>
      <c r="AK290" s="299"/>
      <c r="AL290" s="299"/>
      <c r="AM290" s="299"/>
      <c r="AN290" s="299"/>
      <c r="AO290" s="300"/>
      <c r="AP290" s="300"/>
      <c r="AQ290" s="300"/>
      <c r="AR290" s="298"/>
      <c r="AS290" s="299"/>
      <c r="AT290" s="299"/>
      <c r="AU290" s="299"/>
      <c r="AV290" s="299"/>
      <c r="AW290" s="300"/>
      <c r="AX290" s="300"/>
      <c r="AY290" s="300"/>
    </row>
    <row r="291" spans="8:51" ht="12.75" x14ac:dyDescent="0.25">
      <c r="H291" s="297"/>
      <c r="I291" s="211"/>
      <c r="J291" s="211"/>
      <c r="K291" s="211"/>
      <c r="L291" s="211"/>
      <c r="M291" s="212"/>
      <c r="N291" s="212"/>
      <c r="O291" s="212"/>
      <c r="P291" s="212"/>
      <c r="Q291" s="212"/>
      <c r="R291" s="212"/>
      <c r="S291" s="212"/>
      <c r="T291" s="298"/>
      <c r="U291" s="299"/>
      <c r="V291" s="299"/>
      <c r="W291" s="299"/>
      <c r="X291" s="299"/>
      <c r="Y291" s="300"/>
      <c r="Z291" s="300"/>
      <c r="AA291" s="300"/>
      <c r="AB291" s="298"/>
      <c r="AC291" s="299"/>
      <c r="AD291" s="299"/>
      <c r="AE291" s="299"/>
      <c r="AF291" s="300"/>
      <c r="AG291" s="300"/>
      <c r="AH291" s="300"/>
      <c r="AI291" s="300"/>
      <c r="AJ291" s="298"/>
      <c r="AK291" s="299"/>
      <c r="AL291" s="299"/>
      <c r="AM291" s="299"/>
      <c r="AN291" s="299"/>
      <c r="AO291" s="300"/>
      <c r="AP291" s="300"/>
      <c r="AQ291" s="300"/>
      <c r="AR291" s="298"/>
      <c r="AS291" s="299"/>
      <c r="AT291" s="299"/>
      <c r="AU291" s="299"/>
      <c r="AV291" s="299"/>
      <c r="AW291" s="300"/>
      <c r="AX291" s="300"/>
      <c r="AY291" s="300"/>
    </row>
    <row r="292" spans="8:51" ht="12.75" x14ac:dyDescent="0.25">
      <c r="H292" s="297"/>
      <c r="I292" s="211"/>
      <c r="J292" s="211"/>
      <c r="K292" s="211"/>
      <c r="L292" s="211"/>
      <c r="M292" s="212"/>
      <c r="N292" s="212"/>
      <c r="O292" s="212"/>
      <c r="P292" s="212"/>
      <c r="Q292" s="212"/>
      <c r="R292" s="212"/>
      <c r="S292" s="212"/>
      <c r="T292" s="298"/>
      <c r="U292" s="299"/>
      <c r="V292" s="299"/>
      <c r="W292" s="299"/>
      <c r="X292" s="299"/>
      <c r="Y292" s="300"/>
      <c r="Z292" s="300"/>
      <c r="AA292" s="300"/>
      <c r="AB292" s="298"/>
      <c r="AC292" s="299"/>
      <c r="AD292" s="299"/>
      <c r="AE292" s="299"/>
      <c r="AF292" s="300"/>
      <c r="AG292" s="300"/>
      <c r="AH292" s="300"/>
      <c r="AI292" s="300"/>
      <c r="AJ292" s="298"/>
      <c r="AK292" s="299"/>
      <c r="AL292" s="299"/>
      <c r="AM292" s="299"/>
      <c r="AN292" s="299"/>
      <c r="AO292" s="300"/>
      <c r="AP292" s="300"/>
      <c r="AQ292" s="300"/>
      <c r="AR292" s="298"/>
      <c r="AS292" s="299"/>
      <c r="AT292" s="299"/>
      <c r="AU292" s="299"/>
      <c r="AV292" s="299"/>
      <c r="AW292" s="300"/>
      <c r="AX292" s="300"/>
      <c r="AY292" s="300"/>
    </row>
    <row r="293" spans="8:51" ht="12.75" x14ac:dyDescent="0.25">
      <c r="H293" s="297"/>
      <c r="I293" s="211"/>
      <c r="J293" s="211"/>
      <c r="K293" s="211"/>
      <c r="L293" s="211"/>
      <c r="M293" s="212"/>
      <c r="N293" s="212"/>
      <c r="O293" s="212"/>
      <c r="P293" s="212"/>
      <c r="Q293" s="212"/>
      <c r="R293" s="212"/>
      <c r="S293" s="212"/>
      <c r="T293" s="298"/>
      <c r="U293" s="299"/>
      <c r="V293" s="299"/>
      <c r="W293" s="299"/>
      <c r="X293" s="299"/>
      <c r="Y293" s="300"/>
      <c r="Z293" s="300"/>
      <c r="AA293" s="300"/>
      <c r="AB293" s="298"/>
      <c r="AC293" s="299"/>
      <c r="AD293" s="299"/>
      <c r="AE293" s="299"/>
      <c r="AF293" s="300"/>
      <c r="AG293" s="300"/>
      <c r="AH293" s="300"/>
      <c r="AI293" s="300"/>
      <c r="AJ293" s="298"/>
      <c r="AK293" s="299"/>
      <c r="AL293" s="299"/>
      <c r="AM293" s="299"/>
      <c r="AN293" s="299"/>
      <c r="AO293" s="300"/>
      <c r="AP293" s="300"/>
      <c r="AQ293" s="300"/>
      <c r="AR293" s="298"/>
      <c r="AS293" s="299"/>
      <c r="AT293" s="299"/>
      <c r="AU293" s="299"/>
      <c r="AV293" s="299"/>
      <c r="AW293" s="300"/>
      <c r="AX293" s="300"/>
      <c r="AY293" s="300"/>
    </row>
    <row r="294" spans="8:51" ht="12.75" x14ac:dyDescent="0.25">
      <c r="H294" s="297"/>
      <c r="I294" s="211"/>
      <c r="J294" s="211"/>
      <c r="K294" s="211"/>
      <c r="L294" s="211"/>
      <c r="M294" s="212"/>
      <c r="N294" s="212"/>
      <c r="O294" s="212"/>
      <c r="P294" s="212"/>
      <c r="Q294" s="212"/>
      <c r="R294" s="212"/>
      <c r="S294" s="212"/>
      <c r="T294" s="298"/>
      <c r="U294" s="299"/>
      <c r="V294" s="299"/>
      <c r="W294" s="299"/>
      <c r="X294" s="299"/>
      <c r="Y294" s="300"/>
      <c r="Z294" s="300"/>
      <c r="AA294" s="300"/>
      <c r="AB294" s="298"/>
      <c r="AC294" s="299"/>
      <c r="AD294" s="299"/>
      <c r="AE294" s="299"/>
      <c r="AF294" s="300"/>
      <c r="AG294" s="300"/>
      <c r="AH294" s="300"/>
      <c r="AI294" s="300"/>
      <c r="AJ294" s="298"/>
      <c r="AK294" s="299"/>
      <c r="AL294" s="299"/>
      <c r="AM294" s="299"/>
      <c r="AN294" s="299"/>
      <c r="AO294" s="300"/>
      <c r="AP294" s="300"/>
      <c r="AQ294" s="300"/>
      <c r="AR294" s="298"/>
      <c r="AS294" s="299"/>
      <c r="AT294" s="299"/>
      <c r="AU294" s="299"/>
      <c r="AV294" s="299"/>
      <c r="AW294" s="300"/>
      <c r="AX294" s="300"/>
      <c r="AY294" s="300"/>
    </row>
    <row r="295" spans="8:51" ht="12.75" x14ac:dyDescent="0.25">
      <c r="H295" s="297"/>
      <c r="I295" s="211"/>
      <c r="J295" s="211"/>
      <c r="K295" s="211"/>
      <c r="L295" s="211"/>
      <c r="M295" s="212"/>
      <c r="N295" s="212"/>
      <c r="O295" s="212"/>
      <c r="P295" s="212"/>
      <c r="Q295" s="212"/>
      <c r="R295" s="212"/>
      <c r="S295" s="212"/>
      <c r="T295" s="298"/>
      <c r="U295" s="299"/>
      <c r="V295" s="299"/>
      <c r="W295" s="299"/>
      <c r="X295" s="299"/>
      <c r="Y295" s="300"/>
      <c r="Z295" s="300"/>
      <c r="AA295" s="300"/>
      <c r="AB295" s="298"/>
      <c r="AC295" s="299"/>
      <c r="AD295" s="299"/>
      <c r="AE295" s="299"/>
      <c r="AF295" s="300"/>
      <c r="AG295" s="300"/>
      <c r="AH295" s="300"/>
      <c r="AI295" s="300"/>
      <c r="AJ295" s="298"/>
      <c r="AK295" s="299"/>
      <c r="AL295" s="299"/>
      <c r="AM295" s="299"/>
      <c r="AN295" s="299"/>
      <c r="AO295" s="300"/>
      <c r="AP295" s="300"/>
      <c r="AQ295" s="300"/>
      <c r="AR295" s="298"/>
      <c r="AS295" s="299"/>
      <c r="AT295" s="299"/>
      <c r="AU295" s="299"/>
      <c r="AV295" s="299"/>
      <c r="AW295" s="300"/>
      <c r="AX295" s="300"/>
      <c r="AY295" s="300"/>
    </row>
    <row r="296" spans="8:51" ht="12.75" x14ac:dyDescent="0.25">
      <c r="H296" s="297"/>
      <c r="I296" s="211"/>
      <c r="J296" s="211"/>
      <c r="K296" s="211"/>
      <c r="L296" s="211"/>
      <c r="M296" s="212"/>
      <c r="N296" s="212"/>
      <c r="O296" s="212"/>
      <c r="P296" s="212"/>
      <c r="Q296" s="212"/>
      <c r="R296" s="212"/>
      <c r="S296" s="212"/>
      <c r="T296" s="298"/>
      <c r="U296" s="299"/>
      <c r="V296" s="299"/>
      <c r="W296" s="299"/>
      <c r="X296" s="299"/>
      <c r="Y296" s="300"/>
      <c r="Z296" s="300"/>
      <c r="AA296" s="300"/>
      <c r="AB296" s="298"/>
      <c r="AC296" s="299"/>
      <c r="AD296" s="299"/>
      <c r="AE296" s="299"/>
      <c r="AF296" s="300"/>
      <c r="AG296" s="300"/>
      <c r="AH296" s="300"/>
      <c r="AI296" s="300"/>
      <c r="AJ296" s="298"/>
      <c r="AK296" s="299"/>
      <c r="AL296" s="299"/>
      <c r="AM296" s="299"/>
      <c r="AN296" s="299"/>
      <c r="AO296" s="300"/>
      <c r="AP296" s="300"/>
      <c r="AQ296" s="300"/>
      <c r="AR296" s="298"/>
      <c r="AS296" s="299"/>
      <c r="AT296" s="299"/>
      <c r="AU296" s="299"/>
      <c r="AV296" s="299"/>
      <c r="AW296" s="300"/>
      <c r="AX296" s="300"/>
      <c r="AY296" s="300"/>
    </row>
    <row r="297" spans="8:51" ht="12.75" x14ac:dyDescent="0.25">
      <c r="H297" s="297"/>
      <c r="I297" s="211"/>
      <c r="J297" s="211"/>
      <c r="K297" s="211"/>
      <c r="L297" s="211"/>
      <c r="M297" s="212"/>
      <c r="N297" s="212"/>
      <c r="O297" s="212"/>
      <c r="P297" s="212"/>
      <c r="Q297" s="212"/>
      <c r="R297" s="212"/>
      <c r="S297" s="212"/>
      <c r="T297" s="298"/>
      <c r="U297" s="299"/>
      <c r="V297" s="299"/>
      <c r="W297" s="299"/>
      <c r="X297" s="299"/>
      <c r="Y297" s="300"/>
      <c r="Z297" s="300"/>
      <c r="AA297" s="300"/>
      <c r="AB297" s="298"/>
      <c r="AC297" s="299"/>
      <c r="AD297" s="299"/>
      <c r="AE297" s="299"/>
      <c r="AF297" s="300"/>
      <c r="AG297" s="300"/>
      <c r="AH297" s="300"/>
      <c r="AI297" s="300"/>
      <c r="AJ297" s="298"/>
      <c r="AK297" s="299"/>
      <c r="AL297" s="299"/>
      <c r="AM297" s="299"/>
      <c r="AN297" s="299"/>
      <c r="AO297" s="300"/>
      <c r="AP297" s="300"/>
      <c r="AQ297" s="300"/>
      <c r="AR297" s="298"/>
      <c r="AS297" s="299"/>
      <c r="AT297" s="299"/>
      <c r="AU297" s="299"/>
      <c r="AV297" s="299"/>
      <c r="AW297" s="300"/>
      <c r="AX297" s="300"/>
      <c r="AY297" s="300"/>
    </row>
    <row r="298" spans="8:51" ht="12.75" x14ac:dyDescent="0.25">
      <c r="H298" s="297"/>
      <c r="I298" s="211"/>
      <c r="J298" s="211"/>
      <c r="K298" s="211"/>
      <c r="L298" s="211"/>
      <c r="M298" s="212"/>
      <c r="N298" s="212"/>
      <c r="O298" s="212"/>
      <c r="P298" s="212"/>
      <c r="Q298" s="212"/>
      <c r="R298" s="212"/>
      <c r="S298" s="212"/>
      <c r="T298" s="298"/>
      <c r="U298" s="299"/>
      <c r="V298" s="299"/>
      <c r="W298" s="299"/>
      <c r="X298" s="299"/>
      <c r="Y298" s="300"/>
      <c r="Z298" s="300"/>
      <c r="AA298" s="300"/>
      <c r="AB298" s="298"/>
      <c r="AC298" s="299"/>
      <c r="AD298" s="299"/>
      <c r="AE298" s="299"/>
      <c r="AF298" s="300"/>
      <c r="AG298" s="300"/>
      <c r="AH298" s="300"/>
      <c r="AI298" s="300"/>
      <c r="AJ298" s="298"/>
      <c r="AK298" s="299"/>
      <c r="AL298" s="299"/>
      <c r="AM298" s="299"/>
      <c r="AN298" s="299"/>
      <c r="AO298" s="300"/>
      <c r="AP298" s="300"/>
      <c r="AQ298" s="300"/>
      <c r="AR298" s="298"/>
      <c r="AS298" s="299"/>
      <c r="AT298" s="299"/>
      <c r="AU298" s="299"/>
      <c r="AV298" s="299"/>
      <c r="AW298" s="300"/>
      <c r="AX298" s="300"/>
      <c r="AY298" s="300"/>
    </row>
    <row r="299" spans="8:51" ht="12.75" x14ac:dyDescent="0.25">
      <c r="H299" s="297"/>
      <c r="I299" s="211"/>
      <c r="J299" s="211"/>
      <c r="K299" s="211"/>
      <c r="L299" s="211"/>
      <c r="M299" s="212"/>
      <c r="N299" s="212"/>
      <c r="O299" s="212"/>
      <c r="P299" s="212"/>
      <c r="Q299" s="212"/>
      <c r="R299" s="212"/>
      <c r="S299" s="212"/>
      <c r="T299" s="298"/>
      <c r="U299" s="299"/>
      <c r="V299" s="299"/>
      <c r="W299" s="299"/>
      <c r="X299" s="299"/>
      <c r="Y299" s="300"/>
      <c r="Z299" s="300"/>
      <c r="AA299" s="300"/>
      <c r="AB299" s="298"/>
      <c r="AC299" s="299"/>
      <c r="AD299" s="299"/>
      <c r="AE299" s="299"/>
      <c r="AF299" s="300"/>
      <c r="AG299" s="300"/>
      <c r="AH299" s="300"/>
      <c r="AI299" s="300"/>
      <c r="AJ299" s="298"/>
      <c r="AK299" s="299"/>
      <c r="AL299" s="299"/>
      <c r="AM299" s="299"/>
      <c r="AN299" s="299"/>
      <c r="AO299" s="300"/>
      <c r="AP299" s="300"/>
      <c r="AQ299" s="300"/>
      <c r="AR299" s="298"/>
      <c r="AS299" s="299"/>
      <c r="AT299" s="299"/>
      <c r="AU299" s="299"/>
      <c r="AV299" s="299"/>
      <c r="AW299" s="300"/>
      <c r="AX299" s="300"/>
      <c r="AY299" s="300"/>
    </row>
    <row r="300" spans="8:51" ht="12.75" x14ac:dyDescent="0.25">
      <c r="H300" s="297"/>
      <c r="I300" s="211"/>
      <c r="J300" s="211"/>
      <c r="K300" s="211"/>
      <c r="L300" s="211"/>
      <c r="M300" s="212"/>
      <c r="N300" s="212"/>
      <c r="O300" s="212"/>
      <c r="P300" s="212"/>
      <c r="Q300" s="212"/>
      <c r="R300" s="212"/>
      <c r="S300" s="212"/>
      <c r="T300" s="298"/>
      <c r="U300" s="299"/>
      <c r="V300" s="299"/>
      <c r="W300" s="299"/>
      <c r="X300" s="299"/>
      <c r="Y300" s="300"/>
      <c r="Z300" s="300"/>
      <c r="AA300" s="300"/>
      <c r="AB300" s="298"/>
      <c r="AC300" s="299"/>
      <c r="AD300" s="299"/>
      <c r="AE300" s="299"/>
      <c r="AF300" s="300"/>
      <c r="AG300" s="300"/>
      <c r="AH300" s="300"/>
      <c r="AI300" s="300"/>
      <c r="AJ300" s="298"/>
      <c r="AK300" s="299"/>
      <c r="AL300" s="299"/>
      <c r="AM300" s="299"/>
      <c r="AN300" s="299"/>
      <c r="AO300" s="300"/>
      <c r="AP300" s="300"/>
      <c r="AQ300" s="300"/>
      <c r="AR300" s="298"/>
      <c r="AS300" s="299"/>
      <c r="AT300" s="299"/>
      <c r="AU300" s="299"/>
      <c r="AV300" s="299"/>
      <c r="AW300" s="300"/>
      <c r="AX300" s="300"/>
      <c r="AY300" s="300"/>
    </row>
    <row r="301" spans="8:51" ht="12.75" x14ac:dyDescent="0.25">
      <c r="H301" s="297"/>
      <c r="I301" s="211"/>
      <c r="J301" s="211"/>
      <c r="K301" s="211"/>
      <c r="L301" s="211"/>
      <c r="M301" s="212"/>
      <c r="N301" s="212"/>
      <c r="O301" s="212"/>
      <c r="P301" s="212"/>
      <c r="Q301" s="212"/>
      <c r="R301" s="212"/>
      <c r="S301" s="212"/>
      <c r="T301" s="298"/>
      <c r="U301" s="299"/>
      <c r="V301" s="299"/>
      <c r="W301" s="299"/>
      <c r="X301" s="299"/>
      <c r="Y301" s="300"/>
      <c r="Z301" s="300"/>
      <c r="AA301" s="300"/>
      <c r="AB301" s="298"/>
      <c r="AC301" s="299"/>
      <c r="AD301" s="299"/>
      <c r="AE301" s="299"/>
      <c r="AF301" s="300"/>
      <c r="AG301" s="300"/>
      <c r="AH301" s="300"/>
      <c r="AI301" s="300"/>
      <c r="AJ301" s="298"/>
      <c r="AK301" s="299"/>
      <c r="AL301" s="299"/>
      <c r="AM301" s="299"/>
      <c r="AN301" s="299"/>
      <c r="AO301" s="300"/>
      <c r="AP301" s="300"/>
      <c r="AQ301" s="300"/>
      <c r="AR301" s="298"/>
      <c r="AS301" s="299"/>
      <c r="AT301" s="299"/>
      <c r="AU301" s="299"/>
      <c r="AV301" s="299"/>
      <c r="AW301" s="300"/>
      <c r="AX301" s="300"/>
      <c r="AY301" s="300"/>
    </row>
    <row r="302" spans="8:51" ht="12.75" x14ac:dyDescent="0.25">
      <c r="H302" s="297"/>
      <c r="I302" s="211"/>
      <c r="J302" s="211"/>
      <c r="K302" s="211"/>
      <c r="L302" s="211"/>
      <c r="M302" s="212"/>
      <c r="N302" s="212"/>
      <c r="O302" s="212"/>
      <c r="P302" s="212"/>
      <c r="Q302" s="212"/>
      <c r="R302" s="212"/>
      <c r="S302" s="212"/>
      <c r="T302" s="298"/>
      <c r="U302" s="299"/>
      <c r="V302" s="299"/>
      <c r="W302" s="299"/>
      <c r="X302" s="299"/>
      <c r="Y302" s="300"/>
      <c r="Z302" s="300"/>
      <c r="AA302" s="300"/>
      <c r="AB302" s="298"/>
      <c r="AC302" s="299"/>
      <c r="AD302" s="299"/>
      <c r="AE302" s="299"/>
      <c r="AF302" s="300"/>
      <c r="AG302" s="300"/>
      <c r="AH302" s="300"/>
      <c r="AI302" s="300"/>
      <c r="AJ302" s="298"/>
      <c r="AK302" s="299"/>
      <c r="AL302" s="299"/>
      <c r="AM302" s="299"/>
      <c r="AN302" s="299"/>
      <c r="AO302" s="300"/>
      <c r="AP302" s="300"/>
      <c r="AQ302" s="300"/>
      <c r="AR302" s="298"/>
      <c r="AS302" s="299"/>
      <c r="AT302" s="299"/>
      <c r="AU302" s="299"/>
      <c r="AV302" s="299"/>
      <c r="AW302" s="300"/>
      <c r="AX302" s="300"/>
      <c r="AY302" s="300"/>
    </row>
    <row r="303" spans="8:51" ht="12.75" x14ac:dyDescent="0.25">
      <c r="H303" s="297"/>
      <c r="I303" s="211"/>
      <c r="J303" s="211"/>
      <c r="K303" s="211"/>
      <c r="L303" s="211"/>
      <c r="M303" s="212"/>
      <c r="N303" s="212"/>
      <c r="O303" s="212"/>
      <c r="P303" s="212"/>
      <c r="Q303" s="212"/>
      <c r="R303" s="212"/>
      <c r="S303" s="212"/>
      <c r="T303" s="298"/>
      <c r="U303" s="299"/>
      <c r="V303" s="299"/>
      <c r="W303" s="299"/>
      <c r="X303" s="299"/>
      <c r="Y303" s="300"/>
      <c r="Z303" s="300"/>
      <c r="AA303" s="300"/>
      <c r="AB303" s="298"/>
      <c r="AC303" s="299"/>
      <c r="AD303" s="299"/>
      <c r="AE303" s="299"/>
      <c r="AF303" s="300"/>
      <c r="AG303" s="300"/>
      <c r="AH303" s="300"/>
      <c r="AI303" s="300"/>
      <c r="AJ303" s="298"/>
      <c r="AK303" s="299"/>
      <c r="AL303" s="299"/>
      <c r="AM303" s="299"/>
      <c r="AN303" s="299"/>
      <c r="AO303" s="300"/>
      <c r="AP303" s="300"/>
      <c r="AQ303" s="300"/>
      <c r="AR303" s="298"/>
      <c r="AS303" s="299"/>
      <c r="AT303" s="299"/>
      <c r="AU303" s="299"/>
      <c r="AV303" s="299"/>
      <c r="AW303" s="300"/>
      <c r="AX303" s="300"/>
      <c r="AY303" s="300"/>
    </row>
    <row r="304" spans="8:51" ht="12.75" x14ac:dyDescent="0.25">
      <c r="H304" s="297"/>
      <c r="I304" s="211"/>
      <c r="J304" s="211"/>
      <c r="K304" s="211"/>
      <c r="L304" s="211"/>
      <c r="M304" s="212"/>
      <c r="N304" s="212"/>
      <c r="O304" s="212"/>
      <c r="P304" s="212"/>
      <c r="Q304" s="212"/>
      <c r="R304" s="212"/>
      <c r="S304" s="212"/>
      <c r="T304" s="298"/>
      <c r="U304" s="299"/>
      <c r="V304" s="299"/>
      <c r="W304" s="299"/>
      <c r="X304" s="299"/>
      <c r="Y304" s="300"/>
      <c r="Z304" s="300"/>
      <c r="AA304" s="300"/>
      <c r="AB304" s="298"/>
      <c r="AC304" s="299"/>
      <c r="AD304" s="299"/>
      <c r="AE304" s="299"/>
      <c r="AF304" s="300"/>
      <c r="AG304" s="300"/>
      <c r="AH304" s="300"/>
      <c r="AI304" s="300"/>
      <c r="AJ304" s="298"/>
      <c r="AK304" s="299"/>
      <c r="AL304" s="299"/>
      <c r="AM304" s="299"/>
      <c r="AN304" s="299"/>
      <c r="AO304" s="300"/>
      <c r="AP304" s="300"/>
      <c r="AQ304" s="300"/>
      <c r="AR304" s="298"/>
      <c r="AS304" s="299"/>
      <c r="AT304" s="299"/>
      <c r="AU304" s="299"/>
      <c r="AV304" s="299"/>
      <c r="AW304" s="300"/>
      <c r="AX304" s="300"/>
      <c r="AY304" s="300"/>
    </row>
    <row r="305" spans="8:51" ht="12.75" x14ac:dyDescent="0.25">
      <c r="H305" s="297"/>
      <c r="I305" s="211"/>
      <c r="J305" s="211"/>
      <c r="K305" s="211"/>
      <c r="L305" s="211"/>
      <c r="M305" s="212"/>
      <c r="N305" s="212"/>
      <c r="O305" s="212"/>
      <c r="P305" s="212"/>
      <c r="Q305" s="212"/>
      <c r="R305" s="212"/>
      <c r="S305" s="212"/>
      <c r="T305" s="298"/>
      <c r="U305" s="299"/>
      <c r="V305" s="299"/>
      <c r="W305" s="299"/>
      <c r="X305" s="299"/>
      <c r="Y305" s="300"/>
      <c r="Z305" s="300"/>
      <c r="AA305" s="300"/>
      <c r="AB305" s="298"/>
      <c r="AC305" s="299"/>
      <c r="AD305" s="299"/>
      <c r="AE305" s="299"/>
      <c r="AF305" s="300"/>
      <c r="AG305" s="300"/>
      <c r="AH305" s="300"/>
      <c r="AI305" s="300"/>
      <c r="AJ305" s="298"/>
      <c r="AK305" s="299"/>
      <c r="AL305" s="299"/>
      <c r="AM305" s="299"/>
      <c r="AN305" s="299"/>
      <c r="AO305" s="300"/>
      <c r="AP305" s="300"/>
      <c r="AQ305" s="300"/>
      <c r="AR305" s="298"/>
      <c r="AS305" s="299"/>
      <c r="AT305" s="299"/>
      <c r="AU305" s="299"/>
      <c r="AV305" s="299"/>
      <c r="AW305" s="300"/>
      <c r="AX305" s="300"/>
      <c r="AY305" s="300"/>
    </row>
    <row r="306" spans="8:51" ht="12.75" x14ac:dyDescent="0.25">
      <c r="H306" s="297"/>
      <c r="I306" s="211"/>
      <c r="J306" s="211"/>
      <c r="K306" s="211"/>
      <c r="L306" s="211"/>
      <c r="M306" s="212"/>
      <c r="N306" s="212"/>
      <c r="O306" s="212"/>
      <c r="P306" s="212"/>
      <c r="Q306" s="212"/>
      <c r="R306" s="212"/>
      <c r="S306" s="212"/>
      <c r="T306" s="298"/>
      <c r="U306" s="299"/>
      <c r="V306" s="299"/>
      <c r="W306" s="299"/>
      <c r="X306" s="299"/>
      <c r="Y306" s="300"/>
      <c r="Z306" s="300"/>
      <c r="AA306" s="300"/>
      <c r="AB306" s="298"/>
      <c r="AC306" s="299"/>
      <c r="AD306" s="299"/>
      <c r="AE306" s="299"/>
      <c r="AF306" s="300"/>
      <c r="AG306" s="300"/>
      <c r="AH306" s="300"/>
      <c r="AI306" s="300"/>
      <c r="AJ306" s="298"/>
      <c r="AK306" s="299"/>
      <c r="AL306" s="299"/>
      <c r="AM306" s="299"/>
      <c r="AN306" s="299"/>
      <c r="AO306" s="300"/>
      <c r="AP306" s="300"/>
      <c r="AQ306" s="300"/>
      <c r="AR306" s="298"/>
      <c r="AS306" s="299"/>
      <c r="AT306" s="299"/>
      <c r="AU306" s="299"/>
      <c r="AV306" s="299"/>
      <c r="AW306" s="300"/>
      <c r="AX306" s="300"/>
      <c r="AY306" s="300"/>
    </row>
    <row r="307" spans="8:51" ht="12.75" x14ac:dyDescent="0.25">
      <c r="H307" s="297"/>
      <c r="I307" s="211"/>
      <c r="J307" s="211"/>
      <c r="K307" s="211"/>
      <c r="L307" s="211"/>
      <c r="M307" s="212"/>
      <c r="N307" s="212"/>
      <c r="O307" s="212"/>
      <c r="P307" s="212"/>
      <c r="Q307" s="212"/>
      <c r="R307" s="212"/>
      <c r="S307" s="212"/>
      <c r="T307" s="298"/>
      <c r="U307" s="299"/>
      <c r="V307" s="299"/>
      <c r="W307" s="299"/>
      <c r="X307" s="299"/>
      <c r="Y307" s="300"/>
      <c r="Z307" s="300"/>
      <c r="AA307" s="300"/>
      <c r="AB307" s="298"/>
      <c r="AC307" s="299"/>
      <c r="AD307" s="299"/>
      <c r="AE307" s="299"/>
      <c r="AF307" s="300"/>
      <c r="AG307" s="300"/>
      <c r="AH307" s="300"/>
      <c r="AI307" s="300"/>
      <c r="AJ307" s="298"/>
      <c r="AK307" s="299"/>
      <c r="AL307" s="299"/>
      <c r="AM307" s="299"/>
      <c r="AN307" s="299"/>
      <c r="AO307" s="300"/>
      <c r="AP307" s="300"/>
      <c r="AQ307" s="300"/>
      <c r="AR307" s="298"/>
      <c r="AS307" s="299"/>
      <c r="AT307" s="299"/>
      <c r="AU307" s="299"/>
      <c r="AV307" s="299"/>
      <c r="AW307" s="300"/>
      <c r="AX307" s="300"/>
      <c r="AY307" s="300"/>
    </row>
    <row r="308" spans="8:51" ht="12.75" x14ac:dyDescent="0.25">
      <c r="H308" s="297"/>
      <c r="I308" s="211"/>
      <c r="J308" s="211"/>
      <c r="K308" s="211"/>
      <c r="L308" s="211"/>
      <c r="M308" s="212"/>
      <c r="N308" s="212"/>
      <c r="O308" s="212"/>
      <c r="P308" s="212"/>
      <c r="Q308" s="212"/>
      <c r="R308" s="212"/>
      <c r="S308" s="212"/>
      <c r="T308" s="298"/>
      <c r="U308" s="299"/>
      <c r="V308" s="299"/>
      <c r="W308" s="299"/>
      <c r="X308" s="299"/>
      <c r="Y308" s="300"/>
      <c r="Z308" s="300"/>
      <c r="AA308" s="300"/>
      <c r="AB308" s="298"/>
      <c r="AC308" s="299"/>
      <c r="AD308" s="299"/>
      <c r="AE308" s="299"/>
      <c r="AF308" s="300"/>
      <c r="AG308" s="300"/>
      <c r="AH308" s="300"/>
      <c r="AI308" s="300"/>
      <c r="AJ308" s="298"/>
      <c r="AK308" s="299"/>
      <c r="AL308" s="299"/>
      <c r="AM308" s="299"/>
      <c r="AN308" s="299"/>
      <c r="AO308" s="300"/>
      <c r="AP308" s="300"/>
      <c r="AQ308" s="300"/>
      <c r="AR308" s="298"/>
      <c r="AS308" s="299"/>
      <c r="AT308" s="299"/>
      <c r="AU308" s="299"/>
      <c r="AV308" s="299"/>
      <c r="AW308" s="300"/>
      <c r="AX308" s="300"/>
      <c r="AY308" s="300"/>
    </row>
    <row r="309" spans="8:51" ht="12.75" x14ac:dyDescent="0.25">
      <c r="H309" s="297"/>
      <c r="I309" s="211"/>
      <c r="J309" s="211"/>
      <c r="K309" s="211"/>
      <c r="L309" s="211"/>
      <c r="M309" s="212"/>
      <c r="N309" s="212"/>
      <c r="O309" s="212"/>
      <c r="P309" s="212"/>
      <c r="Q309" s="212"/>
      <c r="R309" s="212"/>
      <c r="S309" s="212"/>
      <c r="T309" s="298"/>
      <c r="U309" s="299"/>
      <c r="V309" s="299"/>
      <c r="W309" s="299"/>
      <c r="X309" s="299"/>
      <c r="Y309" s="300"/>
      <c r="Z309" s="300"/>
      <c r="AA309" s="300"/>
      <c r="AB309" s="298"/>
      <c r="AC309" s="299"/>
      <c r="AD309" s="299"/>
      <c r="AE309" s="299"/>
      <c r="AF309" s="300"/>
      <c r="AG309" s="300"/>
      <c r="AH309" s="300"/>
      <c r="AI309" s="300"/>
      <c r="AJ309" s="298"/>
      <c r="AK309" s="299"/>
      <c r="AL309" s="299"/>
      <c r="AM309" s="299"/>
      <c r="AN309" s="299"/>
      <c r="AO309" s="300"/>
      <c r="AP309" s="300"/>
      <c r="AQ309" s="300"/>
      <c r="AR309" s="298"/>
      <c r="AS309" s="299"/>
      <c r="AT309" s="299"/>
      <c r="AU309" s="299"/>
      <c r="AV309" s="299"/>
      <c r="AW309" s="300"/>
      <c r="AX309" s="300"/>
      <c r="AY309" s="300"/>
    </row>
    <row r="310" spans="8:51" ht="12.75" x14ac:dyDescent="0.25">
      <c r="H310" s="297"/>
      <c r="I310" s="211"/>
      <c r="J310" s="211"/>
      <c r="K310" s="211"/>
      <c r="L310" s="211"/>
      <c r="M310" s="212"/>
      <c r="N310" s="212"/>
      <c r="O310" s="212"/>
      <c r="P310" s="212"/>
      <c r="Q310" s="212"/>
      <c r="R310" s="212"/>
      <c r="S310" s="212"/>
      <c r="T310" s="298"/>
      <c r="U310" s="299"/>
      <c r="V310" s="299"/>
      <c r="W310" s="299"/>
      <c r="X310" s="299"/>
      <c r="Y310" s="300"/>
      <c r="Z310" s="300"/>
      <c r="AA310" s="300"/>
      <c r="AB310" s="298"/>
      <c r="AC310" s="299"/>
      <c r="AD310" s="299"/>
      <c r="AE310" s="299"/>
      <c r="AF310" s="300"/>
      <c r="AG310" s="300"/>
      <c r="AH310" s="300"/>
      <c r="AI310" s="300"/>
      <c r="AJ310" s="298"/>
      <c r="AK310" s="299"/>
      <c r="AL310" s="299"/>
      <c r="AM310" s="299"/>
      <c r="AN310" s="299"/>
      <c r="AO310" s="300"/>
      <c r="AP310" s="300"/>
      <c r="AQ310" s="300"/>
      <c r="AR310" s="298"/>
      <c r="AS310" s="299"/>
      <c r="AT310" s="299"/>
      <c r="AU310" s="299"/>
      <c r="AV310" s="299"/>
      <c r="AW310" s="300"/>
      <c r="AX310" s="300"/>
      <c r="AY310" s="300"/>
    </row>
  </sheetData>
  <sheetProtection algorithmName="SHA-512" hashValue="NAAV7DCaRcBHMs9b+BrBmOq+fBdmKWzIEqU10kH/qDVp4fqNdnAp3iH+yaVJIEi2g9pnmKsI5iC+iQFUKUXtFg==" saltValue="uqZol2OYeT0NdWqzgvyNcQ==" spinCount="100000" sheet="1" objects="1" scenarios="1"/>
  <mergeCells count="112">
    <mergeCell ref="M1:S1"/>
    <mergeCell ref="T1:AA1"/>
    <mergeCell ref="AB1:AI1"/>
    <mergeCell ref="AJ1:AQ1"/>
    <mergeCell ref="AR1:AY1"/>
    <mergeCell ref="N2:Q2"/>
    <mergeCell ref="R2:R3"/>
    <mergeCell ref="S2:S3"/>
    <mergeCell ref="T2:T3"/>
    <mergeCell ref="E33:F33"/>
    <mergeCell ref="E38:F38"/>
    <mergeCell ref="E31:F31"/>
    <mergeCell ref="AH2:AH3"/>
    <mergeCell ref="AS2:AS3"/>
    <mergeCell ref="A2:F3"/>
    <mergeCell ref="A4:F4"/>
    <mergeCell ref="E7:F7"/>
    <mergeCell ref="E20:F20"/>
    <mergeCell ref="G2:G3"/>
    <mergeCell ref="H2:H3"/>
    <mergeCell ref="I2:I3"/>
    <mergeCell ref="J2:J3"/>
    <mergeCell ref="K2:K3"/>
    <mergeCell ref="L2:L3"/>
    <mergeCell ref="Z2:Z3"/>
    <mergeCell ref="M70:S70"/>
    <mergeCell ref="T70:AA70"/>
    <mergeCell ref="AB70:AI70"/>
    <mergeCell ref="AJ70:AQ70"/>
    <mergeCell ref="AR70:AY70"/>
    <mergeCell ref="AX2:AX3"/>
    <mergeCell ref="AY2:AY3"/>
    <mergeCell ref="E11:F11"/>
    <mergeCell ref="E27:F27"/>
    <mergeCell ref="AL2:AO2"/>
    <mergeCell ref="AP2:AP3"/>
    <mergeCell ref="AQ2:AQ3"/>
    <mergeCell ref="AR2:AR3"/>
    <mergeCell ref="AT2:AW2"/>
    <mergeCell ref="AC2:AC3"/>
    <mergeCell ref="AD2:AG2"/>
    <mergeCell ref="AI2:AI3"/>
    <mergeCell ref="AJ2:AJ3"/>
    <mergeCell ref="AK2:AK3"/>
    <mergeCell ref="U2:U3"/>
    <mergeCell ref="V2:Y2"/>
    <mergeCell ref="AA2:AA3"/>
    <mergeCell ref="AB2:AB3"/>
    <mergeCell ref="M2:M3"/>
    <mergeCell ref="M71:M72"/>
    <mergeCell ref="N71:Q71"/>
    <mergeCell ref="R71:R72"/>
    <mergeCell ref="S71:S72"/>
    <mergeCell ref="T71:T72"/>
    <mergeCell ref="H71:H72"/>
    <mergeCell ref="I71:I72"/>
    <mergeCell ref="J71:J72"/>
    <mergeCell ref="K71:K72"/>
    <mergeCell ref="L71:L72"/>
    <mergeCell ref="AS71:AS72"/>
    <mergeCell ref="AT71:AW71"/>
    <mergeCell ref="AX71:AX72"/>
    <mergeCell ref="AY71:AY72"/>
    <mergeCell ref="M126:S126"/>
    <mergeCell ref="T126:AA126"/>
    <mergeCell ref="AB126:AI126"/>
    <mergeCell ref="AJ126:AQ126"/>
    <mergeCell ref="AR126:AY126"/>
    <mergeCell ref="AK71:AK72"/>
    <mergeCell ref="AL71:AO71"/>
    <mergeCell ref="AP71:AP72"/>
    <mergeCell ref="AQ71:AQ72"/>
    <mergeCell ref="AR71:AR72"/>
    <mergeCell ref="AC71:AC72"/>
    <mergeCell ref="AD71:AG71"/>
    <mergeCell ref="AH71:AH72"/>
    <mergeCell ref="AI71:AI72"/>
    <mergeCell ref="AJ71:AJ72"/>
    <mergeCell ref="U71:U72"/>
    <mergeCell ref="V71:Y71"/>
    <mergeCell ref="Z71:Z72"/>
    <mergeCell ref="AA71:AA72"/>
    <mergeCell ref="AB71:AB72"/>
    <mergeCell ref="M127:M128"/>
    <mergeCell ref="N127:Q127"/>
    <mergeCell ref="R127:R128"/>
    <mergeCell ref="S127:S128"/>
    <mergeCell ref="T127:T128"/>
    <mergeCell ref="H127:H128"/>
    <mergeCell ref="I127:I128"/>
    <mergeCell ref="J127:J128"/>
    <mergeCell ref="K127:K128"/>
    <mergeCell ref="L127:L128"/>
    <mergeCell ref="AC127:AC128"/>
    <mergeCell ref="AD127:AG127"/>
    <mergeCell ref="AH127:AH128"/>
    <mergeCell ref="AI127:AI128"/>
    <mergeCell ref="AJ127:AJ128"/>
    <mergeCell ref="U127:U128"/>
    <mergeCell ref="V127:Y127"/>
    <mergeCell ref="Z127:Z128"/>
    <mergeCell ref="AA127:AA128"/>
    <mergeCell ref="AB127:AB128"/>
    <mergeCell ref="AS127:AS128"/>
    <mergeCell ref="AT127:AW127"/>
    <mergeCell ref="AX127:AX128"/>
    <mergeCell ref="AY127:AY128"/>
    <mergeCell ref="AK127:AK128"/>
    <mergeCell ref="AL127:AO127"/>
    <mergeCell ref="AP127:AP128"/>
    <mergeCell ref="AQ127:AQ128"/>
    <mergeCell ref="AR127:AR128"/>
  </mergeCells>
  <conditionalFormatting sqref="G8:G10 G28:G29 G32">
    <cfRule type="expression" dxfId="325" priority="190">
      <formula>$G8=$H8</formula>
    </cfRule>
  </conditionalFormatting>
  <conditionalFormatting sqref="G12:G19">
    <cfRule type="expression" dxfId="324" priority="188">
      <formula>$G12=$H12</formula>
    </cfRule>
  </conditionalFormatting>
  <conditionalFormatting sqref="G34">
    <cfRule type="expression" dxfId="323" priority="187">
      <formula>$G34=$H34</formula>
    </cfRule>
  </conditionalFormatting>
  <conditionalFormatting sqref="G39">
    <cfRule type="expression" dxfId="322" priority="159">
      <formula>$G39=$H39</formula>
    </cfRule>
  </conditionalFormatting>
  <conditionalFormatting sqref="G21:G26">
    <cfRule type="expression" dxfId="321" priority="57">
      <formula>$G21=$H21</formula>
    </cfRule>
  </conditionalFormatting>
  <conditionalFormatting sqref="G35:G36">
    <cfRule type="expression" dxfId="320" priority="56">
      <formula>$G35=$H35</formula>
    </cfRule>
  </conditionalFormatting>
  <conditionalFormatting sqref="G40:G42">
    <cfRule type="expression" dxfId="319" priority="55">
      <formula>$G40=$H40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74"/>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sheetView>
  </sheetViews>
  <sheetFormatPr baseColWidth="10" defaultColWidth="11.42578125" defaultRowHeight="12.7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1.7109375" style="210" customWidth="1"/>
    <col min="9" max="12" width="11.7109375" style="211" customWidth="1"/>
    <col min="13" max="19" width="12.7109375" style="212" customWidth="1"/>
    <col min="20" max="20" width="12.7109375" style="213" customWidth="1"/>
    <col min="21" max="24" width="12.7109375" style="214" customWidth="1"/>
    <col min="25" max="27" width="12.7109375" style="141" customWidth="1"/>
    <col min="28" max="28" width="12.7109375" style="213" customWidth="1"/>
    <col min="29" max="31" width="12.7109375" style="214" customWidth="1"/>
    <col min="32" max="35" width="12.7109375" style="141" customWidth="1"/>
    <col min="36" max="36" width="12.7109375" style="213" customWidth="1"/>
    <col min="37" max="40" width="12.7109375" style="214" customWidth="1"/>
    <col min="41" max="43" width="12.7109375" style="141" customWidth="1"/>
    <col min="44" max="44" width="12.7109375" style="213" customWidth="1"/>
    <col min="45" max="48" width="12.7109375" style="214" customWidth="1"/>
    <col min="49" max="87" width="12.7109375" style="141" customWidth="1"/>
    <col min="88" max="16384" width="11.42578125" style="141"/>
  </cols>
  <sheetData>
    <row r="1" spans="1:51" ht="32.25" customHeight="1" thickBot="1" x14ac:dyDescent="0.3">
      <c r="A1" s="141"/>
      <c r="B1" s="142"/>
      <c r="C1" s="142"/>
      <c r="D1" s="142"/>
      <c r="E1" s="143"/>
      <c r="F1" s="144"/>
      <c r="G1" s="145"/>
      <c r="H1" s="145"/>
      <c r="I1" s="146"/>
      <c r="J1" s="146"/>
      <c r="K1" s="146"/>
      <c r="L1" s="146"/>
      <c r="M1" s="527" t="s">
        <v>271</v>
      </c>
      <c r="N1" s="528"/>
      <c r="O1" s="528"/>
      <c r="P1" s="528"/>
      <c r="Q1" s="528"/>
      <c r="R1" s="528"/>
      <c r="S1" s="529"/>
      <c r="T1" s="530" t="s">
        <v>264</v>
      </c>
      <c r="U1" s="531"/>
      <c r="V1" s="531"/>
      <c r="W1" s="531"/>
      <c r="X1" s="531"/>
      <c r="Y1" s="531"/>
      <c r="Z1" s="531"/>
      <c r="AA1" s="531"/>
      <c r="AB1" s="532" t="s">
        <v>265</v>
      </c>
      <c r="AC1" s="533"/>
      <c r="AD1" s="533"/>
      <c r="AE1" s="533"/>
      <c r="AF1" s="533"/>
      <c r="AG1" s="533"/>
      <c r="AH1" s="533"/>
      <c r="AI1" s="533"/>
      <c r="AJ1" s="534" t="s">
        <v>266</v>
      </c>
      <c r="AK1" s="535"/>
      <c r="AL1" s="535"/>
      <c r="AM1" s="535"/>
      <c r="AN1" s="535"/>
      <c r="AO1" s="535"/>
      <c r="AP1" s="535"/>
      <c r="AQ1" s="535"/>
      <c r="AR1" s="536" t="s">
        <v>267</v>
      </c>
      <c r="AS1" s="537"/>
      <c r="AT1" s="537"/>
      <c r="AU1" s="537"/>
      <c r="AV1" s="537"/>
      <c r="AW1" s="537"/>
      <c r="AX1" s="537"/>
      <c r="AY1" s="537"/>
    </row>
    <row r="2" spans="1:51" ht="31.9" customHeight="1" x14ac:dyDescent="0.25">
      <c r="A2" s="542" t="s">
        <v>140</v>
      </c>
      <c r="B2" s="543"/>
      <c r="C2" s="543"/>
      <c r="D2" s="543"/>
      <c r="E2" s="543"/>
      <c r="F2" s="544"/>
      <c r="G2" s="567" t="s">
        <v>270</v>
      </c>
      <c r="H2" s="569" t="s">
        <v>269</v>
      </c>
      <c r="I2" s="555" t="s">
        <v>141</v>
      </c>
      <c r="J2" s="557" t="s">
        <v>142</v>
      </c>
      <c r="K2" s="559" t="s">
        <v>143</v>
      </c>
      <c r="L2" s="566" t="s">
        <v>144</v>
      </c>
      <c r="M2" s="571" t="s">
        <v>1</v>
      </c>
      <c r="N2" s="563" t="s">
        <v>0</v>
      </c>
      <c r="O2" s="563"/>
      <c r="P2" s="563"/>
      <c r="Q2" s="563"/>
      <c r="R2" s="564" t="s">
        <v>268</v>
      </c>
      <c r="S2" s="553" t="s">
        <v>5</v>
      </c>
      <c r="T2" s="561" t="s">
        <v>141</v>
      </c>
      <c r="U2" s="571" t="s">
        <v>8</v>
      </c>
      <c r="V2" s="563" t="s">
        <v>0</v>
      </c>
      <c r="W2" s="563"/>
      <c r="X2" s="563"/>
      <c r="Y2" s="563"/>
      <c r="Z2" s="564" t="s">
        <v>268</v>
      </c>
      <c r="AA2" s="553" t="s">
        <v>5</v>
      </c>
      <c r="AB2" s="561" t="s">
        <v>142</v>
      </c>
      <c r="AC2" s="571" t="s">
        <v>8</v>
      </c>
      <c r="AD2" s="563" t="s">
        <v>0</v>
      </c>
      <c r="AE2" s="563"/>
      <c r="AF2" s="563"/>
      <c r="AG2" s="563"/>
      <c r="AH2" s="564" t="s">
        <v>268</v>
      </c>
      <c r="AI2" s="553" t="s">
        <v>5</v>
      </c>
      <c r="AJ2" s="561" t="s">
        <v>143</v>
      </c>
      <c r="AK2" s="571" t="s">
        <v>8</v>
      </c>
      <c r="AL2" s="563" t="s">
        <v>0</v>
      </c>
      <c r="AM2" s="563"/>
      <c r="AN2" s="563"/>
      <c r="AO2" s="563"/>
      <c r="AP2" s="564" t="s">
        <v>268</v>
      </c>
      <c r="AQ2" s="553" t="s">
        <v>5</v>
      </c>
      <c r="AR2" s="561" t="s">
        <v>144</v>
      </c>
      <c r="AS2" s="571" t="s">
        <v>8</v>
      </c>
      <c r="AT2" s="563" t="s">
        <v>0</v>
      </c>
      <c r="AU2" s="563"/>
      <c r="AV2" s="563"/>
      <c r="AW2" s="563"/>
      <c r="AX2" s="564" t="s">
        <v>268</v>
      </c>
      <c r="AY2" s="553" t="s">
        <v>5</v>
      </c>
    </row>
    <row r="3" spans="1:51" ht="31.9" customHeight="1" x14ac:dyDescent="0.25">
      <c r="A3" s="545"/>
      <c r="B3" s="546"/>
      <c r="C3" s="546"/>
      <c r="D3" s="546"/>
      <c r="E3" s="546"/>
      <c r="F3" s="547"/>
      <c r="G3" s="568"/>
      <c r="H3" s="570"/>
      <c r="I3" s="556"/>
      <c r="J3" s="558"/>
      <c r="K3" s="560"/>
      <c r="L3" s="562"/>
      <c r="M3" s="572"/>
      <c r="N3" s="148" t="s">
        <v>2</v>
      </c>
      <c r="O3" s="148" t="s">
        <v>4</v>
      </c>
      <c r="P3" s="148" t="s">
        <v>3</v>
      </c>
      <c r="Q3" s="148" t="s">
        <v>6</v>
      </c>
      <c r="R3" s="565"/>
      <c r="S3" s="554"/>
      <c r="T3" s="562"/>
      <c r="U3" s="572"/>
      <c r="V3" s="148" t="s">
        <v>2</v>
      </c>
      <c r="W3" s="148" t="s">
        <v>4</v>
      </c>
      <c r="X3" s="148" t="s">
        <v>3</v>
      </c>
      <c r="Y3" s="148" t="s">
        <v>6</v>
      </c>
      <c r="Z3" s="565"/>
      <c r="AA3" s="554"/>
      <c r="AB3" s="562"/>
      <c r="AC3" s="572"/>
      <c r="AD3" s="148" t="s">
        <v>2</v>
      </c>
      <c r="AE3" s="148" t="s">
        <v>4</v>
      </c>
      <c r="AF3" s="148" t="s">
        <v>3</v>
      </c>
      <c r="AG3" s="148" t="s">
        <v>6</v>
      </c>
      <c r="AH3" s="565"/>
      <c r="AI3" s="554"/>
      <c r="AJ3" s="562"/>
      <c r="AK3" s="572"/>
      <c r="AL3" s="148" t="s">
        <v>2</v>
      </c>
      <c r="AM3" s="148" t="s">
        <v>4</v>
      </c>
      <c r="AN3" s="148" t="s">
        <v>3</v>
      </c>
      <c r="AO3" s="148" t="s">
        <v>6</v>
      </c>
      <c r="AP3" s="565"/>
      <c r="AQ3" s="554"/>
      <c r="AR3" s="562"/>
      <c r="AS3" s="572"/>
      <c r="AT3" s="148" t="s">
        <v>2</v>
      </c>
      <c r="AU3" s="148" t="s">
        <v>4</v>
      </c>
      <c r="AV3" s="148" t="s">
        <v>3</v>
      </c>
      <c r="AW3" s="148" t="s">
        <v>6</v>
      </c>
      <c r="AX3" s="565"/>
      <c r="AY3" s="554"/>
    </row>
    <row r="4" spans="1:51" ht="18" customHeight="1" x14ac:dyDescent="0.25">
      <c r="A4" s="548" t="s">
        <v>7</v>
      </c>
      <c r="B4" s="549"/>
      <c r="C4" s="549"/>
      <c r="D4" s="549"/>
      <c r="E4" s="549"/>
      <c r="F4" s="550"/>
      <c r="G4" s="149"/>
      <c r="H4" s="308"/>
      <c r="I4" s="309"/>
      <c r="J4" s="309"/>
      <c r="K4" s="309"/>
      <c r="L4" s="310"/>
      <c r="M4" s="311">
        <v>1306.63229125</v>
      </c>
      <c r="N4" s="311">
        <v>1306.63229125</v>
      </c>
      <c r="O4" s="311">
        <v>0</v>
      </c>
      <c r="P4" s="311">
        <v>0</v>
      </c>
      <c r="Q4" s="311">
        <v>0</v>
      </c>
      <c r="R4" s="311">
        <v>0</v>
      </c>
      <c r="S4" s="311">
        <v>0</v>
      </c>
      <c r="T4" s="312"/>
      <c r="U4" s="313"/>
      <c r="V4" s="313"/>
      <c r="W4" s="313"/>
      <c r="X4" s="313"/>
      <c r="Y4" s="313"/>
      <c r="Z4" s="313"/>
      <c r="AA4" s="313"/>
      <c r="AB4" s="312"/>
      <c r="AC4" s="313"/>
      <c r="AD4" s="313"/>
      <c r="AE4" s="313"/>
      <c r="AF4" s="313"/>
      <c r="AG4" s="313"/>
      <c r="AH4" s="313"/>
      <c r="AI4" s="313"/>
      <c r="AJ4" s="312"/>
      <c r="AK4" s="313"/>
      <c r="AL4" s="313"/>
      <c r="AM4" s="313"/>
      <c r="AN4" s="313"/>
      <c r="AO4" s="313"/>
      <c r="AP4" s="313"/>
      <c r="AQ4" s="313"/>
      <c r="AR4" s="312"/>
      <c r="AS4" s="313"/>
      <c r="AT4" s="313"/>
      <c r="AU4" s="313"/>
      <c r="AV4" s="313"/>
      <c r="AW4" s="313"/>
      <c r="AX4" s="313"/>
      <c r="AY4" s="313"/>
    </row>
    <row r="5" spans="1:51" ht="32.1" customHeight="1" x14ac:dyDescent="0.25">
      <c r="B5" s="216" t="s">
        <v>2568</v>
      </c>
      <c r="C5" s="217" t="s">
        <v>2567</v>
      </c>
      <c r="D5" s="218"/>
      <c r="E5" s="219"/>
      <c r="F5" s="219"/>
      <c r="G5" s="220"/>
      <c r="H5" s="314"/>
      <c r="I5" s="315"/>
      <c r="J5" s="315"/>
      <c r="K5" s="315"/>
      <c r="L5" s="315"/>
      <c r="M5" s="316">
        <f t="shared" ref="M5:S5" si="0">+M6+M14</f>
        <v>1307</v>
      </c>
      <c r="N5" s="316">
        <f t="shared" si="0"/>
        <v>1307</v>
      </c>
      <c r="O5" s="316">
        <f t="shared" si="0"/>
        <v>0</v>
      </c>
      <c r="P5" s="316">
        <f t="shared" si="0"/>
        <v>0</v>
      </c>
      <c r="Q5" s="316">
        <f t="shared" si="0"/>
        <v>0</v>
      </c>
      <c r="R5" s="316">
        <f t="shared" si="0"/>
        <v>0</v>
      </c>
      <c r="S5" s="316">
        <f t="shared" si="0"/>
        <v>0</v>
      </c>
      <c r="T5" s="317"/>
      <c r="U5" s="318">
        <f>+U6+U14</f>
        <v>130</v>
      </c>
      <c r="V5" s="318">
        <f t="shared" ref="V5:AA5" si="1">+V6+V14</f>
        <v>130</v>
      </c>
      <c r="W5" s="318">
        <f t="shared" si="1"/>
        <v>0</v>
      </c>
      <c r="X5" s="318">
        <f t="shared" si="1"/>
        <v>0</v>
      </c>
      <c r="Y5" s="318">
        <f t="shared" si="1"/>
        <v>0</v>
      </c>
      <c r="Z5" s="318">
        <f t="shared" si="1"/>
        <v>0</v>
      </c>
      <c r="AA5" s="318">
        <f t="shared" si="1"/>
        <v>0</v>
      </c>
      <c r="AB5" s="317"/>
      <c r="AC5" s="318">
        <f t="shared" ref="AC5:AI5" si="2">+AC6+AC14</f>
        <v>492</v>
      </c>
      <c r="AD5" s="318">
        <f t="shared" si="2"/>
        <v>492</v>
      </c>
      <c r="AE5" s="318">
        <f t="shared" si="2"/>
        <v>0</v>
      </c>
      <c r="AF5" s="318">
        <f t="shared" si="2"/>
        <v>0</v>
      </c>
      <c r="AG5" s="318">
        <f t="shared" si="2"/>
        <v>0</v>
      </c>
      <c r="AH5" s="318">
        <f t="shared" si="2"/>
        <v>0</v>
      </c>
      <c r="AI5" s="318">
        <f t="shared" si="2"/>
        <v>0</v>
      </c>
      <c r="AJ5" s="317"/>
      <c r="AK5" s="318">
        <f t="shared" ref="AK5:AQ5" si="3">+AK6+AK14</f>
        <v>263</v>
      </c>
      <c r="AL5" s="318">
        <f t="shared" si="3"/>
        <v>263</v>
      </c>
      <c r="AM5" s="318">
        <f t="shared" si="3"/>
        <v>0</v>
      </c>
      <c r="AN5" s="318">
        <f t="shared" si="3"/>
        <v>0</v>
      </c>
      <c r="AO5" s="318">
        <f t="shared" si="3"/>
        <v>0</v>
      </c>
      <c r="AP5" s="318">
        <f t="shared" si="3"/>
        <v>0</v>
      </c>
      <c r="AQ5" s="318">
        <f t="shared" si="3"/>
        <v>0</v>
      </c>
      <c r="AR5" s="317"/>
      <c r="AS5" s="318">
        <f t="shared" ref="AS5:AY5" si="4">+AS6+AS14</f>
        <v>422</v>
      </c>
      <c r="AT5" s="318">
        <f t="shared" si="4"/>
        <v>422</v>
      </c>
      <c r="AU5" s="318">
        <f t="shared" si="4"/>
        <v>0</v>
      </c>
      <c r="AV5" s="318">
        <f t="shared" si="4"/>
        <v>0</v>
      </c>
      <c r="AW5" s="318">
        <f t="shared" si="4"/>
        <v>0</v>
      </c>
      <c r="AX5" s="318">
        <f t="shared" si="4"/>
        <v>0</v>
      </c>
      <c r="AY5" s="318">
        <f t="shared" si="4"/>
        <v>0</v>
      </c>
    </row>
    <row r="6" spans="1:51" ht="32.1" customHeight="1" x14ac:dyDescent="0.25">
      <c r="C6" s="165" t="s">
        <v>2569</v>
      </c>
      <c r="D6" s="166" t="s">
        <v>457</v>
      </c>
      <c r="E6" s="167"/>
      <c r="F6" s="168"/>
      <c r="G6" s="169"/>
      <c r="H6" s="319"/>
      <c r="I6" s="320"/>
      <c r="J6" s="320"/>
      <c r="K6" s="320"/>
      <c r="L6" s="320"/>
      <c r="M6" s="321">
        <f t="shared" ref="M6:S6" si="5">SUM(M7:M13)/2</f>
        <v>464</v>
      </c>
      <c r="N6" s="321">
        <f t="shared" si="5"/>
        <v>464</v>
      </c>
      <c r="O6" s="321">
        <f t="shared" si="5"/>
        <v>0</v>
      </c>
      <c r="P6" s="321">
        <f t="shared" si="5"/>
        <v>0</v>
      </c>
      <c r="Q6" s="321">
        <f t="shared" si="5"/>
        <v>0</v>
      </c>
      <c r="R6" s="321">
        <f t="shared" si="5"/>
        <v>0</v>
      </c>
      <c r="S6" s="321">
        <f t="shared" si="5"/>
        <v>0</v>
      </c>
      <c r="T6" s="322"/>
      <c r="U6" s="323">
        <f t="shared" ref="U6:AA6" si="6">SUM(U7:U13)/2</f>
        <v>100</v>
      </c>
      <c r="V6" s="323">
        <f t="shared" si="6"/>
        <v>100</v>
      </c>
      <c r="W6" s="323">
        <f t="shared" si="6"/>
        <v>0</v>
      </c>
      <c r="X6" s="323">
        <f t="shared" si="6"/>
        <v>0</v>
      </c>
      <c r="Y6" s="323">
        <f t="shared" si="6"/>
        <v>0</v>
      </c>
      <c r="Z6" s="323">
        <f t="shared" si="6"/>
        <v>0</v>
      </c>
      <c r="AA6" s="323">
        <f t="shared" si="6"/>
        <v>0</v>
      </c>
      <c r="AB6" s="322"/>
      <c r="AC6" s="321">
        <f t="shared" ref="AC6:AI6" si="7">SUM(AC7:AC13)/2</f>
        <v>264</v>
      </c>
      <c r="AD6" s="323">
        <f t="shared" si="7"/>
        <v>264</v>
      </c>
      <c r="AE6" s="323">
        <f t="shared" si="7"/>
        <v>0</v>
      </c>
      <c r="AF6" s="323">
        <f t="shared" si="7"/>
        <v>0</v>
      </c>
      <c r="AG6" s="323">
        <f t="shared" si="7"/>
        <v>0</v>
      </c>
      <c r="AH6" s="323">
        <f t="shared" si="7"/>
        <v>0</v>
      </c>
      <c r="AI6" s="323">
        <f t="shared" si="7"/>
        <v>0</v>
      </c>
      <c r="AJ6" s="322"/>
      <c r="AK6" s="323">
        <f t="shared" ref="AK6:AQ6" si="8">SUM(AK7:AK13)/2</f>
        <v>50</v>
      </c>
      <c r="AL6" s="323">
        <f t="shared" si="8"/>
        <v>50</v>
      </c>
      <c r="AM6" s="323">
        <f t="shared" si="8"/>
        <v>0</v>
      </c>
      <c r="AN6" s="323">
        <f t="shared" si="8"/>
        <v>0</v>
      </c>
      <c r="AO6" s="323">
        <f t="shared" si="8"/>
        <v>0</v>
      </c>
      <c r="AP6" s="323">
        <f t="shared" si="8"/>
        <v>0</v>
      </c>
      <c r="AQ6" s="323">
        <f t="shared" si="8"/>
        <v>0</v>
      </c>
      <c r="AR6" s="322"/>
      <c r="AS6" s="323">
        <f t="shared" ref="AS6:AY6" si="9">SUM(AS7:AS13)/2</f>
        <v>50</v>
      </c>
      <c r="AT6" s="323">
        <f t="shared" si="9"/>
        <v>50</v>
      </c>
      <c r="AU6" s="323">
        <f t="shared" si="9"/>
        <v>0</v>
      </c>
      <c r="AV6" s="323">
        <f t="shared" si="9"/>
        <v>0</v>
      </c>
      <c r="AW6" s="323">
        <f t="shared" si="9"/>
        <v>0</v>
      </c>
      <c r="AX6" s="323">
        <f t="shared" si="9"/>
        <v>0</v>
      </c>
      <c r="AY6" s="323">
        <f t="shared" si="9"/>
        <v>0</v>
      </c>
    </row>
    <row r="7" spans="1:51" ht="32.1" customHeight="1" x14ac:dyDescent="0.25">
      <c r="D7" s="175" t="s">
        <v>2570</v>
      </c>
      <c r="E7" s="551" t="s">
        <v>457</v>
      </c>
      <c r="F7" s="552"/>
      <c r="G7" s="176"/>
      <c r="H7" s="324"/>
      <c r="I7" s="325"/>
      <c r="J7" s="325"/>
      <c r="K7" s="325"/>
      <c r="L7" s="325"/>
      <c r="M7" s="326">
        <f t="shared" ref="M7:S13" si="10">+U7+AC7+AK7+AS7</f>
        <v>264</v>
      </c>
      <c r="N7" s="326">
        <f t="shared" si="10"/>
        <v>264</v>
      </c>
      <c r="O7" s="326">
        <f t="shared" si="10"/>
        <v>0</v>
      </c>
      <c r="P7" s="326">
        <f t="shared" si="10"/>
        <v>0</v>
      </c>
      <c r="Q7" s="326">
        <f t="shared" si="10"/>
        <v>0</v>
      </c>
      <c r="R7" s="326">
        <f t="shared" si="10"/>
        <v>0</v>
      </c>
      <c r="S7" s="326">
        <f t="shared" si="10"/>
        <v>0</v>
      </c>
      <c r="T7" s="327"/>
      <c r="U7" s="328">
        <f t="shared" ref="U7:AA7" si="11">SUM(U8:U10)</f>
        <v>0</v>
      </c>
      <c r="V7" s="328">
        <f t="shared" si="11"/>
        <v>0</v>
      </c>
      <c r="W7" s="328">
        <f t="shared" si="11"/>
        <v>0</v>
      </c>
      <c r="X7" s="328">
        <f t="shared" si="11"/>
        <v>0</v>
      </c>
      <c r="Y7" s="328">
        <f t="shared" si="11"/>
        <v>0</v>
      </c>
      <c r="Z7" s="328">
        <f t="shared" si="11"/>
        <v>0</v>
      </c>
      <c r="AA7" s="328">
        <f t="shared" si="11"/>
        <v>0</v>
      </c>
      <c r="AB7" s="327"/>
      <c r="AC7" s="328">
        <f t="shared" ref="AC7:AI7" si="12">SUM(AC8:AC10)</f>
        <v>164</v>
      </c>
      <c r="AD7" s="328">
        <f t="shared" si="12"/>
        <v>164</v>
      </c>
      <c r="AE7" s="328">
        <f t="shared" si="12"/>
        <v>0</v>
      </c>
      <c r="AF7" s="328">
        <f t="shared" si="12"/>
        <v>0</v>
      </c>
      <c r="AG7" s="328">
        <f t="shared" si="12"/>
        <v>0</v>
      </c>
      <c r="AH7" s="328">
        <f t="shared" si="12"/>
        <v>0</v>
      </c>
      <c r="AI7" s="328">
        <f t="shared" si="12"/>
        <v>0</v>
      </c>
      <c r="AJ7" s="327"/>
      <c r="AK7" s="328">
        <f t="shared" ref="AK7:AQ7" si="13">SUM(AK8:AK10)</f>
        <v>50</v>
      </c>
      <c r="AL7" s="328">
        <f t="shared" si="13"/>
        <v>50</v>
      </c>
      <c r="AM7" s="328">
        <f t="shared" si="13"/>
        <v>0</v>
      </c>
      <c r="AN7" s="328">
        <f t="shared" si="13"/>
        <v>0</v>
      </c>
      <c r="AO7" s="328">
        <f t="shared" si="13"/>
        <v>0</v>
      </c>
      <c r="AP7" s="328">
        <f t="shared" si="13"/>
        <v>0</v>
      </c>
      <c r="AQ7" s="328">
        <f t="shared" si="13"/>
        <v>0</v>
      </c>
      <c r="AR7" s="327"/>
      <c r="AS7" s="328">
        <f t="shared" ref="AS7:AY7" si="14">SUM(AS8:AS10)</f>
        <v>50</v>
      </c>
      <c r="AT7" s="328">
        <f t="shared" si="14"/>
        <v>50</v>
      </c>
      <c r="AU7" s="328">
        <f t="shared" si="14"/>
        <v>0</v>
      </c>
      <c r="AV7" s="328">
        <f t="shared" si="14"/>
        <v>0</v>
      </c>
      <c r="AW7" s="328">
        <f t="shared" si="14"/>
        <v>0</v>
      </c>
      <c r="AX7" s="328">
        <f t="shared" si="14"/>
        <v>0</v>
      </c>
      <c r="AY7" s="328">
        <f t="shared" si="14"/>
        <v>0</v>
      </c>
    </row>
    <row r="8" spans="1:51" ht="32.1" customHeight="1" x14ac:dyDescent="0.25">
      <c r="D8" s="175"/>
      <c r="E8" s="182">
        <f>+Metas!H648</f>
        <v>568</v>
      </c>
      <c r="F8" s="183" t="str">
        <f>+Metas!K648</f>
        <v>Plan de Ordenamiento Territorial Departamental Formulado</v>
      </c>
      <c r="G8" s="226">
        <f>+Metas!J648</f>
        <v>1</v>
      </c>
      <c r="H8" s="305">
        <f>SUM(I8:L8)</f>
        <v>1</v>
      </c>
      <c r="I8" s="329">
        <v>1</v>
      </c>
      <c r="J8" s="329"/>
      <c r="K8" s="329"/>
      <c r="L8" s="329"/>
      <c r="M8" s="330">
        <f t="shared" si="10"/>
        <v>0</v>
      </c>
      <c r="N8" s="330">
        <f t="shared" si="10"/>
        <v>0</v>
      </c>
      <c r="O8" s="330">
        <f t="shared" si="10"/>
        <v>0</v>
      </c>
      <c r="P8" s="330">
        <f t="shared" si="10"/>
        <v>0</v>
      </c>
      <c r="Q8" s="330">
        <f t="shared" si="10"/>
        <v>0</v>
      </c>
      <c r="R8" s="330">
        <f t="shared" si="10"/>
        <v>0</v>
      </c>
      <c r="S8" s="330">
        <f t="shared" si="10"/>
        <v>0</v>
      </c>
      <c r="T8" s="331">
        <f>+I8</f>
        <v>1</v>
      </c>
      <c r="U8" s="330">
        <f>SUM(V8:AA8)</f>
        <v>0</v>
      </c>
      <c r="V8" s="332"/>
      <c r="W8" s="332"/>
      <c r="X8" s="332"/>
      <c r="Y8" s="332"/>
      <c r="Z8" s="332"/>
      <c r="AA8" s="332"/>
      <c r="AB8" s="331">
        <f>+J8</f>
        <v>0</v>
      </c>
      <c r="AC8" s="330">
        <f>SUM(AD8:AI8)</f>
        <v>0</v>
      </c>
      <c r="AD8" s="332"/>
      <c r="AE8" s="332"/>
      <c r="AF8" s="332"/>
      <c r="AG8" s="332"/>
      <c r="AH8" s="332"/>
      <c r="AI8" s="332"/>
      <c r="AJ8" s="331">
        <f>+K8</f>
        <v>0</v>
      </c>
      <c r="AK8" s="330">
        <f>SUM(AL8:AQ8)</f>
        <v>0</v>
      </c>
      <c r="AL8" s="332"/>
      <c r="AM8" s="332"/>
      <c r="AN8" s="332"/>
      <c r="AO8" s="332"/>
      <c r="AP8" s="332"/>
      <c r="AQ8" s="332"/>
      <c r="AR8" s="331">
        <f>+L8</f>
        <v>0</v>
      </c>
      <c r="AS8" s="330">
        <f>SUM(AT8:AY8)</f>
        <v>0</v>
      </c>
      <c r="AT8" s="332"/>
      <c r="AU8" s="332"/>
      <c r="AV8" s="332"/>
      <c r="AW8" s="332"/>
      <c r="AX8" s="332"/>
      <c r="AY8" s="332"/>
    </row>
    <row r="9" spans="1:51" ht="32.1" customHeight="1" x14ac:dyDescent="0.25">
      <c r="D9" s="175"/>
      <c r="E9" s="182">
        <f>+Metas!H649</f>
        <v>569</v>
      </c>
      <c r="F9" s="183" t="str">
        <f>+Metas!K649</f>
        <v>Estudios de Vocación y Restricción del Suelo</v>
      </c>
      <c r="G9" s="226">
        <f>+Metas!J649</f>
        <v>2</v>
      </c>
      <c r="H9" s="305">
        <f>SUM(I9:L9)</f>
        <v>2</v>
      </c>
      <c r="I9" s="333"/>
      <c r="J9" s="333">
        <v>0.5</v>
      </c>
      <c r="K9" s="333">
        <v>1</v>
      </c>
      <c r="L9" s="333">
        <v>0.5</v>
      </c>
      <c r="M9" s="330">
        <f t="shared" si="10"/>
        <v>150</v>
      </c>
      <c r="N9" s="330">
        <f t="shared" si="10"/>
        <v>150</v>
      </c>
      <c r="O9" s="330">
        <f t="shared" si="10"/>
        <v>0</v>
      </c>
      <c r="P9" s="330">
        <f t="shared" si="10"/>
        <v>0</v>
      </c>
      <c r="Q9" s="330">
        <f t="shared" si="10"/>
        <v>0</v>
      </c>
      <c r="R9" s="330">
        <f t="shared" si="10"/>
        <v>0</v>
      </c>
      <c r="S9" s="330">
        <f t="shared" si="10"/>
        <v>0</v>
      </c>
      <c r="T9" s="331">
        <f>+I9</f>
        <v>0</v>
      </c>
      <c r="U9" s="330">
        <f>SUM(V9:AA9)</f>
        <v>0</v>
      </c>
      <c r="V9" s="332"/>
      <c r="W9" s="332"/>
      <c r="X9" s="332"/>
      <c r="Y9" s="332"/>
      <c r="Z9" s="332"/>
      <c r="AA9" s="332"/>
      <c r="AB9" s="331">
        <f>+J9</f>
        <v>0.5</v>
      </c>
      <c r="AC9" s="330">
        <f>SUM(AD9:AI9)</f>
        <v>50</v>
      </c>
      <c r="AD9" s="332">
        <v>50</v>
      </c>
      <c r="AE9" s="332"/>
      <c r="AF9" s="332"/>
      <c r="AG9" s="332"/>
      <c r="AH9" s="332"/>
      <c r="AI9" s="332"/>
      <c r="AJ9" s="331">
        <f>+K9</f>
        <v>1</v>
      </c>
      <c r="AK9" s="330">
        <f>SUM(AL9:AQ9)</f>
        <v>50</v>
      </c>
      <c r="AL9" s="332">
        <v>50</v>
      </c>
      <c r="AM9" s="332"/>
      <c r="AN9" s="332"/>
      <c r="AO9" s="332"/>
      <c r="AP9" s="332"/>
      <c r="AQ9" s="332"/>
      <c r="AR9" s="331">
        <f>+L9</f>
        <v>0.5</v>
      </c>
      <c r="AS9" s="330">
        <f>SUM(AT9:AY9)</f>
        <v>50</v>
      </c>
      <c r="AT9" s="332">
        <v>50</v>
      </c>
      <c r="AU9" s="332"/>
      <c r="AV9" s="332"/>
      <c r="AW9" s="332"/>
      <c r="AX9" s="332"/>
      <c r="AY9" s="332"/>
    </row>
    <row r="10" spans="1:51" ht="32.1" customHeight="1" x14ac:dyDescent="0.25">
      <c r="D10" s="175"/>
      <c r="E10" s="182">
        <f>+Metas!H650</f>
        <v>570</v>
      </c>
      <c r="F10" s="183" t="str">
        <f>+Metas!K650</f>
        <v>Visión 2050 concertada y formulada</v>
      </c>
      <c r="G10" s="226">
        <f>+Metas!J650</f>
        <v>1</v>
      </c>
      <c r="H10" s="305">
        <f>SUM(I10:L10)</f>
        <v>1</v>
      </c>
      <c r="I10" s="334"/>
      <c r="J10" s="335">
        <v>1</v>
      </c>
      <c r="K10" s="334"/>
      <c r="L10" s="334"/>
      <c r="M10" s="330">
        <f t="shared" si="10"/>
        <v>114</v>
      </c>
      <c r="N10" s="330">
        <f t="shared" si="10"/>
        <v>114</v>
      </c>
      <c r="O10" s="330">
        <f t="shared" si="10"/>
        <v>0</v>
      </c>
      <c r="P10" s="330">
        <f t="shared" si="10"/>
        <v>0</v>
      </c>
      <c r="Q10" s="330">
        <f t="shared" si="10"/>
        <v>0</v>
      </c>
      <c r="R10" s="330">
        <f t="shared" si="10"/>
        <v>0</v>
      </c>
      <c r="S10" s="330">
        <f t="shared" si="10"/>
        <v>0</v>
      </c>
      <c r="T10" s="331">
        <f>+I10</f>
        <v>0</v>
      </c>
      <c r="U10" s="330">
        <f>SUM(V10:AA10)</f>
        <v>0</v>
      </c>
      <c r="V10" s="332"/>
      <c r="W10" s="332"/>
      <c r="X10" s="332"/>
      <c r="Y10" s="332"/>
      <c r="Z10" s="332"/>
      <c r="AA10" s="332"/>
      <c r="AB10" s="331">
        <f>+J10</f>
        <v>1</v>
      </c>
      <c r="AC10" s="330">
        <f>SUM(AD10:AI10)</f>
        <v>114</v>
      </c>
      <c r="AD10" s="332">
        <v>114</v>
      </c>
      <c r="AE10" s="332"/>
      <c r="AF10" s="332"/>
      <c r="AG10" s="332"/>
      <c r="AH10" s="332"/>
      <c r="AI10" s="332"/>
      <c r="AJ10" s="331">
        <f>+K10</f>
        <v>0</v>
      </c>
      <c r="AK10" s="330">
        <f>SUM(AL10:AQ10)</f>
        <v>0</v>
      </c>
      <c r="AL10" s="332"/>
      <c r="AM10" s="332"/>
      <c r="AN10" s="332"/>
      <c r="AO10" s="332"/>
      <c r="AP10" s="332"/>
      <c r="AQ10" s="332"/>
      <c r="AR10" s="331">
        <f>+L10</f>
        <v>0</v>
      </c>
      <c r="AS10" s="330">
        <f>SUM(AT10:AY10)</f>
        <v>0</v>
      </c>
      <c r="AT10" s="332"/>
      <c r="AU10" s="332"/>
      <c r="AV10" s="332"/>
      <c r="AW10" s="332"/>
      <c r="AX10" s="332"/>
      <c r="AY10" s="332"/>
    </row>
    <row r="11" spans="1:51" ht="32.1" customHeight="1" x14ac:dyDescent="0.25">
      <c r="D11" s="175" t="s">
        <v>2572</v>
      </c>
      <c r="E11" s="551" t="s">
        <v>2571</v>
      </c>
      <c r="F11" s="552"/>
      <c r="G11" s="189"/>
      <c r="H11" s="324"/>
      <c r="I11" s="325"/>
      <c r="J11" s="325"/>
      <c r="K11" s="325"/>
      <c r="L11" s="325"/>
      <c r="M11" s="336">
        <f>+U11+AC11+AK11+AS11</f>
        <v>200</v>
      </c>
      <c r="N11" s="336">
        <f t="shared" si="10"/>
        <v>200</v>
      </c>
      <c r="O11" s="336">
        <f t="shared" si="10"/>
        <v>0</v>
      </c>
      <c r="P11" s="336">
        <f t="shared" si="10"/>
        <v>0</v>
      </c>
      <c r="Q11" s="336">
        <f t="shared" si="10"/>
        <v>0</v>
      </c>
      <c r="R11" s="336">
        <f t="shared" si="10"/>
        <v>0</v>
      </c>
      <c r="S11" s="336">
        <f t="shared" si="10"/>
        <v>0</v>
      </c>
      <c r="T11" s="327"/>
      <c r="U11" s="328">
        <f t="shared" ref="U11:AA11" si="15">SUM(U12:U13)</f>
        <v>100</v>
      </c>
      <c r="V11" s="328">
        <f t="shared" si="15"/>
        <v>100</v>
      </c>
      <c r="W11" s="328">
        <f t="shared" si="15"/>
        <v>0</v>
      </c>
      <c r="X11" s="328">
        <f t="shared" si="15"/>
        <v>0</v>
      </c>
      <c r="Y11" s="328">
        <f t="shared" si="15"/>
        <v>0</v>
      </c>
      <c r="Z11" s="328">
        <f t="shared" si="15"/>
        <v>0</v>
      </c>
      <c r="AA11" s="328">
        <f t="shared" si="15"/>
        <v>0</v>
      </c>
      <c r="AB11" s="327"/>
      <c r="AC11" s="328">
        <f t="shared" ref="AC11:AI11" si="16">SUM(AC12:AC13)</f>
        <v>100</v>
      </c>
      <c r="AD11" s="328">
        <f t="shared" si="16"/>
        <v>100</v>
      </c>
      <c r="AE11" s="328">
        <f t="shared" si="16"/>
        <v>0</v>
      </c>
      <c r="AF11" s="328">
        <f t="shared" si="16"/>
        <v>0</v>
      </c>
      <c r="AG11" s="328">
        <f t="shared" si="16"/>
        <v>0</v>
      </c>
      <c r="AH11" s="328">
        <f t="shared" si="16"/>
        <v>0</v>
      </c>
      <c r="AI11" s="328">
        <f t="shared" si="16"/>
        <v>0</v>
      </c>
      <c r="AJ11" s="327"/>
      <c r="AK11" s="328">
        <f t="shared" ref="AK11:AQ11" si="17">SUM(AK12:AK13)</f>
        <v>0</v>
      </c>
      <c r="AL11" s="328">
        <f t="shared" si="17"/>
        <v>0</v>
      </c>
      <c r="AM11" s="328">
        <f t="shared" si="17"/>
        <v>0</v>
      </c>
      <c r="AN11" s="328">
        <f t="shared" si="17"/>
        <v>0</v>
      </c>
      <c r="AO11" s="328">
        <f t="shared" si="17"/>
        <v>0</v>
      </c>
      <c r="AP11" s="328">
        <f t="shared" si="17"/>
        <v>0</v>
      </c>
      <c r="AQ11" s="328">
        <f t="shared" si="17"/>
        <v>0</v>
      </c>
      <c r="AR11" s="327"/>
      <c r="AS11" s="328">
        <f t="shared" ref="AS11:AY11" si="18">SUM(AS12:AS13)</f>
        <v>0</v>
      </c>
      <c r="AT11" s="328">
        <f t="shared" si="18"/>
        <v>0</v>
      </c>
      <c r="AU11" s="328">
        <f t="shared" si="18"/>
        <v>0</v>
      </c>
      <c r="AV11" s="328">
        <f t="shared" si="18"/>
        <v>0</v>
      </c>
      <c r="AW11" s="328">
        <f t="shared" si="18"/>
        <v>0</v>
      </c>
      <c r="AX11" s="328">
        <f t="shared" si="18"/>
        <v>0</v>
      </c>
      <c r="AY11" s="328">
        <f t="shared" si="18"/>
        <v>0</v>
      </c>
    </row>
    <row r="12" spans="1:51" ht="31.9" customHeight="1" x14ac:dyDescent="0.25">
      <c r="D12" s="175"/>
      <c r="E12" s="182">
        <f>+Metas!H651</f>
        <v>571</v>
      </c>
      <c r="F12" s="191" t="str">
        <f>+Metas!K651</f>
        <v xml:space="preserve">Estudio para la conformación de la RAP </v>
      </c>
      <c r="G12" s="184">
        <f>+Metas!J651</f>
        <v>1</v>
      </c>
      <c r="H12" s="337">
        <f>SUM(I12:L12)</f>
        <v>1</v>
      </c>
      <c r="I12" s="338">
        <v>0.5</v>
      </c>
      <c r="J12" s="338">
        <v>0.5</v>
      </c>
      <c r="K12" s="338"/>
      <c r="L12" s="338"/>
      <c r="M12" s="330">
        <f>+U12+AC12+AK12+AS12</f>
        <v>100</v>
      </c>
      <c r="N12" s="330">
        <f t="shared" si="10"/>
        <v>100</v>
      </c>
      <c r="O12" s="330">
        <f t="shared" si="10"/>
        <v>0</v>
      </c>
      <c r="P12" s="330">
        <f t="shared" si="10"/>
        <v>0</v>
      </c>
      <c r="Q12" s="330">
        <f t="shared" si="10"/>
        <v>0</v>
      </c>
      <c r="R12" s="330">
        <f t="shared" si="10"/>
        <v>0</v>
      </c>
      <c r="S12" s="330">
        <f t="shared" si="10"/>
        <v>0</v>
      </c>
      <c r="T12" s="331">
        <f>+I12</f>
        <v>0.5</v>
      </c>
      <c r="U12" s="330">
        <f>SUM(V12:AA12)</f>
        <v>50</v>
      </c>
      <c r="V12" s="332">
        <v>50</v>
      </c>
      <c r="W12" s="332"/>
      <c r="X12" s="332"/>
      <c r="Y12" s="332"/>
      <c r="Z12" s="332"/>
      <c r="AA12" s="332"/>
      <c r="AB12" s="331">
        <f>+J12</f>
        <v>0.5</v>
      </c>
      <c r="AC12" s="330">
        <f>SUM(AD12:AI12)</f>
        <v>50</v>
      </c>
      <c r="AD12" s="332">
        <v>50</v>
      </c>
      <c r="AE12" s="332"/>
      <c r="AF12" s="332"/>
      <c r="AG12" s="332"/>
      <c r="AH12" s="332"/>
      <c r="AI12" s="332"/>
      <c r="AJ12" s="331">
        <f>+K12</f>
        <v>0</v>
      </c>
      <c r="AK12" s="330">
        <f>SUM(AL12:AQ12)</f>
        <v>0</v>
      </c>
      <c r="AL12" s="332"/>
      <c r="AM12" s="332"/>
      <c r="AN12" s="332"/>
      <c r="AO12" s="332"/>
      <c r="AP12" s="332"/>
      <c r="AQ12" s="332"/>
      <c r="AR12" s="331">
        <f>+L12</f>
        <v>0</v>
      </c>
      <c r="AS12" s="330">
        <f>SUM(AT12:AY12)</f>
        <v>0</v>
      </c>
      <c r="AT12" s="332"/>
      <c r="AU12" s="332"/>
      <c r="AV12" s="332"/>
      <c r="AW12" s="332"/>
      <c r="AX12" s="332"/>
      <c r="AY12" s="332"/>
    </row>
    <row r="13" spans="1:51" ht="31.9" customHeight="1" x14ac:dyDescent="0.25">
      <c r="D13" s="175"/>
      <c r="E13" s="182">
        <f>+Metas!H652</f>
        <v>572</v>
      </c>
      <c r="F13" s="191" t="str">
        <f>+Metas!K652</f>
        <v>Revisión del modelo de subregionalización</v>
      </c>
      <c r="G13" s="232">
        <f>+Metas!J652</f>
        <v>1</v>
      </c>
      <c r="H13" s="306">
        <f>SUM(I13:L13)</f>
        <v>1</v>
      </c>
      <c r="I13" s="339">
        <v>0.5</v>
      </c>
      <c r="J13" s="339">
        <v>0.5</v>
      </c>
      <c r="K13" s="339"/>
      <c r="L13" s="339"/>
      <c r="M13" s="330">
        <f>+U13+AC13+AK13+AS13</f>
        <v>100</v>
      </c>
      <c r="N13" s="330">
        <f t="shared" si="10"/>
        <v>100</v>
      </c>
      <c r="O13" s="330">
        <f t="shared" si="10"/>
        <v>0</v>
      </c>
      <c r="P13" s="330">
        <f t="shared" si="10"/>
        <v>0</v>
      </c>
      <c r="Q13" s="330">
        <f t="shared" si="10"/>
        <v>0</v>
      </c>
      <c r="R13" s="330">
        <f t="shared" si="10"/>
        <v>0</v>
      </c>
      <c r="S13" s="330">
        <f t="shared" si="10"/>
        <v>0</v>
      </c>
      <c r="T13" s="331">
        <f>+I13</f>
        <v>0.5</v>
      </c>
      <c r="U13" s="330">
        <f>SUM(V13:AA13)</f>
        <v>50</v>
      </c>
      <c r="V13" s="332">
        <v>50</v>
      </c>
      <c r="W13" s="332"/>
      <c r="X13" s="332"/>
      <c r="Y13" s="332"/>
      <c r="Z13" s="332"/>
      <c r="AA13" s="332"/>
      <c r="AB13" s="331">
        <f>+J13</f>
        <v>0.5</v>
      </c>
      <c r="AC13" s="330">
        <f>SUM(AD13:AI13)</f>
        <v>50</v>
      </c>
      <c r="AD13" s="332">
        <v>50</v>
      </c>
      <c r="AE13" s="332"/>
      <c r="AF13" s="332"/>
      <c r="AG13" s="332"/>
      <c r="AH13" s="332"/>
      <c r="AI13" s="332"/>
      <c r="AJ13" s="331">
        <f>+K13</f>
        <v>0</v>
      </c>
      <c r="AK13" s="330">
        <f>SUM(AL13:AQ13)</f>
        <v>0</v>
      </c>
      <c r="AL13" s="332"/>
      <c r="AM13" s="332"/>
      <c r="AN13" s="332"/>
      <c r="AO13" s="332"/>
      <c r="AP13" s="332"/>
      <c r="AQ13" s="332"/>
      <c r="AR13" s="331">
        <f>+L13</f>
        <v>0</v>
      </c>
      <c r="AS13" s="330">
        <f>SUM(AT13:AY13)</f>
        <v>0</v>
      </c>
      <c r="AT13" s="332"/>
      <c r="AU13" s="332"/>
      <c r="AV13" s="332"/>
      <c r="AW13" s="332"/>
      <c r="AX13" s="332"/>
      <c r="AY13" s="332"/>
    </row>
    <row r="14" spans="1:51" ht="32.1" customHeight="1" x14ac:dyDescent="0.25">
      <c r="C14" s="165" t="s">
        <v>2573</v>
      </c>
      <c r="D14" s="166" t="s">
        <v>459</v>
      </c>
      <c r="E14" s="228"/>
      <c r="F14" s="168"/>
      <c r="G14" s="194"/>
      <c r="H14" s="319"/>
      <c r="I14" s="320"/>
      <c r="J14" s="320"/>
      <c r="K14" s="320"/>
      <c r="L14" s="320"/>
      <c r="M14" s="321">
        <f t="shared" ref="M14:S14" si="19">SUM(M15:M20)/2</f>
        <v>843</v>
      </c>
      <c r="N14" s="321">
        <f t="shared" si="19"/>
        <v>843</v>
      </c>
      <c r="O14" s="321">
        <f t="shared" si="19"/>
        <v>0</v>
      </c>
      <c r="P14" s="321">
        <f t="shared" si="19"/>
        <v>0</v>
      </c>
      <c r="Q14" s="321">
        <f t="shared" si="19"/>
        <v>0</v>
      </c>
      <c r="R14" s="321">
        <f t="shared" si="19"/>
        <v>0</v>
      </c>
      <c r="S14" s="321">
        <f t="shared" si="19"/>
        <v>0</v>
      </c>
      <c r="T14" s="340"/>
      <c r="U14" s="323">
        <f t="shared" ref="U14:AA14" si="20">SUM(U15:U20)/2</f>
        <v>30</v>
      </c>
      <c r="V14" s="341">
        <f t="shared" si="20"/>
        <v>30</v>
      </c>
      <c r="W14" s="341">
        <f t="shared" si="20"/>
        <v>0</v>
      </c>
      <c r="X14" s="341">
        <f t="shared" si="20"/>
        <v>0</v>
      </c>
      <c r="Y14" s="341">
        <f t="shared" si="20"/>
        <v>0</v>
      </c>
      <c r="Z14" s="341">
        <f t="shared" si="20"/>
        <v>0</v>
      </c>
      <c r="AA14" s="341">
        <f t="shared" si="20"/>
        <v>0</v>
      </c>
      <c r="AB14" s="340"/>
      <c r="AC14" s="321">
        <f t="shared" ref="AC14:AI14" si="21">SUM(AC15:AC20)/2</f>
        <v>228</v>
      </c>
      <c r="AD14" s="341">
        <f t="shared" si="21"/>
        <v>228</v>
      </c>
      <c r="AE14" s="341">
        <f t="shared" si="21"/>
        <v>0</v>
      </c>
      <c r="AF14" s="341">
        <f t="shared" si="21"/>
        <v>0</v>
      </c>
      <c r="AG14" s="341">
        <f t="shared" si="21"/>
        <v>0</v>
      </c>
      <c r="AH14" s="341">
        <f t="shared" si="21"/>
        <v>0</v>
      </c>
      <c r="AI14" s="341">
        <f t="shared" si="21"/>
        <v>0</v>
      </c>
      <c r="AJ14" s="340"/>
      <c r="AK14" s="323">
        <f t="shared" ref="AK14:AQ14" si="22">SUM(AK15:AK20)/2</f>
        <v>213</v>
      </c>
      <c r="AL14" s="341">
        <f t="shared" si="22"/>
        <v>213</v>
      </c>
      <c r="AM14" s="341">
        <f t="shared" si="22"/>
        <v>0</v>
      </c>
      <c r="AN14" s="341">
        <f t="shared" si="22"/>
        <v>0</v>
      </c>
      <c r="AO14" s="341">
        <f t="shared" si="22"/>
        <v>0</v>
      </c>
      <c r="AP14" s="341">
        <f t="shared" si="22"/>
        <v>0</v>
      </c>
      <c r="AQ14" s="341">
        <f t="shared" si="22"/>
        <v>0</v>
      </c>
      <c r="AR14" s="340"/>
      <c r="AS14" s="323">
        <f t="shared" ref="AS14:AY14" si="23">SUM(AS15:AS20)/2</f>
        <v>372</v>
      </c>
      <c r="AT14" s="341">
        <f t="shared" si="23"/>
        <v>372</v>
      </c>
      <c r="AU14" s="341">
        <f t="shared" si="23"/>
        <v>0</v>
      </c>
      <c r="AV14" s="341">
        <f t="shared" si="23"/>
        <v>0</v>
      </c>
      <c r="AW14" s="341">
        <f t="shared" si="23"/>
        <v>0</v>
      </c>
      <c r="AX14" s="341">
        <f t="shared" si="23"/>
        <v>0</v>
      </c>
      <c r="AY14" s="341">
        <f t="shared" si="23"/>
        <v>0</v>
      </c>
    </row>
    <row r="15" spans="1:51" ht="32.1" customHeight="1" x14ac:dyDescent="0.25">
      <c r="D15" s="175" t="s">
        <v>2575</v>
      </c>
      <c r="E15" s="540" t="s">
        <v>2574</v>
      </c>
      <c r="F15" s="541"/>
      <c r="G15" s="189"/>
      <c r="H15" s="324"/>
      <c r="I15" s="325"/>
      <c r="J15" s="325"/>
      <c r="K15" s="325"/>
      <c r="L15" s="325"/>
      <c r="M15" s="336">
        <f t="shared" ref="M15:S20" si="24">+U15+AC15+AK15+AS15</f>
        <v>120</v>
      </c>
      <c r="N15" s="336">
        <f t="shared" si="24"/>
        <v>120</v>
      </c>
      <c r="O15" s="336">
        <f t="shared" si="24"/>
        <v>0</v>
      </c>
      <c r="P15" s="336">
        <f t="shared" si="24"/>
        <v>0</v>
      </c>
      <c r="Q15" s="336">
        <f t="shared" si="24"/>
        <v>0</v>
      </c>
      <c r="R15" s="336">
        <f t="shared" si="24"/>
        <v>0</v>
      </c>
      <c r="S15" s="336">
        <f t="shared" si="24"/>
        <v>0</v>
      </c>
      <c r="T15" s="342"/>
      <c r="U15" s="328">
        <f t="shared" ref="U15:AA15" si="25">SUM(U16:U17)</f>
        <v>30</v>
      </c>
      <c r="V15" s="328">
        <f t="shared" si="25"/>
        <v>30</v>
      </c>
      <c r="W15" s="328">
        <f t="shared" si="25"/>
        <v>0</v>
      </c>
      <c r="X15" s="328">
        <f t="shared" si="25"/>
        <v>0</v>
      </c>
      <c r="Y15" s="328">
        <f t="shared" si="25"/>
        <v>0</v>
      </c>
      <c r="Z15" s="328">
        <f t="shared" si="25"/>
        <v>0</v>
      </c>
      <c r="AA15" s="328">
        <f t="shared" si="25"/>
        <v>0</v>
      </c>
      <c r="AB15" s="342"/>
      <c r="AC15" s="328">
        <f t="shared" ref="AC15:AI15" si="26">SUM(AC16:AC17)</f>
        <v>45</v>
      </c>
      <c r="AD15" s="328">
        <f t="shared" si="26"/>
        <v>45</v>
      </c>
      <c r="AE15" s="328">
        <f t="shared" si="26"/>
        <v>0</v>
      </c>
      <c r="AF15" s="328">
        <f t="shared" si="26"/>
        <v>0</v>
      </c>
      <c r="AG15" s="328">
        <f t="shared" si="26"/>
        <v>0</v>
      </c>
      <c r="AH15" s="328">
        <f t="shared" si="26"/>
        <v>0</v>
      </c>
      <c r="AI15" s="328">
        <f t="shared" si="26"/>
        <v>0</v>
      </c>
      <c r="AJ15" s="342"/>
      <c r="AK15" s="328">
        <f t="shared" ref="AK15:AQ15" si="27">SUM(AK16:AK17)</f>
        <v>30</v>
      </c>
      <c r="AL15" s="328">
        <f t="shared" si="27"/>
        <v>30</v>
      </c>
      <c r="AM15" s="328">
        <f t="shared" si="27"/>
        <v>0</v>
      </c>
      <c r="AN15" s="328">
        <f t="shared" si="27"/>
        <v>0</v>
      </c>
      <c r="AO15" s="328">
        <f t="shared" si="27"/>
        <v>0</v>
      </c>
      <c r="AP15" s="328">
        <f t="shared" si="27"/>
        <v>0</v>
      </c>
      <c r="AQ15" s="328">
        <f t="shared" si="27"/>
        <v>0</v>
      </c>
      <c r="AR15" s="342"/>
      <c r="AS15" s="328">
        <f t="shared" ref="AS15:AY15" si="28">SUM(AS16:AS17)</f>
        <v>15</v>
      </c>
      <c r="AT15" s="328">
        <f t="shared" si="28"/>
        <v>15</v>
      </c>
      <c r="AU15" s="328">
        <f t="shared" si="28"/>
        <v>0</v>
      </c>
      <c r="AV15" s="328">
        <f t="shared" si="28"/>
        <v>0</v>
      </c>
      <c r="AW15" s="328">
        <f t="shared" si="28"/>
        <v>0</v>
      </c>
      <c r="AX15" s="328">
        <f t="shared" si="28"/>
        <v>0</v>
      </c>
      <c r="AY15" s="328">
        <f t="shared" si="28"/>
        <v>0</v>
      </c>
    </row>
    <row r="16" spans="1:51" ht="32.1" customHeight="1" x14ac:dyDescent="0.25">
      <c r="D16" s="175"/>
      <c r="E16" s="182">
        <f>+Metas!H654</f>
        <v>573</v>
      </c>
      <c r="F16" s="191" t="str">
        <f>+Metas!K654</f>
        <v>Planes de Ordenamiento Territorial (POT, PBOT, EOT) con revisión general.</v>
      </c>
      <c r="G16" s="232">
        <f>+Metas!J654</f>
        <v>1</v>
      </c>
      <c r="H16" s="306">
        <f>SUM(I16:L16)</f>
        <v>1</v>
      </c>
      <c r="I16" s="343">
        <v>0.25</v>
      </c>
      <c r="J16" s="343">
        <v>0.5</v>
      </c>
      <c r="K16" s="343">
        <v>0.25</v>
      </c>
      <c r="L16" s="343"/>
      <c r="M16" s="330">
        <f t="shared" si="24"/>
        <v>60</v>
      </c>
      <c r="N16" s="330">
        <f t="shared" si="24"/>
        <v>60</v>
      </c>
      <c r="O16" s="330">
        <f t="shared" si="24"/>
        <v>0</v>
      </c>
      <c r="P16" s="330">
        <f t="shared" si="24"/>
        <v>0</v>
      </c>
      <c r="Q16" s="330">
        <f t="shared" si="24"/>
        <v>0</v>
      </c>
      <c r="R16" s="330">
        <f t="shared" si="24"/>
        <v>0</v>
      </c>
      <c r="S16" s="330">
        <f t="shared" si="24"/>
        <v>0</v>
      </c>
      <c r="T16" s="331">
        <f>+I16</f>
        <v>0.25</v>
      </c>
      <c r="U16" s="330">
        <f>SUM(V16:AA16)</f>
        <v>15</v>
      </c>
      <c r="V16" s="344">
        <v>15</v>
      </c>
      <c r="W16" s="344"/>
      <c r="X16" s="344"/>
      <c r="Y16" s="344"/>
      <c r="Z16" s="344"/>
      <c r="AA16" s="344"/>
      <c r="AB16" s="331">
        <f>+J16</f>
        <v>0.5</v>
      </c>
      <c r="AC16" s="330">
        <f>SUM(AD16:AI16)</f>
        <v>30</v>
      </c>
      <c r="AD16" s="344">
        <v>30</v>
      </c>
      <c r="AE16" s="344"/>
      <c r="AF16" s="344"/>
      <c r="AG16" s="344"/>
      <c r="AH16" s="344"/>
      <c r="AI16" s="344"/>
      <c r="AJ16" s="331">
        <f>+K16</f>
        <v>0.25</v>
      </c>
      <c r="AK16" s="330">
        <f>SUM(AL16:AQ16)</f>
        <v>15</v>
      </c>
      <c r="AL16" s="344">
        <v>15</v>
      </c>
      <c r="AM16" s="344"/>
      <c r="AN16" s="344"/>
      <c r="AO16" s="344"/>
      <c r="AP16" s="344"/>
      <c r="AQ16" s="344"/>
      <c r="AR16" s="331">
        <f>+L16</f>
        <v>0</v>
      </c>
      <c r="AS16" s="330">
        <f>SUM(AT16:AY16)</f>
        <v>0</v>
      </c>
      <c r="AT16" s="344"/>
      <c r="AU16" s="344"/>
      <c r="AV16" s="344"/>
      <c r="AW16" s="344"/>
      <c r="AX16" s="344"/>
      <c r="AY16" s="344"/>
    </row>
    <row r="17" spans="1:51" ht="31.9" customHeight="1" x14ac:dyDescent="0.25">
      <c r="D17" s="175"/>
      <c r="E17" s="182">
        <f>+Metas!H655</f>
        <v>574</v>
      </c>
      <c r="F17" s="191" t="str">
        <f>+Metas!K655</f>
        <v xml:space="preserve">Comisiones Municipales de Ordenamiento Territorial funcionando </v>
      </c>
      <c r="G17" s="232">
        <f>+Metas!J655</f>
        <v>1</v>
      </c>
      <c r="H17" s="306">
        <f>SUM(I17:L17)</f>
        <v>1</v>
      </c>
      <c r="I17" s="343">
        <v>0.25</v>
      </c>
      <c r="J17" s="343">
        <v>0.25</v>
      </c>
      <c r="K17" s="343">
        <v>0.25</v>
      </c>
      <c r="L17" s="343">
        <v>0.25</v>
      </c>
      <c r="M17" s="330">
        <f t="shared" si="24"/>
        <v>60</v>
      </c>
      <c r="N17" s="330">
        <f t="shared" si="24"/>
        <v>60</v>
      </c>
      <c r="O17" s="330">
        <f t="shared" si="24"/>
        <v>0</v>
      </c>
      <c r="P17" s="330">
        <f t="shared" si="24"/>
        <v>0</v>
      </c>
      <c r="Q17" s="330">
        <f t="shared" si="24"/>
        <v>0</v>
      </c>
      <c r="R17" s="330">
        <f t="shared" si="24"/>
        <v>0</v>
      </c>
      <c r="S17" s="330">
        <f t="shared" si="24"/>
        <v>0</v>
      </c>
      <c r="T17" s="331">
        <f>+I17</f>
        <v>0.25</v>
      </c>
      <c r="U17" s="330">
        <f>SUM(V17:AA17)</f>
        <v>15</v>
      </c>
      <c r="V17" s="332">
        <v>15</v>
      </c>
      <c r="W17" s="344"/>
      <c r="X17" s="344"/>
      <c r="Y17" s="344"/>
      <c r="Z17" s="344"/>
      <c r="AA17" s="344"/>
      <c r="AB17" s="331">
        <f>+J17</f>
        <v>0.25</v>
      </c>
      <c r="AC17" s="330">
        <f>SUM(AD17:AI17)</f>
        <v>15</v>
      </c>
      <c r="AD17" s="332">
        <v>15</v>
      </c>
      <c r="AE17" s="344"/>
      <c r="AF17" s="344"/>
      <c r="AG17" s="344"/>
      <c r="AH17" s="344"/>
      <c r="AI17" s="344"/>
      <c r="AJ17" s="331">
        <f>+K17</f>
        <v>0.25</v>
      </c>
      <c r="AK17" s="330">
        <f>SUM(AL17:AQ17)</f>
        <v>15</v>
      </c>
      <c r="AL17" s="332">
        <v>15</v>
      </c>
      <c r="AM17" s="344"/>
      <c r="AN17" s="344"/>
      <c r="AO17" s="344"/>
      <c r="AP17" s="344"/>
      <c r="AQ17" s="344"/>
      <c r="AR17" s="331">
        <f>+L17</f>
        <v>0.25</v>
      </c>
      <c r="AS17" s="330">
        <f>SUM(AT17:AY17)</f>
        <v>15</v>
      </c>
      <c r="AT17" s="332">
        <v>15</v>
      </c>
      <c r="AU17" s="344"/>
      <c r="AV17" s="344"/>
      <c r="AW17" s="344"/>
      <c r="AX17" s="344"/>
      <c r="AY17" s="344"/>
    </row>
    <row r="18" spans="1:51" ht="32.1" customHeight="1" x14ac:dyDescent="0.25">
      <c r="D18" s="175" t="s">
        <v>2577</v>
      </c>
      <c r="E18" s="540" t="s">
        <v>2576</v>
      </c>
      <c r="F18" s="541"/>
      <c r="G18" s="189"/>
      <c r="H18" s="324"/>
      <c r="I18" s="325"/>
      <c r="J18" s="325"/>
      <c r="K18" s="325"/>
      <c r="L18" s="325"/>
      <c r="M18" s="336">
        <f t="shared" si="24"/>
        <v>723</v>
      </c>
      <c r="N18" s="336">
        <f t="shared" si="24"/>
        <v>723</v>
      </c>
      <c r="O18" s="336">
        <f t="shared" si="24"/>
        <v>0</v>
      </c>
      <c r="P18" s="336">
        <f t="shared" si="24"/>
        <v>0</v>
      </c>
      <c r="Q18" s="336">
        <f t="shared" si="24"/>
        <v>0</v>
      </c>
      <c r="R18" s="336">
        <f t="shared" si="24"/>
        <v>0</v>
      </c>
      <c r="S18" s="336">
        <f t="shared" si="24"/>
        <v>0</v>
      </c>
      <c r="T18" s="342"/>
      <c r="U18" s="328">
        <f t="shared" ref="U18:AA18" si="29">SUM(U19:U20)</f>
        <v>0</v>
      </c>
      <c r="V18" s="328">
        <f t="shared" si="29"/>
        <v>0</v>
      </c>
      <c r="W18" s="328">
        <f t="shared" si="29"/>
        <v>0</v>
      </c>
      <c r="X18" s="328">
        <f t="shared" si="29"/>
        <v>0</v>
      </c>
      <c r="Y18" s="328">
        <f t="shared" si="29"/>
        <v>0</v>
      </c>
      <c r="Z18" s="328">
        <f t="shared" si="29"/>
        <v>0</v>
      </c>
      <c r="AA18" s="328">
        <f t="shared" si="29"/>
        <v>0</v>
      </c>
      <c r="AB18" s="342"/>
      <c r="AC18" s="328">
        <f t="shared" ref="AC18:AI18" si="30">SUM(AC19:AC20)</f>
        <v>183</v>
      </c>
      <c r="AD18" s="328">
        <f t="shared" si="30"/>
        <v>183</v>
      </c>
      <c r="AE18" s="328">
        <f t="shared" si="30"/>
        <v>0</v>
      </c>
      <c r="AF18" s="328">
        <f t="shared" si="30"/>
        <v>0</v>
      </c>
      <c r="AG18" s="328">
        <f t="shared" si="30"/>
        <v>0</v>
      </c>
      <c r="AH18" s="328">
        <f t="shared" si="30"/>
        <v>0</v>
      </c>
      <c r="AI18" s="328">
        <f t="shared" si="30"/>
        <v>0</v>
      </c>
      <c r="AJ18" s="342"/>
      <c r="AK18" s="328">
        <f t="shared" ref="AK18:AQ18" si="31">SUM(AK19:AK20)</f>
        <v>183</v>
      </c>
      <c r="AL18" s="328">
        <f t="shared" si="31"/>
        <v>183</v>
      </c>
      <c r="AM18" s="328">
        <f t="shared" si="31"/>
        <v>0</v>
      </c>
      <c r="AN18" s="328">
        <f t="shared" si="31"/>
        <v>0</v>
      </c>
      <c r="AO18" s="328">
        <f t="shared" si="31"/>
        <v>0</v>
      </c>
      <c r="AP18" s="328">
        <f t="shared" si="31"/>
        <v>0</v>
      </c>
      <c r="AQ18" s="328">
        <f t="shared" si="31"/>
        <v>0</v>
      </c>
      <c r="AR18" s="342"/>
      <c r="AS18" s="328">
        <f t="shared" ref="AS18:AY18" si="32">SUM(AS19:AS20)</f>
        <v>357</v>
      </c>
      <c r="AT18" s="328">
        <f t="shared" si="32"/>
        <v>357</v>
      </c>
      <c r="AU18" s="328">
        <f t="shared" si="32"/>
        <v>0</v>
      </c>
      <c r="AV18" s="328">
        <f t="shared" si="32"/>
        <v>0</v>
      </c>
      <c r="AW18" s="328">
        <f t="shared" si="32"/>
        <v>0</v>
      </c>
      <c r="AX18" s="328">
        <f t="shared" si="32"/>
        <v>0</v>
      </c>
      <c r="AY18" s="328">
        <f t="shared" si="32"/>
        <v>0</v>
      </c>
    </row>
    <row r="19" spans="1:51" ht="32.1" customHeight="1" x14ac:dyDescent="0.25">
      <c r="D19" s="175"/>
      <c r="E19" s="182">
        <f>+Metas!H656</f>
        <v>575</v>
      </c>
      <c r="F19" s="191" t="str">
        <f>+Metas!K656</f>
        <v>Municipios con catastro rural actualizado</v>
      </c>
      <c r="G19" s="233">
        <f>+Metas!J656</f>
        <v>20</v>
      </c>
      <c r="H19" s="305">
        <f>SUM(I19:L19)</f>
        <v>20</v>
      </c>
      <c r="I19" s="345"/>
      <c r="J19" s="334">
        <v>5</v>
      </c>
      <c r="K19" s="334">
        <v>5</v>
      </c>
      <c r="L19" s="334">
        <v>10</v>
      </c>
      <c r="M19" s="330">
        <f t="shared" si="24"/>
        <v>523</v>
      </c>
      <c r="N19" s="330">
        <f t="shared" si="24"/>
        <v>523</v>
      </c>
      <c r="O19" s="330">
        <f t="shared" si="24"/>
        <v>0</v>
      </c>
      <c r="P19" s="330">
        <f t="shared" si="24"/>
        <v>0</v>
      </c>
      <c r="Q19" s="330">
        <f t="shared" si="24"/>
        <v>0</v>
      </c>
      <c r="R19" s="330">
        <f t="shared" si="24"/>
        <v>0</v>
      </c>
      <c r="S19" s="330">
        <f t="shared" si="24"/>
        <v>0</v>
      </c>
      <c r="T19" s="331">
        <f>+I19</f>
        <v>0</v>
      </c>
      <c r="U19" s="330">
        <f>SUM(V19:AA19)</f>
        <v>0</v>
      </c>
      <c r="V19" s="332"/>
      <c r="W19" s="344"/>
      <c r="X19" s="344"/>
      <c r="Y19" s="344"/>
      <c r="Z19" s="344"/>
      <c r="AA19" s="344"/>
      <c r="AB19" s="331">
        <f>+J19</f>
        <v>5</v>
      </c>
      <c r="AC19" s="330">
        <f>SUM(AD19:AI19)</f>
        <v>133</v>
      </c>
      <c r="AD19" s="332">
        <f>50+83</f>
        <v>133</v>
      </c>
      <c r="AE19" s="344"/>
      <c r="AF19" s="344"/>
      <c r="AG19" s="344"/>
      <c r="AH19" s="344"/>
      <c r="AI19" s="344"/>
      <c r="AJ19" s="331">
        <f>+K19</f>
        <v>5</v>
      </c>
      <c r="AK19" s="330">
        <f>SUM(AL19:AQ19)</f>
        <v>133</v>
      </c>
      <c r="AL19" s="332">
        <v>133</v>
      </c>
      <c r="AM19" s="344"/>
      <c r="AN19" s="344"/>
      <c r="AO19" s="344"/>
      <c r="AP19" s="344"/>
      <c r="AQ19" s="344"/>
      <c r="AR19" s="331">
        <f>+L19</f>
        <v>10</v>
      </c>
      <c r="AS19" s="330">
        <f>SUM(AT19:AY19)</f>
        <v>257</v>
      </c>
      <c r="AT19" s="332">
        <f>100+166-9</f>
        <v>257</v>
      </c>
      <c r="AU19" s="344"/>
      <c r="AV19" s="344"/>
      <c r="AW19" s="344"/>
      <c r="AX19" s="344"/>
      <c r="AY19" s="344"/>
    </row>
    <row r="20" spans="1:51" ht="32.1" customHeight="1" x14ac:dyDescent="0.25">
      <c r="D20" s="175"/>
      <c r="E20" s="182">
        <f>+Metas!H657</f>
        <v>576</v>
      </c>
      <c r="F20" s="191" t="str">
        <f>+Metas!K657</f>
        <v>Municipios con catastro urbano actualizado</v>
      </c>
      <c r="G20" s="233">
        <f>+Metas!J657</f>
        <v>20</v>
      </c>
      <c r="H20" s="305">
        <f>SUM(I20:L20)</f>
        <v>20</v>
      </c>
      <c r="I20" s="345"/>
      <c r="J20" s="334">
        <v>5</v>
      </c>
      <c r="K20" s="334">
        <v>5</v>
      </c>
      <c r="L20" s="334">
        <v>10</v>
      </c>
      <c r="M20" s="330">
        <f t="shared" si="24"/>
        <v>200</v>
      </c>
      <c r="N20" s="330">
        <f t="shared" si="24"/>
        <v>200</v>
      </c>
      <c r="O20" s="330">
        <f t="shared" si="24"/>
        <v>0</v>
      </c>
      <c r="P20" s="330">
        <f t="shared" si="24"/>
        <v>0</v>
      </c>
      <c r="Q20" s="330">
        <f t="shared" si="24"/>
        <v>0</v>
      </c>
      <c r="R20" s="330">
        <f t="shared" si="24"/>
        <v>0</v>
      </c>
      <c r="S20" s="330">
        <f t="shared" si="24"/>
        <v>0</v>
      </c>
      <c r="T20" s="331">
        <f>+I20</f>
        <v>0</v>
      </c>
      <c r="U20" s="330">
        <f>SUM(V20:AA20)</f>
        <v>0</v>
      </c>
      <c r="V20" s="332"/>
      <c r="W20" s="344"/>
      <c r="X20" s="344"/>
      <c r="Y20" s="344"/>
      <c r="Z20" s="344"/>
      <c r="AA20" s="344"/>
      <c r="AB20" s="331">
        <f>+J20</f>
        <v>5</v>
      </c>
      <c r="AC20" s="330">
        <f>SUM(AD20:AI20)</f>
        <v>50</v>
      </c>
      <c r="AD20" s="332">
        <v>50</v>
      </c>
      <c r="AE20" s="344"/>
      <c r="AF20" s="344"/>
      <c r="AG20" s="344"/>
      <c r="AH20" s="344"/>
      <c r="AI20" s="344"/>
      <c r="AJ20" s="331">
        <f>+K20</f>
        <v>5</v>
      </c>
      <c r="AK20" s="330">
        <f>SUM(AL20:AQ20)</f>
        <v>50</v>
      </c>
      <c r="AL20" s="332">
        <v>50</v>
      </c>
      <c r="AM20" s="344"/>
      <c r="AN20" s="344"/>
      <c r="AO20" s="344"/>
      <c r="AP20" s="344"/>
      <c r="AQ20" s="344"/>
      <c r="AR20" s="331">
        <f>+L20</f>
        <v>10</v>
      </c>
      <c r="AS20" s="330">
        <f>SUM(AT20:AY20)</f>
        <v>100</v>
      </c>
      <c r="AT20" s="332">
        <v>100</v>
      </c>
      <c r="AU20" s="344"/>
      <c r="AV20" s="344"/>
      <c r="AW20" s="344"/>
      <c r="AX20" s="344"/>
      <c r="AY20" s="344"/>
    </row>
    <row r="23" spans="1:51" ht="13.5" thickBot="1" x14ac:dyDescent="0.3"/>
    <row r="24" spans="1:51" ht="32.25" customHeight="1" thickBot="1" x14ac:dyDescent="0.3">
      <c r="A24" s="141"/>
      <c r="B24" s="142"/>
      <c r="C24" s="142"/>
      <c r="D24" s="142"/>
      <c r="E24" s="143"/>
      <c r="F24" s="144"/>
      <c r="G24" s="145"/>
      <c r="H24" s="145"/>
      <c r="I24" s="146"/>
      <c r="J24" s="146"/>
      <c r="K24" s="146"/>
      <c r="L24" s="146"/>
      <c r="M24" s="527" t="s">
        <v>271</v>
      </c>
      <c r="N24" s="528"/>
      <c r="O24" s="528"/>
      <c r="P24" s="528"/>
      <c r="Q24" s="528"/>
      <c r="R24" s="528"/>
      <c r="S24" s="529"/>
      <c r="T24" s="530" t="s">
        <v>264</v>
      </c>
      <c r="U24" s="531"/>
      <c r="V24" s="531"/>
      <c r="W24" s="531"/>
      <c r="X24" s="531"/>
      <c r="Y24" s="531"/>
      <c r="Z24" s="531"/>
      <c r="AA24" s="531"/>
      <c r="AB24" s="532" t="s">
        <v>265</v>
      </c>
      <c r="AC24" s="533"/>
      <c r="AD24" s="533"/>
      <c r="AE24" s="533"/>
      <c r="AF24" s="533"/>
      <c r="AG24" s="533"/>
      <c r="AH24" s="533"/>
      <c r="AI24" s="533"/>
      <c r="AJ24" s="534" t="s">
        <v>266</v>
      </c>
      <c r="AK24" s="535"/>
      <c r="AL24" s="535"/>
      <c r="AM24" s="535"/>
      <c r="AN24" s="535"/>
      <c r="AO24" s="535"/>
      <c r="AP24" s="535"/>
      <c r="AQ24" s="535"/>
      <c r="AR24" s="536" t="s">
        <v>267</v>
      </c>
      <c r="AS24" s="537"/>
      <c r="AT24" s="537"/>
      <c r="AU24" s="537"/>
      <c r="AV24" s="537"/>
      <c r="AW24" s="537"/>
      <c r="AX24" s="537"/>
      <c r="AY24" s="537"/>
    </row>
    <row r="25" spans="1:51" ht="31.9" customHeight="1" x14ac:dyDescent="0.25">
      <c r="A25" s="542" t="s">
        <v>140</v>
      </c>
      <c r="B25" s="543"/>
      <c r="C25" s="543"/>
      <c r="D25" s="543"/>
      <c r="E25" s="543"/>
      <c r="F25" s="544"/>
      <c r="G25" s="567" t="s">
        <v>270</v>
      </c>
      <c r="H25" s="569" t="s">
        <v>269</v>
      </c>
      <c r="I25" s="555" t="s">
        <v>141</v>
      </c>
      <c r="J25" s="557" t="s">
        <v>142</v>
      </c>
      <c r="K25" s="559" t="s">
        <v>143</v>
      </c>
      <c r="L25" s="566" t="s">
        <v>144</v>
      </c>
      <c r="M25" s="571" t="s">
        <v>1</v>
      </c>
      <c r="N25" s="563" t="s">
        <v>0</v>
      </c>
      <c r="O25" s="563"/>
      <c r="P25" s="563"/>
      <c r="Q25" s="563"/>
      <c r="R25" s="564" t="s">
        <v>268</v>
      </c>
      <c r="S25" s="553" t="s">
        <v>5</v>
      </c>
      <c r="T25" s="561" t="s">
        <v>141</v>
      </c>
      <c r="U25" s="571" t="s">
        <v>8</v>
      </c>
      <c r="V25" s="563" t="s">
        <v>0</v>
      </c>
      <c r="W25" s="563"/>
      <c r="X25" s="563"/>
      <c r="Y25" s="563"/>
      <c r="Z25" s="564" t="s">
        <v>268</v>
      </c>
      <c r="AA25" s="553" t="s">
        <v>5</v>
      </c>
      <c r="AB25" s="561" t="s">
        <v>142</v>
      </c>
      <c r="AC25" s="571" t="s">
        <v>8</v>
      </c>
      <c r="AD25" s="563" t="s">
        <v>0</v>
      </c>
      <c r="AE25" s="563"/>
      <c r="AF25" s="563"/>
      <c r="AG25" s="563"/>
      <c r="AH25" s="564" t="s">
        <v>268</v>
      </c>
      <c r="AI25" s="553" t="s">
        <v>5</v>
      </c>
      <c r="AJ25" s="561" t="s">
        <v>143</v>
      </c>
      <c r="AK25" s="571" t="s">
        <v>8</v>
      </c>
      <c r="AL25" s="563" t="s">
        <v>0</v>
      </c>
      <c r="AM25" s="563"/>
      <c r="AN25" s="563"/>
      <c r="AO25" s="563"/>
      <c r="AP25" s="564" t="s">
        <v>268</v>
      </c>
      <c r="AQ25" s="553" t="s">
        <v>5</v>
      </c>
      <c r="AR25" s="561" t="s">
        <v>144</v>
      </c>
      <c r="AS25" s="571" t="s">
        <v>8</v>
      </c>
      <c r="AT25" s="563" t="s">
        <v>0</v>
      </c>
      <c r="AU25" s="563"/>
      <c r="AV25" s="563"/>
      <c r="AW25" s="563"/>
      <c r="AX25" s="564" t="s">
        <v>268</v>
      </c>
      <c r="AY25" s="553" t="s">
        <v>5</v>
      </c>
    </row>
    <row r="26" spans="1:51" ht="31.9" customHeight="1" x14ac:dyDescent="0.25">
      <c r="A26" s="545"/>
      <c r="B26" s="546"/>
      <c r="C26" s="546"/>
      <c r="D26" s="546"/>
      <c r="E26" s="546"/>
      <c r="F26" s="547"/>
      <c r="G26" s="568"/>
      <c r="H26" s="570"/>
      <c r="I26" s="556"/>
      <c r="J26" s="558"/>
      <c r="K26" s="560"/>
      <c r="L26" s="562"/>
      <c r="M26" s="572"/>
      <c r="N26" s="148" t="s">
        <v>2</v>
      </c>
      <c r="O26" s="148" t="s">
        <v>4</v>
      </c>
      <c r="P26" s="148" t="s">
        <v>3</v>
      </c>
      <c r="Q26" s="148" t="s">
        <v>6</v>
      </c>
      <c r="R26" s="565"/>
      <c r="S26" s="554"/>
      <c r="T26" s="562"/>
      <c r="U26" s="572"/>
      <c r="V26" s="148" t="s">
        <v>2</v>
      </c>
      <c r="W26" s="148" t="s">
        <v>4</v>
      </c>
      <c r="X26" s="148" t="s">
        <v>3</v>
      </c>
      <c r="Y26" s="148" t="s">
        <v>6</v>
      </c>
      <c r="Z26" s="565"/>
      <c r="AA26" s="554"/>
      <c r="AB26" s="562"/>
      <c r="AC26" s="572"/>
      <c r="AD26" s="148" t="s">
        <v>2</v>
      </c>
      <c r="AE26" s="148" t="s">
        <v>4</v>
      </c>
      <c r="AF26" s="148" t="s">
        <v>3</v>
      </c>
      <c r="AG26" s="148" t="s">
        <v>6</v>
      </c>
      <c r="AH26" s="565"/>
      <c r="AI26" s="554"/>
      <c r="AJ26" s="562"/>
      <c r="AK26" s="572"/>
      <c r="AL26" s="148" t="s">
        <v>2</v>
      </c>
      <c r="AM26" s="148" t="s">
        <v>4</v>
      </c>
      <c r="AN26" s="148" t="s">
        <v>3</v>
      </c>
      <c r="AO26" s="148" t="s">
        <v>6</v>
      </c>
      <c r="AP26" s="565"/>
      <c r="AQ26" s="554"/>
      <c r="AR26" s="562"/>
      <c r="AS26" s="572"/>
      <c r="AT26" s="148" t="s">
        <v>2</v>
      </c>
      <c r="AU26" s="148" t="s">
        <v>4</v>
      </c>
      <c r="AV26" s="148" t="s">
        <v>3</v>
      </c>
      <c r="AW26" s="148" t="s">
        <v>6</v>
      </c>
      <c r="AX26" s="565"/>
      <c r="AY26" s="554"/>
    </row>
    <row r="27" spans="1:51" ht="18" customHeight="1" x14ac:dyDescent="0.25">
      <c r="A27" s="548" t="s">
        <v>7</v>
      </c>
      <c r="B27" s="549"/>
      <c r="C27" s="549"/>
      <c r="D27" s="549"/>
      <c r="E27" s="549"/>
      <c r="F27" s="550"/>
      <c r="G27" s="149"/>
      <c r="H27" s="346"/>
      <c r="I27" s="347"/>
      <c r="J27" s="347"/>
      <c r="K27" s="347"/>
      <c r="L27" s="348"/>
      <c r="M27" s="349"/>
      <c r="N27" s="349"/>
      <c r="O27" s="349"/>
      <c r="P27" s="349"/>
      <c r="Q27" s="349"/>
      <c r="R27" s="349"/>
      <c r="S27" s="349"/>
      <c r="T27" s="350"/>
      <c r="U27" s="351"/>
      <c r="V27" s="351"/>
      <c r="W27" s="351"/>
      <c r="X27" s="351"/>
      <c r="Y27" s="351"/>
      <c r="Z27" s="351"/>
      <c r="AA27" s="351"/>
      <c r="AB27" s="350"/>
      <c r="AC27" s="351"/>
      <c r="AD27" s="351"/>
      <c r="AE27" s="351"/>
      <c r="AF27" s="351"/>
      <c r="AG27" s="351"/>
      <c r="AH27" s="351"/>
      <c r="AI27" s="351"/>
      <c r="AJ27" s="350"/>
      <c r="AK27" s="351"/>
      <c r="AL27" s="351"/>
      <c r="AM27" s="351"/>
      <c r="AN27" s="351"/>
      <c r="AO27" s="351"/>
      <c r="AP27" s="351"/>
      <c r="AQ27" s="351"/>
      <c r="AR27" s="350"/>
      <c r="AS27" s="351"/>
      <c r="AT27" s="351"/>
      <c r="AU27" s="351"/>
      <c r="AV27" s="351"/>
      <c r="AW27" s="351"/>
      <c r="AX27" s="351"/>
      <c r="AY27" s="351"/>
    </row>
    <row r="28" spans="1:51" ht="32.1" customHeight="1" x14ac:dyDescent="0.25">
      <c r="A28" s="352"/>
      <c r="B28" s="216" t="s">
        <v>2620</v>
      </c>
      <c r="C28" s="217" t="s">
        <v>2619</v>
      </c>
      <c r="D28" s="218"/>
      <c r="E28" s="219"/>
      <c r="F28" s="219"/>
      <c r="G28" s="220"/>
      <c r="H28" s="314"/>
      <c r="I28" s="315"/>
      <c r="J28" s="315"/>
      <c r="K28" s="315"/>
      <c r="L28" s="315"/>
      <c r="M28" s="316">
        <f t="shared" ref="M28:S28" si="33">+M29</f>
        <v>2607</v>
      </c>
      <c r="N28" s="316">
        <f t="shared" si="33"/>
        <v>2107</v>
      </c>
      <c r="O28" s="316">
        <f t="shared" si="33"/>
        <v>0</v>
      </c>
      <c r="P28" s="316">
        <f t="shared" si="33"/>
        <v>0</v>
      </c>
      <c r="Q28" s="316">
        <f t="shared" si="33"/>
        <v>0</v>
      </c>
      <c r="R28" s="316">
        <f t="shared" si="33"/>
        <v>500</v>
      </c>
      <c r="S28" s="316">
        <f t="shared" si="33"/>
        <v>0</v>
      </c>
      <c r="T28" s="317"/>
      <c r="U28" s="318">
        <f>+U29</f>
        <v>503</v>
      </c>
      <c r="V28" s="318">
        <f t="shared" ref="V28:AA28" si="34">+V29</f>
        <v>453</v>
      </c>
      <c r="W28" s="318">
        <f t="shared" si="34"/>
        <v>0</v>
      </c>
      <c r="X28" s="318">
        <f t="shared" si="34"/>
        <v>0</v>
      </c>
      <c r="Y28" s="318">
        <f t="shared" si="34"/>
        <v>0</v>
      </c>
      <c r="Z28" s="318">
        <f t="shared" si="34"/>
        <v>50</v>
      </c>
      <c r="AA28" s="318">
        <f t="shared" si="34"/>
        <v>0</v>
      </c>
      <c r="AB28" s="317"/>
      <c r="AC28" s="318">
        <f t="shared" ref="AC28:AI28" si="35">+AC29</f>
        <v>744</v>
      </c>
      <c r="AD28" s="318">
        <f t="shared" si="35"/>
        <v>644</v>
      </c>
      <c r="AE28" s="318">
        <f t="shared" si="35"/>
        <v>0</v>
      </c>
      <c r="AF28" s="318">
        <f t="shared" si="35"/>
        <v>0</v>
      </c>
      <c r="AG28" s="318">
        <f t="shared" si="35"/>
        <v>0</v>
      </c>
      <c r="AH28" s="318">
        <f t="shared" si="35"/>
        <v>100</v>
      </c>
      <c r="AI28" s="318">
        <f t="shared" si="35"/>
        <v>0</v>
      </c>
      <c r="AJ28" s="317"/>
      <c r="AK28" s="318">
        <f t="shared" ref="AK28:AQ28" si="36">+AK29</f>
        <v>720</v>
      </c>
      <c r="AL28" s="318">
        <f t="shared" si="36"/>
        <v>545</v>
      </c>
      <c r="AM28" s="318">
        <f t="shared" si="36"/>
        <v>0</v>
      </c>
      <c r="AN28" s="318">
        <f t="shared" si="36"/>
        <v>0</v>
      </c>
      <c r="AO28" s="318">
        <f t="shared" si="36"/>
        <v>0</v>
      </c>
      <c r="AP28" s="318">
        <f t="shared" si="36"/>
        <v>175</v>
      </c>
      <c r="AQ28" s="318">
        <f t="shared" si="36"/>
        <v>0</v>
      </c>
      <c r="AR28" s="317"/>
      <c r="AS28" s="318">
        <f t="shared" ref="AS28:AY28" si="37">+AS29</f>
        <v>640</v>
      </c>
      <c r="AT28" s="318">
        <f t="shared" si="37"/>
        <v>465</v>
      </c>
      <c r="AU28" s="318">
        <f t="shared" si="37"/>
        <v>0</v>
      </c>
      <c r="AV28" s="318">
        <f t="shared" si="37"/>
        <v>0</v>
      </c>
      <c r="AW28" s="318">
        <f t="shared" si="37"/>
        <v>0</v>
      </c>
      <c r="AX28" s="318">
        <f t="shared" si="37"/>
        <v>175</v>
      </c>
      <c r="AY28" s="318">
        <f t="shared" si="37"/>
        <v>0</v>
      </c>
    </row>
    <row r="29" spans="1:51" ht="32.1" customHeight="1" x14ac:dyDescent="0.25">
      <c r="C29" s="165" t="s">
        <v>2634</v>
      </c>
      <c r="D29" s="166" t="s">
        <v>479</v>
      </c>
      <c r="E29" s="167"/>
      <c r="F29" s="168"/>
      <c r="G29" s="169"/>
      <c r="H29" s="319"/>
      <c r="I29" s="320"/>
      <c r="J29" s="320"/>
      <c r="K29" s="320"/>
      <c r="L29" s="320"/>
      <c r="M29" s="321">
        <f t="shared" ref="M29:S29" si="38">SUM(M30:M52)/2</f>
        <v>2607</v>
      </c>
      <c r="N29" s="321">
        <f t="shared" si="38"/>
        <v>2107</v>
      </c>
      <c r="O29" s="321">
        <f t="shared" si="38"/>
        <v>0</v>
      </c>
      <c r="P29" s="321">
        <f t="shared" si="38"/>
        <v>0</v>
      </c>
      <c r="Q29" s="321">
        <f t="shared" si="38"/>
        <v>0</v>
      </c>
      <c r="R29" s="321">
        <f t="shared" si="38"/>
        <v>500</v>
      </c>
      <c r="S29" s="321">
        <f t="shared" si="38"/>
        <v>0</v>
      </c>
      <c r="T29" s="322"/>
      <c r="U29" s="323">
        <f t="shared" ref="U29:AA29" si="39">SUM(U30:U52)/2</f>
        <v>503</v>
      </c>
      <c r="V29" s="323">
        <f t="shared" si="39"/>
        <v>453</v>
      </c>
      <c r="W29" s="323">
        <f t="shared" si="39"/>
        <v>0</v>
      </c>
      <c r="X29" s="323">
        <f t="shared" si="39"/>
        <v>0</v>
      </c>
      <c r="Y29" s="323">
        <f t="shared" si="39"/>
        <v>0</v>
      </c>
      <c r="Z29" s="323">
        <f t="shared" si="39"/>
        <v>50</v>
      </c>
      <c r="AA29" s="323">
        <f t="shared" si="39"/>
        <v>0</v>
      </c>
      <c r="AB29" s="322"/>
      <c r="AC29" s="321">
        <f t="shared" ref="AC29:AI29" si="40">SUM(AC30:AC52)/2</f>
        <v>744</v>
      </c>
      <c r="AD29" s="323">
        <f t="shared" si="40"/>
        <v>644</v>
      </c>
      <c r="AE29" s="323">
        <f t="shared" si="40"/>
        <v>0</v>
      </c>
      <c r="AF29" s="323">
        <f t="shared" si="40"/>
        <v>0</v>
      </c>
      <c r="AG29" s="323">
        <f t="shared" si="40"/>
        <v>0</v>
      </c>
      <c r="AH29" s="323">
        <f t="shared" si="40"/>
        <v>100</v>
      </c>
      <c r="AI29" s="323">
        <f t="shared" si="40"/>
        <v>0</v>
      </c>
      <c r="AJ29" s="322"/>
      <c r="AK29" s="323">
        <f t="shared" ref="AK29:AQ29" si="41">SUM(AK30:AK52)/2</f>
        <v>720</v>
      </c>
      <c r="AL29" s="323">
        <f t="shared" si="41"/>
        <v>545</v>
      </c>
      <c r="AM29" s="323">
        <f t="shared" si="41"/>
        <v>0</v>
      </c>
      <c r="AN29" s="323">
        <f t="shared" si="41"/>
        <v>0</v>
      </c>
      <c r="AO29" s="323">
        <f t="shared" si="41"/>
        <v>0</v>
      </c>
      <c r="AP29" s="323">
        <f t="shared" si="41"/>
        <v>175</v>
      </c>
      <c r="AQ29" s="323">
        <f t="shared" si="41"/>
        <v>0</v>
      </c>
      <c r="AR29" s="322"/>
      <c r="AS29" s="323">
        <f t="shared" ref="AS29:AY29" si="42">SUM(AS30:AS52)/2</f>
        <v>640</v>
      </c>
      <c r="AT29" s="323">
        <f t="shared" si="42"/>
        <v>465</v>
      </c>
      <c r="AU29" s="323">
        <f t="shared" si="42"/>
        <v>0</v>
      </c>
      <c r="AV29" s="323">
        <f t="shared" si="42"/>
        <v>0</v>
      </c>
      <c r="AW29" s="323">
        <f t="shared" si="42"/>
        <v>0</v>
      </c>
      <c r="AX29" s="323">
        <f t="shared" si="42"/>
        <v>175</v>
      </c>
      <c r="AY29" s="323">
        <f t="shared" si="42"/>
        <v>0</v>
      </c>
    </row>
    <row r="30" spans="1:51" ht="32.1" customHeight="1" x14ac:dyDescent="0.25">
      <c r="D30" s="175" t="s">
        <v>2636</v>
      </c>
      <c r="E30" s="551" t="s">
        <v>2635</v>
      </c>
      <c r="F30" s="552"/>
      <c r="G30" s="176"/>
      <c r="H30" s="324"/>
      <c r="I30" s="325"/>
      <c r="J30" s="325"/>
      <c r="K30" s="325"/>
      <c r="L30" s="325"/>
      <c r="M30" s="326">
        <f t="shared" ref="M30:S45" si="43">+U30+AC30+AK30+AS30</f>
        <v>80</v>
      </c>
      <c r="N30" s="326">
        <f t="shared" si="43"/>
        <v>80</v>
      </c>
      <c r="O30" s="326">
        <f t="shared" si="43"/>
        <v>0</v>
      </c>
      <c r="P30" s="326">
        <f t="shared" si="43"/>
        <v>0</v>
      </c>
      <c r="Q30" s="326">
        <f t="shared" si="43"/>
        <v>0</v>
      </c>
      <c r="R30" s="326">
        <f t="shared" si="43"/>
        <v>0</v>
      </c>
      <c r="S30" s="326">
        <f t="shared" si="43"/>
        <v>0</v>
      </c>
      <c r="T30" s="327"/>
      <c r="U30" s="328">
        <f t="shared" ref="U30:AA30" si="44">SUM(U31:U32)</f>
        <v>20</v>
      </c>
      <c r="V30" s="328">
        <f t="shared" si="44"/>
        <v>20</v>
      </c>
      <c r="W30" s="328">
        <f t="shared" si="44"/>
        <v>0</v>
      </c>
      <c r="X30" s="328">
        <f t="shared" si="44"/>
        <v>0</v>
      </c>
      <c r="Y30" s="328">
        <f t="shared" si="44"/>
        <v>0</v>
      </c>
      <c r="Z30" s="328">
        <f t="shared" si="44"/>
        <v>0</v>
      </c>
      <c r="AA30" s="328">
        <f t="shared" si="44"/>
        <v>0</v>
      </c>
      <c r="AB30" s="327"/>
      <c r="AC30" s="328">
        <f t="shared" ref="AC30:AI30" si="45">SUM(AC31:AC32)</f>
        <v>20</v>
      </c>
      <c r="AD30" s="328">
        <f t="shared" si="45"/>
        <v>20</v>
      </c>
      <c r="AE30" s="328">
        <f t="shared" si="45"/>
        <v>0</v>
      </c>
      <c r="AF30" s="328">
        <f t="shared" si="45"/>
        <v>0</v>
      </c>
      <c r="AG30" s="328">
        <f t="shared" si="45"/>
        <v>0</v>
      </c>
      <c r="AH30" s="328">
        <f t="shared" si="45"/>
        <v>0</v>
      </c>
      <c r="AI30" s="328">
        <f t="shared" si="45"/>
        <v>0</v>
      </c>
      <c r="AJ30" s="327"/>
      <c r="AK30" s="328">
        <f t="shared" ref="AK30:AQ30" si="46">SUM(AK31:AK32)</f>
        <v>20</v>
      </c>
      <c r="AL30" s="328">
        <f t="shared" si="46"/>
        <v>20</v>
      </c>
      <c r="AM30" s="328">
        <f t="shared" si="46"/>
        <v>0</v>
      </c>
      <c r="AN30" s="328">
        <f t="shared" si="46"/>
        <v>0</v>
      </c>
      <c r="AO30" s="328">
        <f t="shared" si="46"/>
        <v>0</v>
      </c>
      <c r="AP30" s="328">
        <f t="shared" si="46"/>
        <v>0</v>
      </c>
      <c r="AQ30" s="328">
        <f t="shared" si="46"/>
        <v>0</v>
      </c>
      <c r="AR30" s="327"/>
      <c r="AS30" s="328">
        <f t="shared" ref="AS30:AY30" si="47">SUM(AS31:AS32)</f>
        <v>20</v>
      </c>
      <c r="AT30" s="328">
        <f t="shared" si="47"/>
        <v>20</v>
      </c>
      <c r="AU30" s="328">
        <f t="shared" si="47"/>
        <v>0</v>
      </c>
      <c r="AV30" s="328">
        <f t="shared" si="47"/>
        <v>0</v>
      </c>
      <c r="AW30" s="328">
        <f t="shared" si="47"/>
        <v>0</v>
      </c>
      <c r="AX30" s="328">
        <f t="shared" si="47"/>
        <v>0</v>
      </c>
      <c r="AY30" s="328">
        <f t="shared" si="47"/>
        <v>0</v>
      </c>
    </row>
    <row r="31" spans="1:51" ht="32.1" customHeight="1" x14ac:dyDescent="0.25">
      <c r="D31" s="175"/>
      <c r="E31" s="182">
        <f>+Metas!H747</f>
        <v>654</v>
      </c>
      <c r="F31" s="183" t="str">
        <f>+Metas!K747</f>
        <v>Revisión de los elementos de direccionamiento estratégico (Misión, Visión, Estrategias y Políticas Institucionales)</v>
      </c>
      <c r="G31" s="230">
        <f>+Metas!J747</f>
        <v>1</v>
      </c>
      <c r="H31" s="306">
        <f>SUM(I31:L31)</f>
        <v>1</v>
      </c>
      <c r="I31" s="339">
        <v>0.25</v>
      </c>
      <c r="J31" s="339">
        <v>0.75</v>
      </c>
      <c r="K31" s="339"/>
      <c r="L31" s="339"/>
      <c r="M31" s="330">
        <f t="shared" si="43"/>
        <v>0</v>
      </c>
      <c r="N31" s="330">
        <f t="shared" si="43"/>
        <v>0</v>
      </c>
      <c r="O31" s="330">
        <f t="shared" si="43"/>
        <v>0</v>
      </c>
      <c r="P31" s="330">
        <f t="shared" si="43"/>
        <v>0</v>
      </c>
      <c r="Q31" s="330">
        <f t="shared" si="43"/>
        <v>0</v>
      </c>
      <c r="R31" s="330">
        <f t="shared" si="43"/>
        <v>0</v>
      </c>
      <c r="S31" s="330">
        <f t="shared" si="43"/>
        <v>0</v>
      </c>
      <c r="T31" s="331">
        <f>+I31</f>
        <v>0.25</v>
      </c>
      <c r="U31" s="330">
        <f>SUM(V31:AA31)</f>
        <v>0</v>
      </c>
      <c r="V31" s="332"/>
      <c r="W31" s="332"/>
      <c r="X31" s="332"/>
      <c r="Y31" s="332"/>
      <c r="Z31" s="332"/>
      <c r="AA31" s="332"/>
      <c r="AB31" s="331">
        <f>+J31</f>
        <v>0.75</v>
      </c>
      <c r="AC31" s="330">
        <f>SUM(AD31:AI31)</f>
        <v>0</v>
      </c>
      <c r="AD31" s="332"/>
      <c r="AE31" s="332"/>
      <c r="AF31" s="332"/>
      <c r="AG31" s="332"/>
      <c r="AH31" s="332"/>
      <c r="AI31" s="332"/>
      <c r="AJ31" s="331">
        <f>+K31</f>
        <v>0</v>
      </c>
      <c r="AK31" s="330">
        <f>SUM(AL31:AQ31)</f>
        <v>0</v>
      </c>
      <c r="AL31" s="332"/>
      <c r="AM31" s="332"/>
      <c r="AN31" s="332"/>
      <c r="AO31" s="332"/>
      <c r="AP31" s="332"/>
      <c r="AQ31" s="332"/>
      <c r="AR31" s="331">
        <f>+L31</f>
        <v>0</v>
      </c>
      <c r="AS31" s="330">
        <f>SUM(AT31:AY31)</f>
        <v>0</v>
      </c>
      <c r="AT31" s="332"/>
      <c r="AU31" s="332"/>
      <c r="AV31" s="332"/>
      <c r="AW31" s="332"/>
      <c r="AX31" s="332"/>
      <c r="AY31" s="332"/>
    </row>
    <row r="32" spans="1:51" ht="32.1" customHeight="1" x14ac:dyDescent="0.25">
      <c r="D32" s="175"/>
      <c r="E32" s="182">
        <f>+Metas!H748</f>
        <v>655</v>
      </c>
      <c r="F32" s="183" t="str">
        <f>+Metas!K748</f>
        <v xml:space="preserve">Capacitaciones a equipos y enlaces en la implementación del MPIG </v>
      </c>
      <c r="G32" s="233">
        <f>+Metas!J748</f>
        <v>8</v>
      </c>
      <c r="H32" s="305">
        <f>SUM(I32:L32)</f>
        <v>8</v>
      </c>
      <c r="I32" s="329">
        <v>2</v>
      </c>
      <c r="J32" s="329">
        <v>2</v>
      </c>
      <c r="K32" s="329">
        <v>2</v>
      </c>
      <c r="L32" s="329">
        <v>2</v>
      </c>
      <c r="M32" s="330">
        <f t="shared" si="43"/>
        <v>80</v>
      </c>
      <c r="N32" s="330">
        <f t="shared" si="43"/>
        <v>80</v>
      </c>
      <c r="O32" s="330">
        <f t="shared" si="43"/>
        <v>0</v>
      </c>
      <c r="P32" s="330">
        <f t="shared" si="43"/>
        <v>0</v>
      </c>
      <c r="Q32" s="330">
        <f t="shared" si="43"/>
        <v>0</v>
      </c>
      <c r="R32" s="330">
        <f t="shared" si="43"/>
        <v>0</v>
      </c>
      <c r="S32" s="330">
        <f t="shared" si="43"/>
        <v>0</v>
      </c>
      <c r="T32" s="331">
        <f>+I32</f>
        <v>2</v>
      </c>
      <c r="U32" s="330">
        <f>SUM(V32:AA32)</f>
        <v>20</v>
      </c>
      <c r="V32" s="332">
        <v>20</v>
      </c>
      <c r="W32" s="332"/>
      <c r="X32" s="332"/>
      <c r="Y32" s="332"/>
      <c r="Z32" s="332"/>
      <c r="AA32" s="332"/>
      <c r="AB32" s="331">
        <f>+J32</f>
        <v>2</v>
      </c>
      <c r="AC32" s="330">
        <f>SUM(AD32:AI32)</f>
        <v>20</v>
      </c>
      <c r="AD32" s="332">
        <v>20</v>
      </c>
      <c r="AE32" s="332"/>
      <c r="AF32" s="332"/>
      <c r="AG32" s="332"/>
      <c r="AH32" s="332"/>
      <c r="AI32" s="332"/>
      <c r="AJ32" s="331">
        <f>+K32</f>
        <v>2</v>
      </c>
      <c r="AK32" s="330">
        <f>SUM(AL32:AQ32)</f>
        <v>20</v>
      </c>
      <c r="AL32" s="332">
        <v>20</v>
      </c>
      <c r="AM32" s="332"/>
      <c r="AN32" s="332"/>
      <c r="AO32" s="332"/>
      <c r="AP32" s="332"/>
      <c r="AQ32" s="332"/>
      <c r="AR32" s="331">
        <f>+L32</f>
        <v>2</v>
      </c>
      <c r="AS32" s="330">
        <f>SUM(AT32:AY32)</f>
        <v>20</v>
      </c>
      <c r="AT32" s="332">
        <v>20</v>
      </c>
      <c r="AU32" s="332"/>
      <c r="AV32" s="332"/>
      <c r="AW32" s="332"/>
      <c r="AX32" s="332"/>
      <c r="AY32" s="332"/>
    </row>
    <row r="33" spans="4:51" ht="32.1" customHeight="1" x14ac:dyDescent="0.25">
      <c r="D33" s="175" t="s">
        <v>2638</v>
      </c>
      <c r="E33" s="551" t="s">
        <v>2637</v>
      </c>
      <c r="F33" s="552"/>
      <c r="G33" s="176"/>
      <c r="H33" s="324"/>
      <c r="I33" s="325"/>
      <c r="J33" s="325"/>
      <c r="K33" s="325"/>
      <c r="L33" s="325"/>
      <c r="M33" s="326">
        <f t="shared" si="43"/>
        <v>1067</v>
      </c>
      <c r="N33" s="326">
        <f t="shared" si="43"/>
        <v>567</v>
      </c>
      <c r="O33" s="326">
        <f t="shared" si="43"/>
        <v>0</v>
      </c>
      <c r="P33" s="326">
        <f t="shared" si="43"/>
        <v>0</v>
      </c>
      <c r="Q33" s="326">
        <f t="shared" si="43"/>
        <v>0</v>
      </c>
      <c r="R33" s="326">
        <f t="shared" si="43"/>
        <v>500</v>
      </c>
      <c r="S33" s="326">
        <f t="shared" si="43"/>
        <v>0</v>
      </c>
      <c r="T33" s="327"/>
      <c r="U33" s="328">
        <f t="shared" ref="U33:AA33" si="48">SUM(U34:U38)</f>
        <v>158</v>
      </c>
      <c r="V33" s="328">
        <f t="shared" si="48"/>
        <v>108</v>
      </c>
      <c r="W33" s="328">
        <f t="shared" si="48"/>
        <v>0</v>
      </c>
      <c r="X33" s="328">
        <f t="shared" si="48"/>
        <v>0</v>
      </c>
      <c r="Y33" s="328">
        <f t="shared" si="48"/>
        <v>0</v>
      </c>
      <c r="Z33" s="328">
        <f t="shared" si="48"/>
        <v>50</v>
      </c>
      <c r="AA33" s="328">
        <f t="shared" si="48"/>
        <v>0</v>
      </c>
      <c r="AB33" s="327"/>
      <c r="AC33" s="328">
        <f t="shared" ref="AC33:AI33" si="49">SUM(AC34:AC38)</f>
        <v>319</v>
      </c>
      <c r="AD33" s="328">
        <f t="shared" si="49"/>
        <v>219</v>
      </c>
      <c r="AE33" s="328">
        <f t="shared" si="49"/>
        <v>0</v>
      </c>
      <c r="AF33" s="328">
        <f t="shared" si="49"/>
        <v>0</v>
      </c>
      <c r="AG33" s="328">
        <f t="shared" si="49"/>
        <v>0</v>
      </c>
      <c r="AH33" s="328">
        <f t="shared" si="49"/>
        <v>100</v>
      </c>
      <c r="AI33" s="328">
        <f t="shared" si="49"/>
        <v>0</v>
      </c>
      <c r="AJ33" s="327"/>
      <c r="AK33" s="328">
        <f t="shared" ref="AK33:AQ33" si="50">SUM(AK34:AK38)</f>
        <v>295</v>
      </c>
      <c r="AL33" s="328">
        <f t="shared" si="50"/>
        <v>120</v>
      </c>
      <c r="AM33" s="328">
        <f t="shared" si="50"/>
        <v>0</v>
      </c>
      <c r="AN33" s="328">
        <f t="shared" si="50"/>
        <v>0</v>
      </c>
      <c r="AO33" s="328">
        <f t="shared" si="50"/>
        <v>0</v>
      </c>
      <c r="AP33" s="328">
        <v>175</v>
      </c>
      <c r="AQ33" s="328">
        <f t="shared" si="50"/>
        <v>0</v>
      </c>
      <c r="AR33" s="327"/>
      <c r="AS33" s="328">
        <f t="shared" ref="AS33:AY33" si="51">SUM(AS34:AS38)</f>
        <v>295</v>
      </c>
      <c r="AT33" s="328">
        <f t="shared" si="51"/>
        <v>120</v>
      </c>
      <c r="AU33" s="328">
        <f t="shared" si="51"/>
        <v>0</v>
      </c>
      <c r="AV33" s="328">
        <f t="shared" si="51"/>
        <v>0</v>
      </c>
      <c r="AW33" s="328">
        <f t="shared" si="51"/>
        <v>0</v>
      </c>
      <c r="AX33" s="328">
        <v>175</v>
      </c>
      <c r="AY33" s="328">
        <f t="shared" si="51"/>
        <v>0</v>
      </c>
    </row>
    <row r="34" spans="4:51" ht="32.1" customHeight="1" x14ac:dyDescent="0.25">
      <c r="D34" s="175"/>
      <c r="E34" s="182">
        <f>+Metas!H749</f>
        <v>656</v>
      </c>
      <c r="F34" s="183" t="str">
        <f>+Metas!K749</f>
        <v xml:space="preserve">Avance en la estructuración del Sistema de Información Geográfica </v>
      </c>
      <c r="G34" s="232">
        <f>+Metas!J749</f>
        <v>0.8</v>
      </c>
      <c r="H34" s="306">
        <f>SUM(I34:L34)</f>
        <v>0.8</v>
      </c>
      <c r="I34" s="339">
        <v>0.1</v>
      </c>
      <c r="J34" s="339">
        <v>0.2</v>
      </c>
      <c r="K34" s="339">
        <v>0.25</v>
      </c>
      <c r="L34" s="339">
        <v>0.25</v>
      </c>
      <c r="M34" s="330">
        <f t="shared" si="43"/>
        <v>900</v>
      </c>
      <c r="N34" s="330">
        <f t="shared" si="43"/>
        <v>400</v>
      </c>
      <c r="O34" s="330">
        <f t="shared" si="43"/>
        <v>0</v>
      </c>
      <c r="P34" s="330">
        <f t="shared" si="43"/>
        <v>0</v>
      </c>
      <c r="Q34" s="330">
        <f t="shared" si="43"/>
        <v>0</v>
      </c>
      <c r="R34" s="330">
        <f t="shared" si="43"/>
        <v>500</v>
      </c>
      <c r="S34" s="330">
        <f t="shared" si="43"/>
        <v>0</v>
      </c>
      <c r="T34" s="331">
        <f>+I34</f>
        <v>0.1</v>
      </c>
      <c r="U34" s="330">
        <f>SUM(V34:AA34)</f>
        <v>150</v>
      </c>
      <c r="V34" s="332">
        <v>100</v>
      </c>
      <c r="W34" s="332"/>
      <c r="X34" s="332"/>
      <c r="Y34" s="332"/>
      <c r="Z34" s="332">
        <v>50</v>
      </c>
      <c r="AA34" s="332"/>
      <c r="AB34" s="331">
        <f>+J34</f>
        <v>0.2</v>
      </c>
      <c r="AC34" s="330">
        <f>SUM(AD34:AI34)</f>
        <v>300</v>
      </c>
      <c r="AD34" s="332">
        <v>200</v>
      </c>
      <c r="AE34" s="332"/>
      <c r="AF34" s="332"/>
      <c r="AG34" s="332"/>
      <c r="AH34" s="332">
        <v>100</v>
      </c>
      <c r="AI34" s="332"/>
      <c r="AJ34" s="331">
        <f>+K34</f>
        <v>0.25</v>
      </c>
      <c r="AK34" s="330">
        <f>SUM(AL34:AQ34)</f>
        <v>225</v>
      </c>
      <c r="AL34" s="332">
        <v>50</v>
      </c>
      <c r="AM34" s="332"/>
      <c r="AN34" s="332"/>
      <c r="AO34" s="332"/>
      <c r="AP34" s="332">
        <v>175</v>
      </c>
      <c r="AQ34" s="332"/>
      <c r="AR34" s="331">
        <f>+L34</f>
        <v>0.25</v>
      </c>
      <c r="AS34" s="330">
        <f>SUM(AT34:AY34)</f>
        <v>225</v>
      </c>
      <c r="AT34" s="332">
        <v>50</v>
      </c>
      <c r="AU34" s="332"/>
      <c r="AV34" s="332"/>
      <c r="AW34" s="332"/>
      <c r="AX34" s="332">
        <v>175</v>
      </c>
      <c r="AY34" s="332"/>
    </row>
    <row r="35" spans="4:51" ht="32.1" customHeight="1" x14ac:dyDescent="0.25">
      <c r="D35" s="175"/>
      <c r="E35" s="182">
        <f>+Metas!H750</f>
        <v>657</v>
      </c>
      <c r="F35" s="183" t="str">
        <f>+Metas!K750</f>
        <v>Avance en la Construcción de la IDE (Infraestructura de Datos Espaciales) de la Gobernación</v>
      </c>
      <c r="G35" s="232">
        <f>+Metas!J750</f>
        <v>0.2</v>
      </c>
      <c r="H35" s="306">
        <f>SUM(I35:L35)</f>
        <v>0.2</v>
      </c>
      <c r="I35" s="339"/>
      <c r="J35" s="339"/>
      <c r="K35" s="339">
        <v>0.1</v>
      </c>
      <c r="L35" s="339">
        <v>0.1</v>
      </c>
      <c r="M35" s="330">
        <f t="shared" si="43"/>
        <v>100</v>
      </c>
      <c r="N35" s="330">
        <f t="shared" si="43"/>
        <v>100</v>
      </c>
      <c r="O35" s="330">
        <f t="shared" si="43"/>
        <v>0</v>
      </c>
      <c r="P35" s="330">
        <f t="shared" si="43"/>
        <v>0</v>
      </c>
      <c r="Q35" s="330">
        <f t="shared" si="43"/>
        <v>0</v>
      </c>
      <c r="R35" s="330">
        <f t="shared" si="43"/>
        <v>0</v>
      </c>
      <c r="S35" s="330">
        <f t="shared" si="43"/>
        <v>0</v>
      </c>
      <c r="T35" s="331">
        <f>+I35</f>
        <v>0</v>
      </c>
      <c r="U35" s="330">
        <f>SUM(V35:AA35)</f>
        <v>0</v>
      </c>
      <c r="V35" s="332"/>
      <c r="W35" s="332"/>
      <c r="X35" s="332"/>
      <c r="Y35" s="332"/>
      <c r="Z35" s="332"/>
      <c r="AA35" s="332"/>
      <c r="AB35" s="331">
        <f>+J35</f>
        <v>0</v>
      </c>
      <c r="AC35" s="330">
        <f>SUM(AD35:AI35)</f>
        <v>0</v>
      </c>
      <c r="AD35" s="332"/>
      <c r="AE35" s="332"/>
      <c r="AF35" s="332"/>
      <c r="AG35" s="332"/>
      <c r="AH35" s="332"/>
      <c r="AI35" s="332"/>
      <c r="AJ35" s="331">
        <f>+K35</f>
        <v>0.1</v>
      </c>
      <c r="AK35" s="330">
        <f>SUM(AL35:AQ35)</f>
        <v>50</v>
      </c>
      <c r="AL35" s="332">
        <v>50</v>
      </c>
      <c r="AM35" s="332"/>
      <c r="AN35" s="332"/>
      <c r="AO35" s="332"/>
      <c r="AP35" s="332"/>
      <c r="AQ35" s="332"/>
      <c r="AR35" s="331">
        <f>+L35</f>
        <v>0.1</v>
      </c>
      <c r="AS35" s="330">
        <f>SUM(AT35:AY35)</f>
        <v>50</v>
      </c>
      <c r="AT35" s="332">
        <v>50</v>
      </c>
      <c r="AU35" s="332"/>
      <c r="AV35" s="332"/>
      <c r="AW35" s="332"/>
      <c r="AX35" s="332"/>
      <c r="AY35" s="332"/>
    </row>
    <row r="36" spans="4:51" ht="32.1" customHeight="1" x14ac:dyDescent="0.25">
      <c r="D36" s="175"/>
      <c r="E36" s="182">
        <f>+Metas!H751</f>
        <v>658</v>
      </c>
      <c r="F36" s="183" t="str">
        <f>+Metas!K751</f>
        <v>Acuerdos de Intercambio de Información geográfica con las entidades Nacionales, Departamentales, Municipales elaborados</v>
      </c>
      <c r="G36" s="233">
        <f>+Metas!J751</f>
        <v>4</v>
      </c>
      <c r="H36" s="305">
        <f>SUM(I36:L36)</f>
        <v>4</v>
      </c>
      <c r="I36" s="329"/>
      <c r="J36" s="329">
        <v>1</v>
      </c>
      <c r="K36" s="329">
        <v>1</v>
      </c>
      <c r="L36" s="329">
        <v>2</v>
      </c>
      <c r="M36" s="330">
        <f t="shared" si="43"/>
        <v>0</v>
      </c>
      <c r="N36" s="330">
        <f t="shared" si="43"/>
        <v>0</v>
      </c>
      <c r="O36" s="330">
        <f t="shared" si="43"/>
        <v>0</v>
      </c>
      <c r="P36" s="330">
        <f t="shared" si="43"/>
        <v>0</v>
      </c>
      <c r="Q36" s="330">
        <f t="shared" si="43"/>
        <v>0</v>
      </c>
      <c r="R36" s="330">
        <f t="shared" si="43"/>
        <v>0</v>
      </c>
      <c r="S36" s="330">
        <f t="shared" si="43"/>
        <v>0</v>
      </c>
      <c r="T36" s="331">
        <f>+I36</f>
        <v>0</v>
      </c>
      <c r="U36" s="330">
        <f>SUM(V36:AA36)</f>
        <v>0</v>
      </c>
      <c r="V36" s="332"/>
      <c r="W36" s="332"/>
      <c r="X36" s="332"/>
      <c r="Y36" s="332"/>
      <c r="Z36" s="332"/>
      <c r="AA36" s="332"/>
      <c r="AB36" s="331">
        <f>+J36</f>
        <v>1</v>
      </c>
      <c r="AC36" s="330">
        <f>SUM(AD36:AI36)</f>
        <v>0</v>
      </c>
      <c r="AD36" s="332"/>
      <c r="AE36" s="332"/>
      <c r="AF36" s="332"/>
      <c r="AG36" s="332"/>
      <c r="AH36" s="332"/>
      <c r="AI36" s="332"/>
      <c r="AJ36" s="331">
        <f>+K36</f>
        <v>1</v>
      </c>
      <c r="AK36" s="330">
        <f>SUM(AL36:AQ36)</f>
        <v>0</v>
      </c>
      <c r="AL36" s="332"/>
      <c r="AM36" s="332"/>
      <c r="AN36" s="332"/>
      <c r="AO36" s="332"/>
      <c r="AP36" s="332"/>
      <c r="AQ36" s="332"/>
      <c r="AR36" s="331">
        <f>+L36</f>
        <v>2</v>
      </c>
      <c r="AS36" s="330">
        <f>SUM(AT36:AY36)</f>
        <v>0</v>
      </c>
      <c r="AT36" s="332"/>
      <c r="AU36" s="332"/>
      <c r="AV36" s="332"/>
      <c r="AW36" s="332"/>
      <c r="AX36" s="332"/>
      <c r="AY36" s="332"/>
    </row>
    <row r="37" spans="4:51" ht="32.1" customHeight="1" x14ac:dyDescent="0.25">
      <c r="D37" s="175"/>
      <c r="E37" s="182">
        <f>+Metas!H752</f>
        <v>659</v>
      </c>
      <c r="F37" s="183" t="str">
        <f>+Metas!K752</f>
        <v>Convenios Interinstitucionales para la construcción, estructuración y fortalecimiento de la IDE Norte de Santander elaborados</v>
      </c>
      <c r="G37" s="233">
        <f>+Metas!J752</f>
        <v>4</v>
      </c>
      <c r="H37" s="305">
        <f>SUM(I37:L37)</f>
        <v>4</v>
      </c>
      <c r="I37" s="329"/>
      <c r="J37" s="329">
        <v>1</v>
      </c>
      <c r="K37" s="329">
        <v>1</v>
      </c>
      <c r="L37" s="329">
        <v>2</v>
      </c>
      <c r="M37" s="330">
        <f t="shared" si="43"/>
        <v>0</v>
      </c>
      <c r="N37" s="330">
        <f t="shared" si="43"/>
        <v>0</v>
      </c>
      <c r="O37" s="330">
        <f t="shared" si="43"/>
        <v>0</v>
      </c>
      <c r="P37" s="330">
        <f t="shared" si="43"/>
        <v>0</v>
      </c>
      <c r="Q37" s="330">
        <f t="shared" si="43"/>
        <v>0</v>
      </c>
      <c r="R37" s="330">
        <f t="shared" si="43"/>
        <v>0</v>
      </c>
      <c r="S37" s="330">
        <f t="shared" si="43"/>
        <v>0</v>
      </c>
      <c r="T37" s="331">
        <f>+I37</f>
        <v>0</v>
      </c>
      <c r="U37" s="330">
        <f>SUM(V37:AA37)</f>
        <v>0</v>
      </c>
      <c r="V37" s="332"/>
      <c r="W37" s="332"/>
      <c r="X37" s="332"/>
      <c r="Y37" s="332"/>
      <c r="Z37" s="332"/>
      <c r="AA37" s="332"/>
      <c r="AB37" s="331">
        <f>+J37</f>
        <v>1</v>
      </c>
      <c r="AC37" s="330">
        <f>SUM(AD37:AI37)</f>
        <v>0</v>
      </c>
      <c r="AD37" s="332"/>
      <c r="AE37" s="332"/>
      <c r="AF37" s="332"/>
      <c r="AG37" s="332"/>
      <c r="AH37" s="332"/>
      <c r="AI37" s="332"/>
      <c r="AJ37" s="331">
        <f>+K37</f>
        <v>1</v>
      </c>
      <c r="AK37" s="330">
        <f>SUM(AL37:AQ37)</f>
        <v>0</v>
      </c>
      <c r="AL37" s="332"/>
      <c r="AM37" s="332"/>
      <c r="AN37" s="332"/>
      <c r="AO37" s="332"/>
      <c r="AP37" s="332"/>
      <c r="AQ37" s="332"/>
      <c r="AR37" s="331">
        <f>+L37</f>
        <v>2</v>
      </c>
      <c r="AS37" s="330">
        <f>SUM(AT37:AY37)</f>
        <v>0</v>
      </c>
      <c r="AT37" s="332"/>
      <c r="AU37" s="332"/>
      <c r="AV37" s="332"/>
      <c r="AW37" s="332"/>
      <c r="AX37" s="332"/>
      <c r="AY37" s="332"/>
    </row>
    <row r="38" spans="4:51" ht="32.1" customHeight="1" x14ac:dyDescent="0.25">
      <c r="D38" s="175"/>
      <c r="E38" s="182">
        <f>+Metas!H753</f>
        <v>660</v>
      </c>
      <c r="F38" s="183" t="str">
        <f>+Metas!K753</f>
        <v>Personas capacitadas en Sistemas de Información Geográfica</v>
      </c>
      <c r="G38" s="233">
        <f>+Metas!J753</f>
        <v>190</v>
      </c>
      <c r="H38" s="305">
        <f>SUM(I38:L38)</f>
        <v>190</v>
      </c>
      <c r="I38" s="329">
        <v>20</v>
      </c>
      <c r="J38" s="329">
        <v>50</v>
      </c>
      <c r="K38" s="329">
        <v>60</v>
      </c>
      <c r="L38" s="329">
        <v>60</v>
      </c>
      <c r="M38" s="330">
        <f t="shared" si="43"/>
        <v>67</v>
      </c>
      <c r="N38" s="330">
        <f t="shared" si="43"/>
        <v>67</v>
      </c>
      <c r="O38" s="330">
        <f t="shared" si="43"/>
        <v>0</v>
      </c>
      <c r="P38" s="330">
        <f t="shared" si="43"/>
        <v>0</v>
      </c>
      <c r="Q38" s="330">
        <f t="shared" si="43"/>
        <v>0</v>
      </c>
      <c r="R38" s="330">
        <f t="shared" si="43"/>
        <v>0</v>
      </c>
      <c r="S38" s="330">
        <f t="shared" si="43"/>
        <v>0</v>
      </c>
      <c r="T38" s="331">
        <f>+I38</f>
        <v>20</v>
      </c>
      <c r="U38" s="330">
        <f>SUM(V38:AA38)</f>
        <v>8</v>
      </c>
      <c r="V38" s="332">
        <v>8</v>
      </c>
      <c r="W38" s="332"/>
      <c r="X38" s="332"/>
      <c r="Y38" s="332"/>
      <c r="Z38" s="332"/>
      <c r="AA38" s="332"/>
      <c r="AB38" s="331">
        <f>+J38</f>
        <v>50</v>
      </c>
      <c r="AC38" s="330">
        <f>SUM(AD38:AI38)</f>
        <v>19</v>
      </c>
      <c r="AD38" s="332">
        <v>19</v>
      </c>
      <c r="AE38" s="332"/>
      <c r="AF38" s="332"/>
      <c r="AG38" s="332"/>
      <c r="AH38" s="332"/>
      <c r="AI38" s="332"/>
      <c r="AJ38" s="331">
        <f>+K38</f>
        <v>60</v>
      </c>
      <c r="AK38" s="330">
        <f>SUM(AL38:AQ38)</f>
        <v>20</v>
      </c>
      <c r="AL38" s="332">
        <v>20</v>
      </c>
      <c r="AM38" s="332"/>
      <c r="AN38" s="332"/>
      <c r="AO38" s="332"/>
      <c r="AP38" s="332"/>
      <c r="AQ38" s="332"/>
      <c r="AR38" s="331">
        <f>+L38</f>
        <v>60</v>
      </c>
      <c r="AS38" s="330">
        <f>SUM(AT38:AY38)</f>
        <v>20</v>
      </c>
      <c r="AT38" s="332">
        <v>20</v>
      </c>
      <c r="AU38" s="332"/>
      <c r="AV38" s="332"/>
      <c r="AW38" s="332"/>
      <c r="AX38" s="332"/>
      <c r="AY38" s="332"/>
    </row>
    <row r="39" spans="4:51" ht="32.1" customHeight="1" x14ac:dyDescent="0.25">
      <c r="D39" s="175" t="s">
        <v>2640</v>
      </c>
      <c r="E39" s="551" t="s">
        <v>2639</v>
      </c>
      <c r="F39" s="552"/>
      <c r="G39" s="176"/>
      <c r="H39" s="324"/>
      <c r="I39" s="325"/>
      <c r="J39" s="325"/>
      <c r="K39" s="325"/>
      <c r="L39" s="325"/>
      <c r="M39" s="326">
        <f t="shared" si="43"/>
        <v>280</v>
      </c>
      <c r="N39" s="326">
        <f t="shared" si="43"/>
        <v>280</v>
      </c>
      <c r="O39" s="326">
        <f t="shared" si="43"/>
        <v>0</v>
      </c>
      <c r="P39" s="326">
        <f t="shared" si="43"/>
        <v>0</v>
      </c>
      <c r="Q39" s="326">
        <f t="shared" si="43"/>
        <v>0</v>
      </c>
      <c r="R39" s="326">
        <f t="shared" si="43"/>
        <v>0</v>
      </c>
      <c r="S39" s="326">
        <f t="shared" si="43"/>
        <v>0</v>
      </c>
      <c r="T39" s="327"/>
      <c r="U39" s="328">
        <f t="shared" ref="U39:AA39" si="52">SUM(U40:U41)</f>
        <v>40</v>
      </c>
      <c r="V39" s="328">
        <f t="shared" si="52"/>
        <v>40</v>
      </c>
      <c r="W39" s="328">
        <f t="shared" si="52"/>
        <v>0</v>
      </c>
      <c r="X39" s="328">
        <f t="shared" si="52"/>
        <v>0</v>
      </c>
      <c r="Y39" s="328">
        <f t="shared" si="52"/>
        <v>0</v>
      </c>
      <c r="Z39" s="328">
        <f t="shared" si="52"/>
        <v>0</v>
      </c>
      <c r="AA39" s="328">
        <f t="shared" si="52"/>
        <v>0</v>
      </c>
      <c r="AB39" s="327"/>
      <c r="AC39" s="328">
        <f t="shared" ref="AC39:AI39" si="53">SUM(AC40:AC41)</f>
        <v>100</v>
      </c>
      <c r="AD39" s="328">
        <f t="shared" si="53"/>
        <v>100</v>
      </c>
      <c r="AE39" s="328">
        <f t="shared" si="53"/>
        <v>0</v>
      </c>
      <c r="AF39" s="328">
        <f t="shared" si="53"/>
        <v>0</v>
      </c>
      <c r="AG39" s="328">
        <f t="shared" si="53"/>
        <v>0</v>
      </c>
      <c r="AH39" s="328">
        <f t="shared" si="53"/>
        <v>0</v>
      </c>
      <c r="AI39" s="328">
        <f t="shared" si="53"/>
        <v>0</v>
      </c>
      <c r="AJ39" s="327"/>
      <c r="AK39" s="328">
        <f t="shared" ref="AK39:AQ39" si="54">SUM(AK40:AK41)</f>
        <v>100</v>
      </c>
      <c r="AL39" s="328">
        <f t="shared" si="54"/>
        <v>100</v>
      </c>
      <c r="AM39" s="328">
        <f t="shared" si="54"/>
        <v>0</v>
      </c>
      <c r="AN39" s="328">
        <f t="shared" si="54"/>
        <v>0</v>
      </c>
      <c r="AO39" s="328">
        <f t="shared" si="54"/>
        <v>0</v>
      </c>
      <c r="AP39" s="328">
        <f t="shared" si="54"/>
        <v>0</v>
      </c>
      <c r="AQ39" s="328">
        <f t="shared" si="54"/>
        <v>0</v>
      </c>
      <c r="AR39" s="327"/>
      <c r="AS39" s="328">
        <f t="shared" ref="AS39:AY39" si="55">SUM(AS40:AS41)</f>
        <v>40</v>
      </c>
      <c r="AT39" s="328">
        <f t="shared" si="55"/>
        <v>40</v>
      </c>
      <c r="AU39" s="328">
        <f t="shared" si="55"/>
        <v>0</v>
      </c>
      <c r="AV39" s="328">
        <f t="shared" si="55"/>
        <v>0</v>
      </c>
      <c r="AW39" s="328">
        <f t="shared" si="55"/>
        <v>0</v>
      </c>
      <c r="AX39" s="328">
        <f t="shared" si="55"/>
        <v>0</v>
      </c>
      <c r="AY39" s="328">
        <f t="shared" si="55"/>
        <v>0</v>
      </c>
    </row>
    <row r="40" spans="4:51" ht="32.1" customHeight="1" x14ac:dyDescent="0.25">
      <c r="D40" s="175"/>
      <c r="E40" s="182">
        <f>+Metas!H754</f>
        <v>661</v>
      </c>
      <c r="F40" s="353" t="str">
        <f>+Metas!K754</f>
        <v>Plan estadístico departamental implementado y publicado</v>
      </c>
      <c r="G40" s="226">
        <f>+Metas!J754</f>
        <v>1</v>
      </c>
      <c r="H40" s="305">
        <f>SUM(I40:L40)</f>
        <v>1</v>
      </c>
      <c r="I40" s="329"/>
      <c r="J40" s="329"/>
      <c r="K40" s="329">
        <v>1</v>
      </c>
      <c r="L40" s="329"/>
      <c r="M40" s="330">
        <f t="shared" si="43"/>
        <v>160</v>
      </c>
      <c r="N40" s="330">
        <f t="shared" si="43"/>
        <v>160</v>
      </c>
      <c r="O40" s="330">
        <f t="shared" si="43"/>
        <v>0</v>
      </c>
      <c r="P40" s="330">
        <f t="shared" si="43"/>
        <v>0</v>
      </c>
      <c r="Q40" s="330">
        <f t="shared" si="43"/>
        <v>0</v>
      </c>
      <c r="R40" s="330">
        <f t="shared" si="43"/>
        <v>0</v>
      </c>
      <c r="S40" s="330">
        <f t="shared" si="43"/>
        <v>0</v>
      </c>
      <c r="T40" s="331">
        <f>+I40</f>
        <v>0</v>
      </c>
      <c r="U40" s="330">
        <f>SUM(V40:AA40)</f>
        <v>40</v>
      </c>
      <c r="V40" s="332">
        <v>40</v>
      </c>
      <c r="W40" s="332"/>
      <c r="X40" s="332"/>
      <c r="Y40" s="332"/>
      <c r="Z40" s="332"/>
      <c r="AA40" s="332"/>
      <c r="AB40" s="331">
        <f>+J40</f>
        <v>0</v>
      </c>
      <c r="AC40" s="330">
        <f>SUM(AD40:AI40)</f>
        <v>40</v>
      </c>
      <c r="AD40" s="332">
        <v>40</v>
      </c>
      <c r="AE40" s="332"/>
      <c r="AF40" s="332"/>
      <c r="AG40" s="332"/>
      <c r="AH40" s="332"/>
      <c r="AI40" s="332"/>
      <c r="AJ40" s="331">
        <f>+K40</f>
        <v>1</v>
      </c>
      <c r="AK40" s="330">
        <f>SUM(AL40:AQ40)</f>
        <v>40</v>
      </c>
      <c r="AL40" s="332">
        <v>40</v>
      </c>
      <c r="AM40" s="332"/>
      <c r="AN40" s="332"/>
      <c r="AO40" s="332"/>
      <c r="AP40" s="332"/>
      <c r="AQ40" s="332"/>
      <c r="AR40" s="331">
        <f>+L40</f>
        <v>0</v>
      </c>
      <c r="AS40" s="330">
        <f>SUM(AT40:AY40)</f>
        <v>40</v>
      </c>
      <c r="AT40" s="332">
        <v>40</v>
      </c>
      <c r="AU40" s="332"/>
      <c r="AV40" s="332"/>
      <c r="AW40" s="332"/>
      <c r="AX40" s="332"/>
      <c r="AY40" s="332"/>
    </row>
    <row r="41" spans="4:51" ht="32.1" customHeight="1" x14ac:dyDescent="0.25">
      <c r="D41" s="175"/>
      <c r="E41" s="182">
        <f>+Metas!H755</f>
        <v>662</v>
      </c>
      <c r="F41" s="353" t="str">
        <f>+Metas!K755</f>
        <v>Estudios de análisis territorial de Norte de Santander realizados y publicados.</v>
      </c>
      <c r="G41" s="226">
        <f>+Metas!J755</f>
        <v>2</v>
      </c>
      <c r="H41" s="305">
        <f>SUM(I41:L41)</f>
        <v>2</v>
      </c>
      <c r="I41" s="329"/>
      <c r="J41" s="329"/>
      <c r="K41" s="329">
        <v>1</v>
      </c>
      <c r="L41" s="329">
        <v>1</v>
      </c>
      <c r="M41" s="330">
        <f t="shared" si="43"/>
        <v>120</v>
      </c>
      <c r="N41" s="330">
        <f t="shared" si="43"/>
        <v>120</v>
      </c>
      <c r="O41" s="330">
        <f t="shared" si="43"/>
        <v>0</v>
      </c>
      <c r="P41" s="330">
        <f t="shared" si="43"/>
        <v>0</v>
      </c>
      <c r="Q41" s="330">
        <f t="shared" si="43"/>
        <v>0</v>
      </c>
      <c r="R41" s="330">
        <f t="shared" si="43"/>
        <v>0</v>
      </c>
      <c r="S41" s="330">
        <f t="shared" si="43"/>
        <v>0</v>
      </c>
      <c r="T41" s="331">
        <f>+I41</f>
        <v>0</v>
      </c>
      <c r="U41" s="330">
        <f>SUM(V41:AA41)</f>
        <v>0</v>
      </c>
      <c r="V41" s="332"/>
      <c r="W41" s="332"/>
      <c r="X41" s="332"/>
      <c r="Y41" s="332"/>
      <c r="Z41" s="332"/>
      <c r="AA41" s="332"/>
      <c r="AB41" s="331">
        <f>+J41</f>
        <v>0</v>
      </c>
      <c r="AC41" s="330">
        <f>SUM(AD41:AI41)</f>
        <v>60</v>
      </c>
      <c r="AD41" s="332">
        <v>60</v>
      </c>
      <c r="AE41" s="332"/>
      <c r="AF41" s="332"/>
      <c r="AG41" s="332"/>
      <c r="AH41" s="332"/>
      <c r="AI41" s="332"/>
      <c r="AJ41" s="331">
        <f>+K41</f>
        <v>1</v>
      </c>
      <c r="AK41" s="330">
        <f>SUM(AL41:AQ41)</f>
        <v>60</v>
      </c>
      <c r="AL41" s="332">
        <v>60</v>
      </c>
      <c r="AM41" s="332"/>
      <c r="AN41" s="332"/>
      <c r="AO41" s="332"/>
      <c r="AP41" s="332"/>
      <c r="AQ41" s="332"/>
      <c r="AR41" s="331">
        <f>+L41</f>
        <v>1</v>
      </c>
      <c r="AS41" s="330">
        <f>SUM(AT41:AY41)</f>
        <v>0</v>
      </c>
      <c r="AT41" s="332"/>
      <c r="AU41" s="332"/>
      <c r="AV41" s="332"/>
      <c r="AW41" s="332"/>
      <c r="AX41" s="332"/>
      <c r="AY41" s="332"/>
    </row>
    <row r="42" spans="4:51" ht="32.1" customHeight="1" x14ac:dyDescent="0.25">
      <c r="D42" s="175" t="s">
        <v>2642</v>
      </c>
      <c r="E42" s="551" t="s">
        <v>2641</v>
      </c>
      <c r="F42" s="552"/>
      <c r="G42" s="176"/>
      <c r="H42" s="324"/>
      <c r="I42" s="325"/>
      <c r="J42" s="325"/>
      <c r="K42" s="325"/>
      <c r="L42" s="325"/>
      <c r="M42" s="326">
        <f t="shared" si="43"/>
        <v>0</v>
      </c>
      <c r="N42" s="326">
        <f t="shared" si="43"/>
        <v>0</v>
      </c>
      <c r="O42" s="326">
        <f t="shared" si="43"/>
        <v>0</v>
      </c>
      <c r="P42" s="326">
        <f t="shared" si="43"/>
        <v>0</v>
      </c>
      <c r="Q42" s="326">
        <f t="shared" si="43"/>
        <v>0</v>
      </c>
      <c r="R42" s="326">
        <f t="shared" si="43"/>
        <v>0</v>
      </c>
      <c r="S42" s="326">
        <f t="shared" si="43"/>
        <v>0</v>
      </c>
      <c r="T42" s="327"/>
      <c r="U42" s="328">
        <f t="shared" ref="U42:AA42" si="56">SUM(U43:U43)</f>
        <v>0</v>
      </c>
      <c r="V42" s="328">
        <f t="shared" si="56"/>
        <v>0</v>
      </c>
      <c r="W42" s="328">
        <f t="shared" si="56"/>
        <v>0</v>
      </c>
      <c r="X42" s="328">
        <f t="shared" si="56"/>
        <v>0</v>
      </c>
      <c r="Y42" s="328">
        <f t="shared" si="56"/>
        <v>0</v>
      </c>
      <c r="Z42" s="328">
        <f t="shared" si="56"/>
        <v>0</v>
      </c>
      <c r="AA42" s="328">
        <f t="shared" si="56"/>
        <v>0</v>
      </c>
      <c r="AB42" s="327"/>
      <c r="AC42" s="328">
        <f t="shared" ref="AC42:AI42" si="57">SUM(AC43:AC43)</f>
        <v>0</v>
      </c>
      <c r="AD42" s="328">
        <f t="shared" si="57"/>
        <v>0</v>
      </c>
      <c r="AE42" s="328">
        <f t="shared" si="57"/>
        <v>0</v>
      </c>
      <c r="AF42" s="328">
        <f t="shared" si="57"/>
        <v>0</v>
      </c>
      <c r="AG42" s="328">
        <f t="shared" si="57"/>
        <v>0</v>
      </c>
      <c r="AH42" s="328">
        <f t="shared" si="57"/>
        <v>0</v>
      </c>
      <c r="AI42" s="328">
        <f t="shared" si="57"/>
        <v>0</v>
      </c>
      <c r="AJ42" s="327"/>
      <c r="AK42" s="328">
        <f t="shared" ref="AK42:AQ42" si="58">SUM(AK43:AK43)</f>
        <v>0</v>
      </c>
      <c r="AL42" s="328">
        <f t="shared" si="58"/>
        <v>0</v>
      </c>
      <c r="AM42" s="328">
        <f t="shared" si="58"/>
        <v>0</v>
      </c>
      <c r="AN42" s="328">
        <f t="shared" si="58"/>
        <v>0</v>
      </c>
      <c r="AO42" s="328">
        <f t="shared" si="58"/>
        <v>0</v>
      </c>
      <c r="AP42" s="328">
        <f t="shared" si="58"/>
        <v>0</v>
      </c>
      <c r="AQ42" s="328">
        <f t="shared" si="58"/>
        <v>0</v>
      </c>
      <c r="AR42" s="327"/>
      <c r="AS42" s="328">
        <f t="shared" ref="AS42:AY42" si="59">SUM(AS43:AS43)</f>
        <v>0</v>
      </c>
      <c r="AT42" s="328">
        <f t="shared" si="59"/>
        <v>0</v>
      </c>
      <c r="AU42" s="328">
        <f t="shared" si="59"/>
        <v>0</v>
      </c>
      <c r="AV42" s="328">
        <f t="shared" si="59"/>
        <v>0</v>
      </c>
      <c r="AW42" s="328">
        <f t="shared" si="59"/>
        <v>0</v>
      </c>
      <c r="AX42" s="328">
        <f t="shared" si="59"/>
        <v>0</v>
      </c>
      <c r="AY42" s="328">
        <f t="shared" si="59"/>
        <v>0</v>
      </c>
    </row>
    <row r="43" spans="4:51" ht="32.1" customHeight="1" x14ac:dyDescent="0.25">
      <c r="D43" s="175"/>
      <c r="E43" s="182">
        <f>+Metas!H756</f>
        <v>663</v>
      </c>
      <c r="F43" s="183" t="str">
        <f>+Metas!K756</f>
        <v>municipios asistidos en los procesos del SISBEN</v>
      </c>
      <c r="G43" s="226">
        <f>+Metas!J756</f>
        <v>40</v>
      </c>
      <c r="H43" s="307">
        <f>SUM(I43:L43)/4</f>
        <v>40</v>
      </c>
      <c r="I43" s="329">
        <v>40</v>
      </c>
      <c r="J43" s="329">
        <v>40</v>
      </c>
      <c r="K43" s="329">
        <v>40</v>
      </c>
      <c r="L43" s="329">
        <v>40</v>
      </c>
      <c r="M43" s="330">
        <f t="shared" si="43"/>
        <v>0</v>
      </c>
      <c r="N43" s="330">
        <f t="shared" si="43"/>
        <v>0</v>
      </c>
      <c r="O43" s="330">
        <f t="shared" si="43"/>
        <v>0</v>
      </c>
      <c r="P43" s="330">
        <f t="shared" si="43"/>
        <v>0</v>
      </c>
      <c r="Q43" s="330">
        <f t="shared" si="43"/>
        <v>0</v>
      </c>
      <c r="R43" s="330">
        <f t="shared" si="43"/>
        <v>0</v>
      </c>
      <c r="S43" s="330">
        <f t="shared" si="43"/>
        <v>0</v>
      </c>
      <c r="T43" s="331">
        <f>+I43</f>
        <v>40</v>
      </c>
      <c r="U43" s="330">
        <f>SUM(V43:AA43)</f>
        <v>0</v>
      </c>
      <c r="V43" s="332"/>
      <c r="W43" s="332"/>
      <c r="X43" s="332"/>
      <c r="Y43" s="332"/>
      <c r="Z43" s="332"/>
      <c r="AA43" s="332"/>
      <c r="AB43" s="331">
        <f>+J43</f>
        <v>40</v>
      </c>
      <c r="AC43" s="330">
        <f>SUM(AD43:AI43)</f>
        <v>0</v>
      </c>
      <c r="AD43" s="332"/>
      <c r="AE43" s="332"/>
      <c r="AF43" s="332"/>
      <c r="AG43" s="332"/>
      <c r="AH43" s="332"/>
      <c r="AI43" s="332"/>
      <c r="AJ43" s="331">
        <f>+K43</f>
        <v>40</v>
      </c>
      <c r="AK43" s="330">
        <f>SUM(AL43:AQ43)</f>
        <v>0</v>
      </c>
      <c r="AL43" s="332"/>
      <c r="AM43" s="332"/>
      <c r="AN43" s="332"/>
      <c r="AO43" s="332"/>
      <c r="AP43" s="332"/>
      <c r="AQ43" s="332"/>
      <c r="AR43" s="331">
        <f>+L43</f>
        <v>40</v>
      </c>
      <c r="AS43" s="330">
        <f>SUM(AT43:AY43)</f>
        <v>0</v>
      </c>
      <c r="AT43" s="332"/>
      <c r="AU43" s="332"/>
      <c r="AV43" s="332"/>
      <c r="AW43" s="332"/>
      <c r="AX43" s="332"/>
      <c r="AY43" s="332"/>
    </row>
    <row r="44" spans="4:51" ht="32.1" customHeight="1" x14ac:dyDescent="0.25">
      <c r="D44" s="175" t="s">
        <v>2644</v>
      </c>
      <c r="E44" s="551" t="s">
        <v>2643</v>
      </c>
      <c r="F44" s="552"/>
      <c r="G44" s="176"/>
      <c r="H44" s="324"/>
      <c r="I44" s="325"/>
      <c r="J44" s="325"/>
      <c r="K44" s="325"/>
      <c r="L44" s="325"/>
      <c r="M44" s="326">
        <f t="shared" si="43"/>
        <v>500</v>
      </c>
      <c r="N44" s="326">
        <f t="shared" si="43"/>
        <v>500</v>
      </c>
      <c r="O44" s="326">
        <f t="shared" si="43"/>
        <v>0</v>
      </c>
      <c r="P44" s="326">
        <f t="shared" si="43"/>
        <v>0</v>
      </c>
      <c r="Q44" s="326">
        <f t="shared" si="43"/>
        <v>0</v>
      </c>
      <c r="R44" s="326">
        <f t="shared" si="43"/>
        <v>0</v>
      </c>
      <c r="S44" s="326">
        <f t="shared" si="43"/>
        <v>0</v>
      </c>
      <c r="T44" s="327"/>
      <c r="U44" s="328">
        <f t="shared" ref="U44:AA44" si="60">SUM(U45:U45)</f>
        <v>125</v>
      </c>
      <c r="V44" s="328">
        <f t="shared" si="60"/>
        <v>125</v>
      </c>
      <c r="W44" s="328">
        <f t="shared" si="60"/>
        <v>0</v>
      </c>
      <c r="X44" s="328">
        <f t="shared" si="60"/>
        <v>0</v>
      </c>
      <c r="Y44" s="328">
        <f t="shared" si="60"/>
        <v>0</v>
      </c>
      <c r="Z44" s="328">
        <f t="shared" si="60"/>
        <v>0</v>
      </c>
      <c r="AA44" s="328">
        <f t="shared" si="60"/>
        <v>0</v>
      </c>
      <c r="AB44" s="327"/>
      <c r="AC44" s="328">
        <f t="shared" ref="AC44:AI44" si="61">SUM(AC45:AC45)</f>
        <v>125</v>
      </c>
      <c r="AD44" s="328">
        <f t="shared" si="61"/>
        <v>125</v>
      </c>
      <c r="AE44" s="328">
        <f t="shared" si="61"/>
        <v>0</v>
      </c>
      <c r="AF44" s="328">
        <f t="shared" si="61"/>
        <v>0</v>
      </c>
      <c r="AG44" s="328">
        <f t="shared" si="61"/>
        <v>0</v>
      </c>
      <c r="AH44" s="328">
        <f t="shared" si="61"/>
        <v>0</v>
      </c>
      <c r="AI44" s="328">
        <f t="shared" si="61"/>
        <v>0</v>
      </c>
      <c r="AJ44" s="327"/>
      <c r="AK44" s="328">
        <f t="shared" ref="AK44:AQ44" si="62">SUM(AK45:AK45)</f>
        <v>125</v>
      </c>
      <c r="AL44" s="328">
        <f t="shared" si="62"/>
        <v>125</v>
      </c>
      <c r="AM44" s="328">
        <f t="shared" si="62"/>
        <v>0</v>
      </c>
      <c r="AN44" s="328">
        <f t="shared" si="62"/>
        <v>0</v>
      </c>
      <c r="AO44" s="328">
        <f t="shared" si="62"/>
        <v>0</v>
      </c>
      <c r="AP44" s="328">
        <f t="shared" si="62"/>
        <v>0</v>
      </c>
      <c r="AQ44" s="328">
        <f t="shared" si="62"/>
        <v>0</v>
      </c>
      <c r="AR44" s="327"/>
      <c r="AS44" s="328">
        <f t="shared" ref="AS44:AY44" si="63">SUM(AS45:AS45)</f>
        <v>125</v>
      </c>
      <c r="AT44" s="328">
        <f t="shared" si="63"/>
        <v>125</v>
      </c>
      <c r="AU44" s="328">
        <f t="shared" si="63"/>
        <v>0</v>
      </c>
      <c r="AV44" s="328">
        <f t="shared" si="63"/>
        <v>0</v>
      </c>
      <c r="AW44" s="328">
        <f t="shared" si="63"/>
        <v>0</v>
      </c>
      <c r="AX44" s="328">
        <f t="shared" si="63"/>
        <v>0</v>
      </c>
      <c r="AY44" s="328">
        <f t="shared" si="63"/>
        <v>0</v>
      </c>
    </row>
    <row r="45" spans="4:51" ht="32.1" customHeight="1" x14ac:dyDescent="0.25">
      <c r="D45" s="175"/>
      <c r="E45" s="182">
        <f>+Metas!H757</f>
        <v>664</v>
      </c>
      <c r="F45" s="183" t="str">
        <f>+Metas!K757</f>
        <v>Unidad de estructuración de proyectos operando</v>
      </c>
      <c r="G45" s="226">
        <f>+Metas!J757</f>
        <v>1</v>
      </c>
      <c r="H45" s="305">
        <f>SUM(I45:L45)</f>
        <v>1</v>
      </c>
      <c r="I45" s="329"/>
      <c r="J45" s="329">
        <v>1</v>
      </c>
      <c r="K45" s="329"/>
      <c r="L45" s="329"/>
      <c r="M45" s="330">
        <f t="shared" si="43"/>
        <v>500</v>
      </c>
      <c r="N45" s="330">
        <f t="shared" si="43"/>
        <v>500</v>
      </c>
      <c r="O45" s="330">
        <f t="shared" si="43"/>
        <v>0</v>
      </c>
      <c r="P45" s="330">
        <f t="shared" si="43"/>
        <v>0</v>
      </c>
      <c r="Q45" s="330">
        <f t="shared" si="43"/>
        <v>0</v>
      </c>
      <c r="R45" s="330">
        <f t="shared" si="43"/>
        <v>0</v>
      </c>
      <c r="S45" s="330">
        <f t="shared" si="43"/>
        <v>0</v>
      </c>
      <c r="T45" s="331">
        <f>+I45</f>
        <v>0</v>
      </c>
      <c r="U45" s="330">
        <f>SUM(V45:AA45)</f>
        <v>125</v>
      </c>
      <c r="V45" s="332">
        <v>125</v>
      </c>
      <c r="W45" s="332"/>
      <c r="X45" s="332"/>
      <c r="Y45" s="332"/>
      <c r="Z45" s="332"/>
      <c r="AA45" s="332"/>
      <c r="AB45" s="331">
        <f>+J45</f>
        <v>1</v>
      </c>
      <c r="AC45" s="330">
        <f>SUM(AD45:AI45)</f>
        <v>125</v>
      </c>
      <c r="AD45" s="332">
        <v>125</v>
      </c>
      <c r="AE45" s="332"/>
      <c r="AF45" s="332"/>
      <c r="AG45" s="332"/>
      <c r="AH45" s="332"/>
      <c r="AI45" s="332"/>
      <c r="AJ45" s="331">
        <f>+K45</f>
        <v>0</v>
      </c>
      <c r="AK45" s="330">
        <f>SUM(AL45:AQ45)</f>
        <v>125</v>
      </c>
      <c r="AL45" s="332">
        <v>125</v>
      </c>
      <c r="AM45" s="332"/>
      <c r="AN45" s="332"/>
      <c r="AO45" s="332"/>
      <c r="AP45" s="332"/>
      <c r="AQ45" s="332"/>
      <c r="AR45" s="331">
        <f>+L45</f>
        <v>0</v>
      </c>
      <c r="AS45" s="330">
        <f>SUM(AT45:AY45)</f>
        <v>125</v>
      </c>
      <c r="AT45" s="332">
        <v>125</v>
      </c>
      <c r="AU45" s="332"/>
      <c r="AV45" s="332"/>
      <c r="AW45" s="332"/>
      <c r="AX45" s="332"/>
      <c r="AY45" s="332"/>
    </row>
    <row r="46" spans="4:51" ht="32.1" customHeight="1" x14ac:dyDescent="0.25">
      <c r="D46" s="175" t="s">
        <v>2646</v>
      </c>
      <c r="E46" s="551" t="s">
        <v>2645</v>
      </c>
      <c r="F46" s="552"/>
      <c r="G46" s="176"/>
      <c r="H46" s="324"/>
      <c r="I46" s="325"/>
      <c r="J46" s="325"/>
      <c r="K46" s="325"/>
      <c r="L46" s="325"/>
      <c r="M46" s="326">
        <f t="shared" ref="M46:S52" si="64">+U46+AC46+AK46+AS46</f>
        <v>40</v>
      </c>
      <c r="N46" s="326">
        <f t="shared" si="64"/>
        <v>40</v>
      </c>
      <c r="O46" s="326">
        <f t="shared" si="64"/>
        <v>0</v>
      </c>
      <c r="P46" s="326">
        <f t="shared" si="64"/>
        <v>0</v>
      </c>
      <c r="Q46" s="326">
        <f t="shared" si="64"/>
        <v>0</v>
      </c>
      <c r="R46" s="326">
        <f t="shared" si="64"/>
        <v>0</v>
      </c>
      <c r="S46" s="326">
        <f t="shared" si="64"/>
        <v>0</v>
      </c>
      <c r="T46" s="327"/>
      <c r="U46" s="328">
        <f t="shared" ref="U46:AA46" si="65">SUM(U47:U48)</f>
        <v>0</v>
      </c>
      <c r="V46" s="328">
        <f t="shared" si="65"/>
        <v>0</v>
      </c>
      <c r="W46" s="328">
        <f t="shared" si="65"/>
        <v>0</v>
      </c>
      <c r="X46" s="328">
        <f t="shared" si="65"/>
        <v>0</v>
      </c>
      <c r="Y46" s="328">
        <f t="shared" si="65"/>
        <v>0</v>
      </c>
      <c r="Z46" s="328">
        <f t="shared" si="65"/>
        <v>0</v>
      </c>
      <c r="AA46" s="328">
        <f t="shared" si="65"/>
        <v>0</v>
      </c>
      <c r="AB46" s="327"/>
      <c r="AC46" s="328">
        <f t="shared" ref="AC46:AI46" si="66">SUM(AC47:AC48)</f>
        <v>20</v>
      </c>
      <c r="AD46" s="328">
        <f t="shared" si="66"/>
        <v>20</v>
      </c>
      <c r="AE46" s="328">
        <f t="shared" si="66"/>
        <v>0</v>
      </c>
      <c r="AF46" s="328">
        <f t="shared" si="66"/>
        <v>0</v>
      </c>
      <c r="AG46" s="328">
        <f t="shared" si="66"/>
        <v>0</v>
      </c>
      <c r="AH46" s="328">
        <f t="shared" si="66"/>
        <v>0</v>
      </c>
      <c r="AI46" s="328">
        <f t="shared" si="66"/>
        <v>0</v>
      </c>
      <c r="AJ46" s="327"/>
      <c r="AK46" s="328">
        <f t="shared" ref="AK46:AQ46" si="67">SUM(AK47:AK48)</f>
        <v>20</v>
      </c>
      <c r="AL46" s="328">
        <f t="shared" si="67"/>
        <v>20</v>
      </c>
      <c r="AM46" s="328">
        <f t="shared" si="67"/>
        <v>0</v>
      </c>
      <c r="AN46" s="328">
        <f t="shared" si="67"/>
        <v>0</v>
      </c>
      <c r="AO46" s="328">
        <f t="shared" si="67"/>
        <v>0</v>
      </c>
      <c r="AP46" s="328">
        <f t="shared" si="67"/>
        <v>0</v>
      </c>
      <c r="AQ46" s="328">
        <f t="shared" si="67"/>
        <v>0</v>
      </c>
      <c r="AR46" s="327"/>
      <c r="AS46" s="328">
        <f t="shared" ref="AS46:AY46" si="68">SUM(AS47:AS48)</f>
        <v>0</v>
      </c>
      <c r="AT46" s="328">
        <f t="shared" si="68"/>
        <v>0</v>
      </c>
      <c r="AU46" s="328">
        <f t="shared" si="68"/>
        <v>0</v>
      </c>
      <c r="AV46" s="328">
        <f t="shared" si="68"/>
        <v>0</v>
      </c>
      <c r="AW46" s="328">
        <f t="shared" si="68"/>
        <v>0</v>
      </c>
      <c r="AX46" s="328">
        <f t="shared" si="68"/>
        <v>0</v>
      </c>
      <c r="AY46" s="328">
        <f t="shared" si="68"/>
        <v>0</v>
      </c>
    </row>
    <row r="47" spans="4:51" ht="32.1" customHeight="1" x14ac:dyDescent="0.25">
      <c r="D47" s="175"/>
      <c r="E47" s="182">
        <f>+Metas!H758</f>
        <v>665</v>
      </c>
      <c r="F47" s="183" t="str">
        <f>+Metas!K758</f>
        <v>Implementación del Sistema de Identificación y clasificación de los beneficiarios de las acciones de la administración departamental</v>
      </c>
      <c r="G47" s="232">
        <f>+Metas!J758</f>
        <v>1</v>
      </c>
      <c r="H47" s="306">
        <f>SUM(I47:L47)</f>
        <v>1</v>
      </c>
      <c r="I47" s="339"/>
      <c r="J47" s="339">
        <v>0.25</v>
      </c>
      <c r="K47" s="339">
        <v>0.75</v>
      </c>
      <c r="L47" s="339"/>
      <c r="M47" s="330">
        <f t="shared" si="64"/>
        <v>0</v>
      </c>
      <c r="N47" s="330">
        <f t="shared" si="64"/>
        <v>0</v>
      </c>
      <c r="O47" s="330">
        <f t="shared" si="64"/>
        <v>0</v>
      </c>
      <c r="P47" s="330">
        <f t="shared" si="64"/>
        <v>0</v>
      </c>
      <c r="Q47" s="330">
        <f t="shared" si="64"/>
        <v>0</v>
      </c>
      <c r="R47" s="330">
        <f t="shared" si="64"/>
        <v>0</v>
      </c>
      <c r="S47" s="330">
        <f t="shared" si="64"/>
        <v>0</v>
      </c>
      <c r="T47" s="331">
        <f>+I47</f>
        <v>0</v>
      </c>
      <c r="U47" s="330">
        <f>SUM(V47:AA47)</f>
        <v>0</v>
      </c>
      <c r="V47" s="332"/>
      <c r="W47" s="332"/>
      <c r="X47" s="332"/>
      <c r="Y47" s="332"/>
      <c r="Z47" s="332"/>
      <c r="AA47" s="332"/>
      <c r="AB47" s="331">
        <f>+J47</f>
        <v>0.25</v>
      </c>
      <c r="AC47" s="330">
        <f>SUM(AD47:AI47)</f>
        <v>0</v>
      </c>
      <c r="AD47" s="332"/>
      <c r="AE47" s="332"/>
      <c r="AF47" s="332"/>
      <c r="AG47" s="332"/>
      <c r="AH47" s="332"/>
      <c r="AI47" s="332"/>
      <c r="AJ47" s="331">
        <f>+K47</f>
        <v>0.75</v>
      </c>
      <c r="AK47" s="330">
        <f>SUM(AL47:AQ47)</f>
        <v>0</v>
      </c>
      <c r="AL47" s="332"/>
      <c r="AM47" s="332"/>
      <c r="AN47" s="332"/>
      <c r="AO47" s="332"/>
      <c r="AP47" s="332"/>
      <c r="AQ47" s="332"/>
      <c r="AR47" s="331">
        <f>+L47</f>
        <v>0</v>
      </c>
      <c r="AS47" s="330">
        <f>SUM(AT47:AY47)</f>
        <v>0</v>
      </c>
      <c r="AT47" s="332"/>
      <c r="AU47" s="332"/>
      <c r="AV47" s="332"/>
      <c r="AW47" s="332"/>
      <c r="AX47" s="332"/>
      <c r="AY47" s="332"/>
    </row>
    <row r="48" spans="4:51" ht="32.1" customHeight="1" x14ac:dyDescent="0.25">
      <c r="D48" s="175"/>
      <c r="E48" s="182">
        <f>+Metas!H759</f>
        <v>666</v>
      </c>
      <c r="F48" s="183" t="str">
        <f>+Metas!K759</f>
        <v>Diseño e implementación de un sistema de medición del impacto de la gestión gubernamental</v>
      </c>
      <c r="G48" s="232">
        <f>+Metas!J759</f>
        <v>1</v>
      </c>
      <c r="H48" s="306">
        <f>SUM(I48:L48)</f>
        <v>1</v>
      </c>
      <c r="I48" s="339"/>
      <c r="J48" s="339">
        <v>0.25</v>
      </c>
      <c r="K48" s="339">
        <v>0.75</v>
      </c>
      <c r="L48" s="339"/>
      <c r="M48" s="330">
        <f t="shared" si="64"/>
        <v>40</v>
      </c>
      <c r="N48" s="330">
        <f t="shared" si="64"/>
        <v>40</v>
      </c>
      <c r="O48" s="330">
        <f t="shared" si="64"/>
        <v>0</v>
      </c>
      <c r="P48" s="330">
        <f t="shared" si="64"/>
        <v>0</v>
      </c>
      <c r="Q48" s="330">
        <f t="shared" si="64"/>
        <v>0</v>
      </c>
      <c r="R48" s="330">
        <f t="shared" si="64"/>
        <v>0</v>
      </c>
      <c r="S48" s="330">
        <f t="shared" si="64"/>
        <v>0</v>
      </c>
      <c r="T48" s="331">
        <f>+I48</f>
        <v>0</v>
      </c>
      <c r="U48" s="330">
        <f>SUM(V48:AA48)</f>
        <v>0</v>
      </c>
      <c r="V48" s="332"/>
      <c r="W48" s="332"/>
      <c r="X48" s="332"/>
      <c r="Y48" s="332"/>
      <c r="Z48" s="332"/>
      <c r="AA48" s="332"/>
      <c r="AB48" s="331">
        <f>+J48</f>
        <v>0.25</v>
      </c>
      <c r="AC48" s="330">
        <f>SUM(AD48:AI48)</f>
        <v>20</v>
      </c>
      <c r="AD48" s="332">
        <v>20</v>
      </c>
      <c r="AE48" s="332"/>
      <c r="AF48" s="332"/>
      <c r="AG48" s="332"/>
      <c r="AH48" s="332"/>
      <c r="AI48" s="332"/>
      <c r="AJ48" s="331">
        <f>+K48</f>
        <v>0.75</v>
      </c>
      <c r="AK48" s="330">
        <f>SUM(AL48:AQ48)</f>
        <v>20</v>
      </c>
      <c r="AL48" s="332">
        <v>20</v>
      </c>
      <c r="AM48" s="332"/>
      <c r="AN48" s="332"/>
      <c r="AO48" s="332"/>
      <c r="AP48" s="332"/>
      <c r="AQ48" s="332"/>
      <c r="AR48" s="331">
        <f>+L48</f>
        <v>0</v>
      </c>
      <c r="AS48" s="330">
        <f>SUM(AT48:AY48)</f>
        <v>0</v>
      </c>
      <c r="AT48" s="332"/>
      <c r="AU48" s="332"/>
      <c r="AV48" s="332"/>
      <c r="AW48" s="332"/>
      <c r="AX48" s="332"/>
      <c r="AY48" s="332"/>
    </row>
    <row r="49" spans="1:51" ht="32.1" customHeight="1" x14ac:dyDescent="0.25">
      <c r="D49" s="175" t="s">
        <v>2648</v>
      </c>
      <c r="E49" s="551" t="s">
        <v>2647</v>
      </c>
      <c r="F49" s="552"/>
      <c r="G49" s="189"/>
      <c r="H49" s="324"/>
      <c r="I49" s="325"/>
      <c r="J49" s="325"/>
      <c r="K49" s="325"/>
      <c r="L49" s="325"/>
      <c r="M49" s="336">
        <f t="shared" si="64"/>
        <v>640</v>
      </c>
      <c r="N49" s="336">
        <f t="shared" si="64"/>
        <v>640</v>
      </c>
      <c r="O49" s="336">
        <f t="shared" si="64"/>
        <v>0</v>
      </c>
      <c r="P49" s="336">
        <f t="shared" si="64"/>
        <v>0</v>
      </c>
      <c r="Q49" s="336">
        <f t="shared" si="64"/>
        <v>0</v>
      </c>
      <c r="R49" s="336">
        <f t="shared" si="64"/>
        <v>0</v>
      </c>
      <c r="S49" s="336">
        <f t="shared" si="64"/>
        <v>0</v>
      </c>
      <c r="T49" s="327"/>
      <c r="U49" s="328">
        <f t="shared" ref="U49:AA49" si="69">SUM(U50:U52)</f>
        <v>160</v>
      </c>
      <c r="V49" s="328">
        <f t="shared" si="69"/>
        <v>160</v>
      </c>
      <c r="W49" s="328">
        <f t="shared" si="69"/>
        <v>0</v>
      </c>
      <c r="X49" s="328">
        <f t="shared" si="69"/>
        <v>0</v>
      </c>
      <c r="Y49" s="328">
        <f t="shared" si="69"/>
        <v>0</v>
      </c>
      <c r="Z49" s="328">
        <f t="shared" si="69"/>
        <v>0</v>
      </c>
      <c r="AA49" s="328">
        <f t="shared" si="69"/>
        <v>0</v>
      </c>
      <c r="AB49" s="327"/>
      <c r="AC49" s="328">
        <f t="shared" ref="AC49:AI49" si="70">SUM(AC50:AC52)</f>
        <v>160</v>
      </c>
      <c r="AD49" s="328">
        <f t="shared" si="70"/>
        <v>160</v>
      </c>
      <c r="AE49" s="328">
        <f t="shared" si="70"/>
        <v>0</v>
      </c>
      <c r="AF49" s="328">
        <f t="shared" si="70"/>
        <v>0</v>
      </c>
      <c r="AG49" s="328">
        <f t="shared" si="70"/>
        <v>0</v>
      </c>
      <c r="AH49" s="328">
        <f t="shared" si="70"/>
        <v>0</v>
      </c>
      <c r="AI49" s="328">
        <f t="shared" si="70"/>
        <v>0</v>
      </c>
      <c r="AJ49" s="327"/>
      <c r="AK49" s="328">
        <f t="shared" ref="AK49:AQ49" si="71">SUM(AK50:AK52)</f>
        <v>160</v>
      </c>
      <c r="AL49" s="328">
        <f t="shared" si="71"/>
        <v>160</v>
      </c>
      <c r="AM49" s="328">
        <f t="shared" si="71"/>
        <v>0</v>
      </c>
      <c r="AN49" s="328">
        <f t="shared" si="71"/>
        <v>0</v>
      </c>
      <c r="AO49" s="328">
        <f t="shared" si="71"/>
        <v>0</v>
      </c>
      <c r="AP49" s="328">
        <f t="shared" si="71"/>
        <v>0</v>
      </c>
      <c r="AQ49" s="328">
        <f t="shared" si="71"/>
        <v>0</v>
      </c>
      <c r="AR49" s="327"/>
      <c r="AS49" s="328">
        <f t="shared" ref="AS49:AY49" si="72">SUM(AS50:AS52)</f>
        <v>160</v>
      </c>
      <c r="AT49" s="328">
        <f t="shared" si="72"/>
        <v>160</v>
      </c>
      <c r="AU49" s="328">
        <f t="shared" si="72"/>
        <v>0</v>
      </c>
      <c r="AV49" s="328">
        <f t="shared" si="72"/>
        <v>0</v>
      </c>
      <c r="AW49" s="328">
        <f t="shared" si="72"/>
        <v>0</v>
      </c>
      <c r="AX49" s="328">
        <f t="shared" si="72"/>
        <v>0</v>
      </c>
      <c r="AY49" s="328">
        <f t="shared" si="72"/>
        <v>0</v>
      </c>
    </row>
    <row r="50" spans="1:51" ht="31.9" customHeight="1" x14ac:dyDescent="0.25">
      <c r="D50" s="175"/>
      <c r="E50" s="182">
        <f>+Metas!H760</f>
        <v>667</v>
      </c>
      <c r="F50" s="191" t="str">
        <f>+Metas!K760</f>
        <v>Evaluaciones de avance y cumplimiento del Plan de Desarrollo (1 trimestral con publicación en WEB)</v>
      </c>
      <c r="G50" s="184">
        <f>+Metas!J760</f>
        <v>15</v>
      </c>
      <c r="H50" s="337">
        <f>SUM(I50:L50)</f>
        <v>15</v>
      </c>
      <c r="I50" s="338">
        <v>3</v>
      </c>
      <c r="J50" s="338">
        <v>4</v>
      </c>
      <c r="K50" s="338">
        <v>4</v>
      </c>
      <c r="L50" s="338">
        <v>4</v>
      </c>
      <c r="M50" s="330">
        <f t="shared" si="64"/>
        <v>360</v>
      </c>
      <c r="N50" s="330">
        <f t="shared" si="64"/>
        <v>360</v>
      </c>
      <c r="O50" s="330">
        <f t="shared" si="64"/>
        <v>0</v>
      </c>
      <c r="P50" s="330">
        <f t="shared" si="64"/>
        <v>0</v>
      </c>
      <c r="Q50" s="330">
        <f t="shared" si="64"/>
        <v>0</v>
      </c>
      <c r="R50" s="330">
        <f t="shared" si="64"/>
        <v>0</v>
      </c>
      <c r="S50" s="330">
        <f t="shared" si="64"/>
        <v>0</v>
      </c>
      <c r="T50" s="331">
        <f>+I50</f>
        <v>3</v>
      </c>
      <c r="U50" s="330">
        <f>SUM(V50:AA50)</f>
        <v>90</v>
      </c>
      <c r="V50" s="332">
        <v>90</v>
      </c>
      <c r="W50" s="332"/>
      <c r="X50" s="332"/>
      <c r="Y50" s="332"/>
      <c r="Z50" s="332"/>
      <c r="AA50" s="332"/>
      <c r="AB50" s="331">
        <f>+J50</f>
        <v>4</v>
      </c>
      <c r="AC50" s="330">
        <f>SUM(AD50:AI50)</f>
        <v>90</v>
      </c>
      <c r="AD50" s="332">
        <v>90</v>
      </c>
      <c r="AE50" s="332"/>
      <c r="AF50" s="332"/>
      <c r="AG50" s="332"/>
      <c r="AH50" s="332"/>
      <c r="AI50" s="332"/>
      <c r="AJ50" s="331">
        <f>+K50</f>
        <v>4</v>
      </c>
      <c r="AK50" s="330">
        <f>SUM(AL50:AQ50)</f>
        <v>90</v>
      </c>
      <c r="AL50" s="332">
        <v>90</v>
      </c>
      <c r="AM50" s="332"/>
      <c r="AN50" s="332"/>
      <c r="AO50" s="332"/>
      <c r="AP50" s="332"/>
      <c r="AQ50" s="332"/>
      <c r="AR50" s="331">
        <f>+L50</f>
        <v>4</v>
      </c>
      <c r="AS50" s="330">
        <f>SUM(AT50:AY50)</f>
        <v>90</v>
      </c>
      <c r="AT50" s="332">
        <v>90</v>
      </c>
      <c r="AU50" s="332"/>
      <c r="AV50" s="332"/>
      <c r="AW50" s="332"/>
      <c r="AX50" s="332"/>
      <c r="AY50" s="332"/>
    </row>
    <row r="51" spans="1:51" ht="31.9" customHeight="1" x14ac:dyDescent="0.25">
      <c r="D51" s="175"/>
      <c r="E51" s="182">
        <f>+Metas!H761</f>
        <v>668</v>
      </c>
      <c r="F51" s="191" t="str">
        <f>+Metas!K761</f>
        <v>Rendiciones públicas de Cuentas</v>
      </c>
      <c r="G51" s="184">
        <f>+Metas!J761</f>
        <v>4</v>
      </c>
      <c r="H51" s="337">
        <f>SUM(I51:L51)</f>
        <v>4</v>
      </c>
      <c r="I51" s="338">
        <v>1</v>
      </c>
      <c r="J51" s="338">
        <v>1</v>
      </c>
      <c r="K51" s="338">
        <v>1</v>
      </c>
      <c r="L51" s="338">
        <v>1</v>
      </c>
      <c r="M51" s="330">
        <f t="shared" si="64"/>
        <v>200</v>
      </c>
      <c r="N51" s="330">
        <f t="shared" si="64"/>
        <v>200</v>
      </c>
      <c r="O51" s="330">
        <f t="shared" si="64"/>
        <v>0</v>
      </c>
      <c r="P51" s="330">
        <f t="shared" si="64"/>
        <v>0</v>
      </c>
      <c r="Q51" s="330">
        <f t="shared" si="64"/>
        <v>0</v>
      </c>
      <c r="R51" s="330">
        <f t="shared" si="64"/>
        <v>0</v>
      </c>
      <c r="S51" s="330">
        <f t="shared" si="64"/>
        <v>0</v>
      </c>
      <c r="T51" s="331">
        <f>+I51</f>
        <v>1</v>
      </c>
      <c r="U51" s="330">
        <f>SUM(V51:AA51)</f>
        <v>50</v>
      </c>
      <c r="V51" s="332">
        <v>50</v>
      </c>
      <c r="W51" s="332"/>
      <c r="X51" s="332"/>
      <c r="Y51" s="332"/>
      <c r="Z51" s="332"/>
      <c r="AA51" s="332"/>
      <c r="AB51" s="331">
        <f>+J51</f>
        <v>1</v>
      </c>
      <c r="AC51" s="330">
        <f>SUM(AD51:AI51)</f>
        <v>50</v>
      </c>
      <c r="AD51" s="332">
        <v>50</v>
      </c>
      <c r="AE51" s="332"/>
      <c r="AF51" s="332"/>
      <c r="AG51" s="332"/>
      <c r="AH51" s="332"/>
      <c r="AI51" s="332"/>
      <c r="AJ51" s="331">
        <f>+K51</f>
        <v>1</v>
      </c>
      <c r="AK51" s="330">
        <f>SUM(AL51:AQ51)</f>
        <v>50</v>
      </c>
      <c r="AL51" s="332">
        <v>50</v>
      </c>
      <c r="AM51" s="332"/>
      <c r="AN51" s="332"/>
      <c r="AO51" s="332"/>
      <c r="AP51" s="332"/>
      <c r="AQ51" s="332"/>
      <c r="AR51" s="331">
        <f>+L51</f>
        <v>1</v>
      </c>
      <c r="AS51" s="330">
        <f>SUM(AT51:AY51)</f>
        <v>50</v>
      </c>
      <c r="AT51" s="332">
        <v>50</v>
      </c>
      <c r="AU51" s="332"/>
      <c r="AV51" s="332"/>
      <c r="AW51" s="332"/>
      <c r="AX51" s="332"/>
      <c r="AY51" s="332"/>
    </row>
    <row r="52" spans="1:51" ht="31.9" customHeight="1" x14ac:dyDescent="0.25">
      <c r="D52" s="175"/>
      <c r="E52" s="182">
        <f>+Metas!H762</f>
        <v>669</v>
      </c>
      <c r="F52" s="191" t="str">
        <f>+Metas!K762</f>
        <v>Apoyo a la gestión de los Consejos Territoriales de Planeación - CTP</v>
      </c>
      <c r="G52" s="184">
        <f>+Metas!J762</f>
        <v>1</v>
      </c>
      <c r="H52" s="337">
        <f>SUM(I52:L52)</f>
        <v>1</v>
      </c>
      <c r="I52" s="338">
        <v>0.25</v>
      </c>
      <c r="J52" s="338">
        <v>0.25</v>
      </c>
      <c r="K52" s="338">
        <v>0.25</v>
      </c>
      <c r="L52" s="338">
        <v>0.25</v>
      </c>
      <c r="M52" s="330">
        <f t="shared" si="64"/>
        <v>80</v>
      </c>
      <c r="N52" s="330">
        <f t="shared" si="64"/>
        <v>80</v>
      </c>
      <c r="O52" s="330">
        <f t="shared" si="64"/>
        <v>0</v>
      </c>
      <c r="P52" s="330">
        <f t="shared" si="64"/>
        <v>0</v>
      </c>
      <c r="Q52" s="330">
        <f t="shared" si="64"/>
        <v>0</v>
      </c>
      <c r="R52" s="330">
        <f t="shared" si="64"/>
        <v>0</v>
      </c>
      <c r="S52" s="330">
        <f t="shared" si="64"/>
        <v>0</v>
      </c>
      <c r="T52" s="331">
        <f>+I52</f>
        <v>0.25</v>
      </c>
      <c r="U52" s="330">
        <f>SUM(V52:AA52)</f>
        <v>20</v>
      </c>
      <c r="V52" s="332">
        <v>20</v>
      </c>
      <c r="W52" s="332"/>
      <c r="X52" s="332"/>
      <c r="Y52" s="332"/>
      <c r="Z52" s="332"/>
      <c r="AA52" s="332"/>
      <c r="AB52" s="331">
        <f>+J52</f>
        <v>0.25</v>
      </c>
      <c r="AC52" s="330">
        <f>SUM(AD52:AI52)</f>
        <v>20</v>
      </c>
      <c r="AD52" s="332">
        <v>20</v>
      </c>
      <c r="AE52" s="332"/>
      <c r="AF52" s="332"/>
      <c r="AG52" s="332"/>
      <c r="AH52" s="332"/>
      <c r="AI52" s="332"/>
      <c r="AJ52" s="331">
        <f>+K52</f>
        <v>0.25</v>
      </c>
      <c r="AK52" s="330">
        <f>SUM(AL52:AQ52)</f>
        <v>20</v>
      </c>
      <c r="AL52" s="332">
        <v>20</v>
      </c>
      <c r="AM52" s="332"/>
      <c r="AN52" s="332"/>
      <c r="AO52" s="332"/>
      <c r="AP52" s="332"/>
      <c r="AQ52" s="332"/>
      <c r="AR52" s="331">
        <f>+L52</f>
        <v>0.25</v>
      </c>
      <c r="AS52" s="330">
        <f>SUM(AT52:AY52)</f>
        <v>20</v>
      </c>
      <c r="AT52" s="332">
        <v>20</v>
      </c>
      <c r="AU52" s="332"/>
      <c r="AV52" s="332"/>
      <c r="AW52" s="332"/>
      <c r="AX52" s="332"/>
      <c r="AY52" s="332"/>
    </row>
    <row r="55" spans="1:51" ht="13.5" thickBot="1" x14ac:dyDescent="0.3"/>
    <row r="56" spans="1:51" ht="32.25" customHeight="1" thickBot="1" x14ac:dyDescent="0.3">
      <c r="A56" s="141"/>
      <c r="B56" s="142"/>
      <c r="C56" s="142"/>
      <c r="D56" s="142"/>
      <c r="E56" s="143"/>
      <c r="F56" s="144"/>
      <c r="G56" s="145"/>
      <c r="H56" s="145"/>
      <c r="I56" s="146"/>
      <c r="J56" s="146"/>
      <c r="K56" s="146"/>
      <c r="L56" s="146"/>
      <c r="M56" s="527" t="s">
        <v>271</v>
      </c>
      <c r="N56" s="528"/>
      <c r="O56" s="528"/>
      <c r="P56" s="528"/>
      <c r="Q56" s="528"/>
      <c r="R56" s="528"/>
      <c r="S56" s="529"/>
      <c r="T56" s="530" t="s">
        <v>264</v>
      </c>
      <c r="U56" s="531"/>
      <c r="V56" s="531"/>
      <c r="W56" s="531"/>
      <c r="X56" s="531"/>
      <c r="Y56" s="531"/>
      <c r="Z56" s="531"/>
      <c r="AA56" s="531"/>
      <c r="AB56" s="532" t="s">
        <v>265</v>
      </c>
      <c r="AC56" s="533"/>
      <c r="AD56" s="533"/>
      <c r="AE56" s="533"/>
      <c r="AF56" s="533"/>
      <c r="AG56" s="533"/>
      <c r="AH56" s="533"/>
      <c r="AI56" s="533"/>
      <c r="AJ56" s="534" t="s">
        <v>266</v>
      </c>
      <c r="AK56" s="535"/>
      <c r="AL56" s="535"/>
      <c r="AM56" s="535"/>
      <c r="AN56" s="535"/>
      <c r="AO56" s="535"/>
      <c r="AP56" s="535"/>
      <c r="AQ56" s="535"/>
      <c r="AR56" s="536" t="s">
        <v>267</v>
      </c>
      <c r="AS56" s="537"/>
      <c r="AT56" s="537"/>
      <c r="AU56" s="537"/>
      <c r="AV56" s="537"/>
      <c r="AW56" s="537"/>
      <c r="AX56" s="537"/>
      <c r="AY56" s="537"/>
    </row>
    <row r="57" spans="1:51" ht="31.9" customHeight="1" x14ac:dyDescent="0.25">
      <c r="A57" s="542" t="s">
        <v>140</v>
      </c>
      <c r="B57" s="543"/>
      <c r="C57" s="543"/>
      <c r="D57" s="543"/>
      <c r="E57" s="543"/>
      <c r="F57" s="544"/>
      <c r="G57" s="567" t="s">
        <v>270</v>
      </c>
      <c r="H57" s="569" t="s">
        <v>269</v>
      </c>
      <c r="I57" s="555" t="s">
        <v>141</v>
      </c>
      <c r="J57" s="557" t="s">
        <v>142</v>
      </c>
      <c r="K57" s="559" t="s">
        <v>143</v>
      </c>
      <c r="L57" s="566" t="s">
        <v>144</v>
      </c>
      <c r="M57" s="571" t="s">
        <v>1</v>
      </c>
      <c r="N57" s="563" t="s">
        <v>0</v>
      </c>
      <c r="O57" s="563"/>
      <c r="P57" s="563"/>
      <c r="Q57" s="563"/>
      <c r="R57" s="564" t="s">
        <v>268</v>
      </c>
      <c r="S57" s="553" t="s">
        <v>5</v>
      </c>
      <c r="T57" s="561" t="s">
        <v>141</v>
      </c>
      <c r="U57" s="571" t="s">
        <v>8</v>
      </c>
      <c r="V57" s="563" t="s">
        <v>0</v>
      </c>
      <c r="W57" s="563"/>
      <c r="X57" s="563"/>
      <c r="Y57" s="563"/>
      <c r="Z57" s="564" t="s">
        <v>268</v>
      </c>
      <c r="AA57" s="553" t="s">
        <v>5</v>
      </c>
      <c r="AB57" s="561" t="s">
        <v>142</v>
      </c>
      <c r="AC57" s="571" t="s">
        <v>8</v>
      </c>
      <c r="AD57" s="563" t="s">
        <v>0</v>
      </c>
      <c r="AE57" s="563"/>
      <c r="AF57" s="563"/>
      <c r="AG57" s="563"/>
      <c r="AH57" s="564" t="s">
        <v>268</v>
      </c>
      <c r="AI57" s="553" t="s">
        <v>5</v>
      </c>
      <c r="AJ57" s="561" t="s">
        <v>143</v>
      </c>
      <c r="AK57" s="571" t="s">
        <v>8</v>
      </c>
      <c r="AL57" s="563" t="s">
        <v>0</v>
      </c>
      <c r="AM57" s="563"/>
      <c r="AN57" s="563"/>
      <c r="AO57" s="563"/>
      <c r="AP57" s="564" t="s">
        <v>268</v>
      </c>
      <c r="AQ57" s="553" t="s">
        <v>5</v>
      </c>
      <c r="AR57" s="561" t="s">
        <v>144</v>
      </c>
      <c r="AS57" s="571" t="s">
        <v>8</v>
      </c>
      <c r="AT57" s="563" t="s">
        <v>0</v>
      </c>
      <c r="AU57" s="563"/>
      <c r="AV57" s="563"/>
      <c r="AW57" s="563"/>
      <c r="AX57" s="564" t="s">
        <v>268</v>
      </c>
      <c r="AY57" s="553" t="s">
        <v>5</v>
      </c>
    </row>
    <row r="58" spans="1:51" ht="31.9" customHeight="1" x14ac:dyDescent="0.25">
      <c r="A58" s="545"/>
      <c r="B58" s="546"/>
      <c r="C58" s="546"/>
      <c r="D58" s="546"/>
      <c r="E58" s="546"/>
      <c r="F58" s="547"/>
      <c r="G58" s="568"/>
      <c r="H58" s="570"/>
      <c r="I58" s="556"/>
      <c r="J58" s="558"/>
      <c r="K58" s="560"/>
      <c r="L58" s="562"/>
      <c r="M58" s="572"/>
      <c r="N58" s="148" t="s">
        <v>2</v>
      </c>
      <c r="O58" s="148" t="s">
        <v>4</v>
      </c>
      <c r="P58" s="148" t="s">
        <v>3</v>
      </c>
      <c r="Q58" s="148" t="s">
        <v>6</v>
      </c>
      <c r="R58" s="565"/>
      <c r="S58" s="554"/>
      <c r="T58" s="562"/>
      <c r="U58" s="572"/>
      <c r="V58" s="148" t="s">
        <v>2</v>
      </c>
      <c r="W58" s="148" t="s">
        <v>4</v>
      </c>
      <c r="X58" s="148" t="s">
        <v>3</v>
      </c>
      <c r="Y58" s="148" t="s">
        <v>6</v>
      </c>
      <c r="Z58" s="565"/>
      <c r="AA58" s="554"/>
      <c r="AB58" s="562"/>
      <c r="AC58" s="572"/>
      <c r="AD58" s="148" t="s">
        <v>2</v>
      </c>
      <c r="AE58" s="148" t="s">
        <v>4</v>
      </c>
      <c r="AF58" s="148" t="s">
        <v>3</v>
      </c>
      <c r="AG58" s="148" t="s">
        <v>6</v>
      </c>
      <c r="AH58" s="565"/>
      <c r="AI58" s="554"/>
      <c r="AJ58" s="562"/>
      <c r="AK58" s="572"/>
      <c r="AL58" s="148" t="s">
        <v>2</v>
      </c>
      <c r="AM58" s="148" t="s">
        <v>4</v>
      </c>
      <c r="AN58" s="148" t="s">
        <v>3</v>
      </c>
      <c r="AO58" s="148" t="s">
        <v>6</v>
      </c>
      <c r="AP58" s="565"/>
      <c r="AQ58" s="554"/>
      <c r="AR58" s="562"/>
      <c r="AS58" s="572"/>
      <c r="AT58" s="148" t="s">
        <v>2</v>
      </c>
      <c r="AU58" s="148" t="s">
        <v>4</v>
      </c>
      <c r="AV58" s="148" t="s">
        <v>3</v>
      </c>
      <c r="AW58" s="148" t="s">
        <v>6</v>
      </c>
      <c r="AX58" s="565"/>
      <c r="AY58" s="554"/>
    </row>
    <row r="59" spans="1:51" ht="25.15" customHeight="1" x14ac:dyDescent="0.25">
      <c r="A59" s="548" t="s">
        <v>7</v>
      </c>
      <c r="B59" s="549"/>
      <c r="C59" s="549"/>
      <c r="D59" s="549"/>
      <c r="E59" s="549"/>
      <c r="F59" s="550"/>
      <c r="G59" s="149"/>
      <c r="H59" s="346"/>
      <c r="I59" s="347"/>
      <c r="J59" s="347"/>
      <c r="K59" s="347"/>
      <c r="L59" s="347"/>
      <c r="M59" s="349">
        <v>1500</v>
      </c>
      <c r="N59" s="349">
        <v>1500</v>
      </c>
      <c r="O59" s="349">
        <v>0</v>
      </c>
      <c r="P59" s="349">
        <v>0</v>
      </c>
      <c r="Q59" s="349">
        <v>0</v>
      </c>
      <c r="R59" s="349">
        <v>0</v>
      </c>
      <c r="S59" s="349">
        <v>0</v>
      </c>
      <c r="T59" s="350"/>
      <c r="U59" s="351"/>
      <c r="V59" s="351"/>
      <c r="W59" s="351"/>
      <c r="X59" s="351"/>
      <c r="Y59" s="351"/>
      <c r="Z59" s="351"/>
      <c r="AA59" s="351"/>
      <c r="AB59" s="350"/>
      <c r="AC59" s="351"/>
      <c r="AD59" s="351"/>
      <c r="AE59" s="351"/>
      <c r="AF59" s="351"/>
      <c r="AG59" s="351"/>
      <c r="AH59" s="351"/>
      <c r="AI59" s="351"/>
      <c r="AJ59" s="350"/>
      <c r="AK59" s="351"/>
      <c r="AL59" s="351"/>
      <c r="AM59" s="351"/>
      <c r="AN59" s="351"/>
      <c r="AO59" s="351"/>
      <c r="AP59" s="351"/>
      <c r="AQ59" s="351"/>
      <c r="AR59" s="350"/>
      <c r="AS59" s="351"/>
      <c r="AT59" s="351"/>
      <c r="AU59" s="351"/>
      <c r="AV59" s="351"/>
      <c r="AW59" s="351"/>
      <c r="AX59" s="351"/>
      <c r="AY59" s="351"/>
    </row>
    <row r="60" spans="1:51" ht="32.1" customHeight="1" x14ac:dyDescent="0.25">
      <c r="B60" s="216" t="s">
        <v>2656</v>
      </c>
      <c r="C60" s="217" t="s">
        <v>2655</v>
      </c>
      <c r="D60" s="218"/>
      <c r="E60" s="219"/>
      <c r="F60" s="219"/>
      <c r="G60" s="220"/>
      <c r="H60" s="314"/>
      <c r="I60" s="315"/>
      <c r="J60" s="315"/>
      <c r="K60" s="315"/>
      <c r="L60" s="315"/>
      <c r="M60" s="316">
        <f t="shared" ref="M60:S60" si="73">+M61+M71</f>
        <v>1500</v>
      </c>
      <c r="N60" s="316">
        <f t="shared" si="73"/>
        <v>1500</v>
      </c>
      <c r="O60" s="316">
        <f t="shared" si="73"/>
        <v>0</v>
      </c>
      <c r="P60" s="316">
        <f t="shared" si="73"/>
        <v>0</v>
      </c>
      <c r="Q60" s="316">
        <f t="shared" si="73"/>
        <v>0</v>
      </c>
      <c r="R60" s="316">
        <f t="shared" si="73"/>
        <v>0</v>
      </c>
      <c r="S60" s="316">
        <f t="shared" si="73"/>
        <v>0</v>
      </c>
      <c r="T60" s="317"/>
      <c r="U60" s="318">
        <f>+U61+U71</f>
        <v>250</v>
      </c>
      <c r="V60" s="318">
        <f t="shared" ref="V60:AA60" si="74">+V61+V71</f>
        <v>250</v>
      </c>
      <c r="W60" s="318">
        <f t="shared" si="74"/>
        <v>0</v>
      </c>
      <c r="X60" s="318">
        <f t="shared" si="74"/>
        <v>0</v>
      </c>
      <c r="Y60" s="318">
        <f t="shared" si="74"/>
        <v>0</v>
      </c>
      <c r="Z60" s="318">
        <f t="shared" si="74"/>
        <v>0</v>
      </c>
      <c r="AA60" s="318">
        <f t="shared" si="74"/>
        <v>0</v>
      </c>
      <c r="AB60" s="317"/>
      <c r="AC60" s="318">
        <f>+AC61+AC71</f>
        <v>500</v>
      </c>
      <c r="AD60" s="318">
        <f t="shared" ref="AD60:AI60" si="75">+AD61+AD71</f>
        <v>500</v>
      </c>
      <c r="AE60" s="318">
        <f t="shared" si="75"/>
        <v>0</v>
      </c>
      <c r="AF60" s="318">
        <f t="shared" si="75"/>
        <v>0</v>
      </c>
      <c r="AG60" s="318">
        <f t="shared" si="75"/>
        <v>0</v>
      </c>
      <c r="AH60" s="318">
        <f t="shared" si="75"/>
        <v>0</v>
      </c>
      <c r="AI60" s="318">
        <f t="shared" si="75"/>
        <v>0</v>
      </c>
      <c r="AJ60" s="317"/>
      <c r="AK60" s="318">
        <f>+AK61+AK71</f>
        <v>450</v>
      </c>
      <c r="AL60" s="318">
        <f t="shared" ref="AL60:AQ60" si="76">+AL61+AL71</f>
        <v>450</v>
      </c>
      <c r="AM60" s="318">
        <f t="shared" si="76"/>
        <v>0</v>
      </c>
      <c r="AN60" s="318">
        <f t="shared" si="76"/>
        <v>0</v>
      </c>
      <c r="AO60" s="318">
        <f t="shared" si="76"/>
        <v>0</v>
      </c>
      <c r="AP60" s="318">
        <f t="shared" si="76"/>
        <v>0</v>
      </c>
      <c r="AQ60" s="318">
        <f t="shared" si="76"/>
        <v>0</v>
      </c>
      <c r="AR60" s="317"/>
      <c r="AS60" s="318">
        <f>+AS61+AS71</f>
        <v>300</v>
      </c>
      <c r="AT60" s="318">
        <f t="shared" ref="AT60:AY60" si="77">+AT61+AT71</f>
        <v>300</v>
      </c>
      <c r="AU60" s="318">
        <f t="shared" si="77"/>
        <v>0</v>
      </c>
      <c r="AV60" s="318">
        <f t="shared" si="77"/>
        <v>0</v>
      </c>
      <c r="AW60" s="318">
        <f t="shared" si="77"/>
        <v>0</v>
      </c>
      <c r="AX60" s="318">
        <f t="shared" si="77"/>
        <v>0</v>
      </c>
      <c r="AY60" s="318">
        <f t="shared" si="77"/>
        <v>0</v>
      </c>
    </row>
    <row r="61" spans="1:51" ht="32.1" customHeight="1" x14ac:dyDescent="0.25">
      <c r="C61" s="165" t="s">
        <v>2657</v>
      </c>
      <c r="D61" s="166" t="s">
        <v>485</v>
      </c>
      <c r="E61" s="167"/>
      <c r="F61" s="168"/>
      <c r="G61" s="169"/>
      <c r="H61" s="319"/>
      <c r="I61" s="320"/>
      <c r="J61" s="320"/>
      <c r="K61" s="320"/>
      <c r="L61" s="320"/>
      <c r="M61" s="321">
        <f t="shared" ref="M61:S61" si="78">SUM(M62:M70)/2</f>
        <v>1100</v>
      </c>
      <c r="N61" s="321">
        <f t="shared" si="78"/>
        <v>1100</v>
      </c>
      <c r="O61" s="321">
        <f t="shared" si="78"/>
        <v>0</v>
      </c>
      <c r="P61" s="321">
        <f t="shared" si="78"/>
        <v>0</v>
      </c>
      <c r="Q61" s="321">
        <f t="shared" si="78"/>
        <v>0</v>
      </c>
      <c r="R61" s="321">
        <f t="shared" si="78"/>
        <v>0</v>
      </c>
      <c r="S61" s="321">
        <f t="shared" si="78"/>
        <v>0</v>
      </c>
      <c r="T61" s="322"/>
      <c r="U61" s="323">
        <f t="shared" ref="U61:AA61" si="79">SUM(U62:U70)/2</f>
        <v>150</v>
      </c>
      <c r="V61" s="323">
        <f t="shared" si="79"/>
        <v>150</v>
      </c>
      <c r="W61" s="323">
        <f t="shared" si="79"/>
        <v>0</v>
      </c>
      <c r="X61" s="323">
        <f t="shared" si="79"/>
        <v>0</v>
      </c>
      <c r="Y61" s="323">
        <f t="shared" si="79"/>
        <v>0</v>
      </c>
      <c r="Z61" s="323">
        <f t="shared" si="79"/>
        <v>0</v>
      </c>
      <c r="AA61" s="323">
        <f t="shared" si="79"/>
        <v>0</v>
      </c>
      <c r="AB61" s="322"/>
      <c r="AC61" s="321">
        <f t="shared" ref="AC61:AI61" si="80">SUM(AC62:AC70)/2</f>
        <v>300</v>
      </c>
      <c r="AD61" s="323">
        <f t="shared" si="80"/>
        <v>300</v>
      </c>
      <c r="AE61" s="323">
        <f t="shared" si="80"/>
        <v>0</v>
      </c>
      <c r="AF61" s="323">
        <f t="shared" si="80"/>
        <v>0</v>
      </c>
      <c r="AG61" s="323">
        <f t="shared" si="80"/>
        <v>0</v>
      </c>
      <c r="AH61" s="323">
        <f t="shared" si="80"/>
        <v>0</v>
      </c>
      <c r="AI61" s="323">
        <f t="shared" si="80"/>
        <v>0</v>
      </c>
      <c r="AJ61" s="322"/>
      <c r="AK61" s="323">
        <f t="shared" ref="AK61:AQ61" si="81">SUM(AK62:AK70)/2</f>
        <v>350</v>
      </c>
      <c r="AL61" s="323">
        <f t="shared" si="81"/>
        <v>350</v>
      </c>
      <c r="AM61" s="323">
        <f t="shared" si="81"/>
        <v>0</v>
      </c>
      <c r="AN61" s="323">
        <f t="shared" si="81"/>
        <v>0</v>
      </c>
      <c r="AO61" s="323">
        <f t="shared" si="81"/>
        <v>0</v>
      </c>
      <c r="AP61" s="323">
        <f t="shared" si="81"/>
        <v>0</v>
      </c>
      <c r="AQ61" s="323">
        <f t="shared" si="81"/>
        <v>0</v>
      </c>
      <c r="AR61" s="322"/>
      <c r="AS61" s="323">
        <f t="shared" ref="AS61:AY61" si="82">SUM(AS62:AS70)/2</f>
        <v>300</v>
      </c>
      <c r="AT61" s="323">
        <f t="shared" si="82"/>
        <v>300</v>
      </c>
      <c r="AU61" s="323">
        <f t="shared" si="82"/>
        <v>0</v>
      </c>
      <c r="AV61" s="323">
        <f t="shared" si="82"/>
        <v>0</v>
      </c>
      <c r="AW61" s="323">
        <f t="shared" si="82"/>
        <v>0</v>
      </c>
      <c r="AX61" s="323">
        <f t="shared" si="82"/>
        <v>0</v>
      </c>
      <c r="AY61" s="323">
        <f t="shared" si="82"/>
        <v>0</v>
      </c>
    </row>
    <row r="62" spans="1:51" ht="32.1" customHeight="1" x14ac:dyDescent="0.25">
      <c r="D62" s="175" t="s">
        <v>2659</v>
      </c>
      <c r="E62" s="551" t="s">
        <v>2658</v>
      </c>
      <c r="F62" s="552"/>
      <c r="G62" s="176"/>
      <c r="H62" s="324"/>
      <c r="I62" s="325"/>
      <c r="J62" s="325"/>
      <c r="K62" s="325"/>
      <c r="L62" s="325"/>
      <c r="M62" s="326">
        <f t="shared" ref="M62:S70" si="83">+U62+AC62+AK62+AS62</f>
        <v>1100</v>
      </c>
      <c r="N62" s="326">
        <f t="shared" si="83"/>
        <v>1100</v>
      </c>
      <c r="O62" s="326">
        <f t="shared" si="83"/>
        <v>0</v>
      </c>
      <c r="P62" s="326">
        <f t="shared" si="83"/>
        <v>0</v>
      </c>
      <c r="Q62" s="326">
        <f t="shared" si="83"/>
        <v>0</v>
      </c>
      <c r="R62" s="326">
        <f t="shared" si="83"/>
        <v>0</v>
      </c>
      <c r="S62" s="326">
        <f t="shared" si="83"/>
        <v>0</v>
      </c>
      <c r="T62" s="327"/>
      <c r="U62" s="328">
        <f t="shared" ref="U62:AA62" si="84">SUM(U63:U67)</f>
        <v>150</v>
      </c>
      <c r="V62" s="328">
        <f t="shared" si="84"/>
        <v>150</v>
      </c>
      <c r="W62" s="328">
        <f t="shared" si="84"/>
        <v>0</v>
      </c>
      <c r="X62" s="328">
        <f t="shared" si="84"/>
        <v>0</v>
      </c>
      <c r="Y62" s="328">
        <f t="shared" si="84"/>
        <v>0</v>
      </c>
      <c r="Z62" s="328">
        <f t="shared" si="84"/>
        <v>0</v>
      </c>
      <c r="AA62" s="328">
        <f t="shared" si="84"/>
        <v>0</v>
      </c>
      <c r="AB62" s="327"/>
      <c r="AC62" s="328">
        <f t="shared" ref="AC62:AI62" si="85">SUM(AC63:AC67)</f>
        <v>300</v>
      </c>
      <c r="AD62" s="328">
        <f t="shared" si="85"/>
        <v>300</v>
      </c>
      <c r="AE62" s="328">
        <f t="shared" si="85"/>
        <v>0</v>
      </c>
      <c r="AF62" s="328">
        <f t="shared" si="85"/>
        <v>0</v>
      </c>
      <c r="AG62" s="328">
        <f t="shared" si="85"/>
        <v>0</v>
      </c>
      <c r="AH62" s="328">
        <f t="shared" si="85"/>
        <v>0</v>
      </c>
      <c r="AI62" s="328">
        <f t="shared" si="85"/>
        <v>0</v>
      </c>
      <c r="AJ62" s="327"/>
      <c r="AK62" s="328">
        <f t="shared" ref="AK62:AQ62" si="86">SUM(AK63:AK67)</f>
        <v>350</v>
      </c>
      <c r="AL62" s="328">
        <f t="shared" si="86"/>
        <v>350</v>
      </c>
      <c r="AM62" s="328">
        <f t="shared" si="86"/>
        <v>0</v>
      </c>
      <c r="AN62" s="328">
        <f t="shared" si="86"/>
        <v>0</v>
      </c>
      <c r="AO62" s="328">
        <f t="shared" si="86"/>
        <v>0</v>
      </c>
      <c r="AP62" s="328">
        <f t="shared" si="86"/>
        <v>0</v>
      </c>
      <c r="AQ62" s="328">
        <f t="shared" si="86"/>
        <v>0</v>
      </c>
      <c r="AR62" s="327"/>
      <c r="AS62" s="328">
        <f t="shared" ref="AS62:AY62" si="87">SUM(AS63:AS67)</f>
        <v>300</v>
      </c>
      <c r="AT62" s="328">
        <f t="shared" si="87"/>
        <v>300</v>
      </c>
      <c r="AU62" s="328">
        <f t="shared" si="87"/>
        <v>0</v>
      </c>
      <c r="AV62" s="328">
        <f t="shared" si="87"/>
        <v>0</v>
      </c>
      <c r="AW62" s="328">
        <f t="shared" si="87"/>
        <v>0</v>
      </c>
      <c r="AX62" s="328">
        <f t="shared" si="87"/>
        <v>0</v>
      </c>
      <c r="AY62" s="328">
        <f t="shared" si="87"/>
        <v>0</v>
      </c>
    </row>
    <row r="63" spans="1:51" ht="32.1" customHeight="1" x14ac:dyDescent="0.25">
      <c r="D63" s="175"/>
      <c r="E63" s="182">
        <f>+Metas!H781</f>
        <v>685</v>
      </c>
      <c r="F63" s="183" t="str">
        <f>+Metas!K781</f>
        <v xml:space="preserve">Evaluaciones de Viabilidad Fiscal y Financiera </v>
      </c>
      <c r="G63" s="226">
        <f>+Metas!J781</f>
        <v>4</v>
      </c>
      <c r="H63" s="305">
        <f>SUM(I63:L63)</f>
        <v>4</v>
      </c>
      <c r="I63" s="329">
        <v>1</v>
      </c>
      <c r="J63" s="329">
        <v>1</v>
      </c>
      <c r="K63" s="329">
        <v>1</v>
      </c>
      <c r="L63" s="329">
        <v>1</v>
      </c>
      <c r="M63" s="330">
        <f t="shared" si="83"/>
        <v>0</v>
      </c>
      <c r="N63" s="330">
        <f t="shared" si="83"/>
        <v>0</v>
      </c>
      <c r="O63" s="330">
        <f t="shared" si="83"/>
        <v>0</v>
      </c>
      <c r="P63" s="330">
        <f t="shared" si="83"/>
        <v>0</v>
      </c>
      <c r="Q63" s="330">
        <f t="shared" si="83"/>
        <v>0</v>
      </c>
      <c r="R63" s="330">
        <f t="shared" si="83"/>
        <v>0</v>
      </c>
      <c r="S63" s="330">
        <f t="shared" si="83"/>
        <v>0</v>
      </c>
      <c r="T63" s="331">
        <f>+I63</f>
        <v>1</v>
      </c>
      <c r="U63" s="330">
        <f>SUM(V63:AA63)</f>
        <v>0</v>
      </c>
      <c r="V63" s="332"/>
      <c r="W63" s="332"/>
      <c r="X63" s="332"/>
      <c r="Y63" s="332"/>
      <c r="Z63" s="332"/>
      <c r="AA63" s="332"/>
      <c r="AB63" s="331">
        <f>+J63</f>
        <v>1</v>
      </c>
      <c r="AC63" s="330">
        <f>SUM(AD63:AI63)</f>
        <v>0</v>
      </c>
      <c r="AD63" s="332"/>
      <c r="AE63" s="332"/>
      <c r="AF63" s="332"/>
      <c r="AG63" s="332"/>
      <c r="AH63" s="332"/>
      <c r="AI63" s="332"/>
      <c r="AJ63" s="331">
        <f>+K63</f>
        <v>1</v>
      </c>
      <c r="AK63" s="330">
        <f>SUM(AL63:AQ63)</f>
        <v>0</v>
      </c>
      <c r="AL63" s="332"/>
      <c r="AM63" s="332"/>
      <c r="AN63" s="332"/>
      <c r="AO63" s="332"/>
      <c r="AP63" s="332"/>
      <c r="AQ63" s="332"/>
      <c r="AR63" s="331">
        <f>+L63</f>
        <v>1</v>
      </c>
      <c r="AS63" s="330">
        <f>SUM(AT63:AY63)</f>
        <v>0</v>
      </c>
      <c r="AT63" s="332"/>
      <c r="AU63" s="332"/>
      <c r="AV63" s="332"/>
      <c r="AW63" s="332"/>
      <c r="AX63" s="332"/>
      <c r="AY63" s="332"/>
    </row>
    <row r="64" spans="1:51" ht="32.1" customHeight="1" x14ac:dyDescent="0.25">
      <c r="D64" s="175"/>
      <c r="E64" s="182">
        <f>+Metas!H782</f>
        <v>686</v>
      </c>
      <c r="F64" s="183" t="str">
        <f>+Metas!K782</f>
        <v xml:space="preserve">Evaluaciones del Desempeño Integral Municipal </v>
      </c>
      <c r="G64" s="226">
        <f>+Metas!J782</f>
        <v>4</v>
      </c>
      <c r="H64" s="305">
        <f>SUM(I64:L64)</f>
        <v>4</v>
      </c>
      <c r="I64" s="329">
        <v>1</v>
      </c>
      <c r="J64" s="329">
        <v>1</v>
      </c>
      <c r="K64" s="329">
        <v>1</v>
      </c>
      <c r="L64" s="329">
        <v>1</v>
      </c>
      <c r="M64" s="330">
        <f t="shared" si="83"/>
        <v>0</v>
      </c>
      <c r="N64" s="330">
        <f t="shared" si="83"/>
        <v>0</v>
      </c>
      <c r="O64" s="330">
        <f t="shared" si="83"/>
        <v>0</v>
      </c>
      <c r="P64" s="330">
        <f t="shared" si="83"/>
        <v>0</v>
      </c>
      <c r="Q64" s="330">
        <f t="shared" si="83"/>
        <v>0</v>
      </c>
      <c r="R64" s="330">
        <f t="shared" si="83"/>
        <v>0</v>
      </c>
      <c r="S64" s="330">
        <f t="shared" si="83"/>
        <v>0</v>
      </c>
      <c r="T64" s="331">
        <f>+I64</f>
        <v>1</v>
      </c>
      <c r="U64" s="330">
        <f>SUM(V64:AA64)</f>
        <v>0</v>
      </c>
      <c r="V64" s="332"/>
      <c r="W64" s="332"/>
      <c r="X64" s="332"/>
      <c r="Y64" s="332"/>
      <c r="Z64" s="332"/>
      <c r="AA64" s="332"/>
      <c r="AB64" s="331">
        <f>+J64</f>
        <v>1</v>
      </c>
      <c r="AC64" s="330">
        <f>SUM(AD64:AI64)</f>
        <v>0</v>
      </c>
      <c r="AD64" s="332"/>
      <c r="AE64" s="332"/>
      <c r="AF64" s="332"/>
      <c r="AG64" s="332"/>
      <c r="AH64" s="332"/>
      <c r="AI64" s="332"/>
      <c r="AJ64" s="331">
        <f>+K64</f>
        <v>1</v>
      </c>
      <c r="AK64" s="330">
        <f>SUM(AL64:AQ64)</f>
        <v>0</v>
      </c>
      <c r="AL64" s="332"/>
      <c r="AM64" s="332"/>
      <c r="AN64" s="332"/>
      <c r="AO64" s="332"/>
      <c r="AP64" s="332"/>
      <c r="AQ64" s="332"/>
      <c r="AR64" s="331">
        <f>+L64</f>
        <v>1</v>
      </c>
      <c r="AS64" s="330">
        <f>SUM(AT64:AY64)</f>
        <v>0</v>
      </c>
      <c r="AT64" s="332"/>
      <c r="AU64" s="332"/>
      <c r="AV64" s="332"/>
      <c r="AW64" s="332"/>
      <c r="AX64" s="332"/>
      <c r="AY64" s="332"/>
    </row>
    <row r="65" spans="3:51" ht="32.1" customHeight="1" x14ac:dyDescent="0.25">
      <c r="D65" s="175"/>
      <c r="E65" s="182">
        <f>+Metas!H783</f>
        <v>687</v>
      </c>
      <c r="F65" s="183" t="str">
        <f>+Metas!K783</f>
        <v>Municipios con Asistencia Técnica en los instrumentos de Planeación administrativa y financiera</v>
      </c>
      <c r="G65" s="226">
        <f>+Metas!J783</f>
        <v>40</v>
      </c>
      <c r="H65" s="307">
        <f>SUM(I65:L65)/4</f>
        <v>40</v>
      </c>
      <c r="I65" s="329">
        <v>40</v>
      </c>
      <c r="J65" s="329">
        <v>40</v>
      </c>
      <c r="K65" s="329">
        <v>40</v>
      </c>
      <c r="L65" s="329">
        <v>40</v>
      </c>
      <c r="M65" s="330">
        <f t="shared" si="83"/>
        <v>600</v>
      </c>
      <c r="N65" s="330">
        <f t="shared" si="83"/>
        <v>600</v>
      </c>
      <c r="O65" s="330">
        <f t="shared" si="83"/>
        <v>0</v>
      </c>
      <c r="P65" s="330">
        <f t="shared" si="83"/>
        <v>0</v>
      </c>
      <c r="Q65" s="330">
        <f t="shared" si="83"/>
        <v>0</v>
      </c>
      <c r="R65" s="330">
        <f t="shared" si="83"/>
        <v>0</v>
      </c>
      <c r="S65" s="330">
        <f t="shared" si="83"/>
        <v>0</v>
      </c>
      <c r="T65" s="331">
        <f>+I65</f>
        <v>40</v>
      </c>
      <c r="U65" s="330">
        <f>SUM(V65:AA65)</f>
        <v>100</v>
      </c>
      <c r="V65" s="332">
        <v>100</v>
      </c>
      <c r="W65" s="332"/>
      <c r="X65" s="332"/>
      <c r="Y65" s="332"/>
      <c r="Z65" s="332"/>
      <c r="AA65" s="332"/>
      <c r="AB65" s="331">
        <f>+J65</f>
        <v>40</v>
      </c>
      <c r="AC65" s="330">
        <f>SUM(AD65:AI65)</f>
        <v>150</v>
      </c>
      <c r="AD65" s="332">
        <v>150</v>
      </c>
      <c r="AE65" s="332"/>
      <c r="AF65" s="332"/>
      <c r="AG65" s="332"/>
      <c r="AH65" s="332"/>
      <c r="AI65" s="332"/>
      <c r="AJ65" s="331">
        <f>+K65</f>
        <v>40</v>
      </c>
      <c r="AK65" s="330">
        <f>SUM(AL65:AQ65)</f>
        <v>200</v>
      </c>
      <c r="AL65" s="332">
        <v>200</v>
      </c>
      <c r="AM65" s="332"/>
      <c r="AN65" s="332"/>
      <c r="AO65" s="332"/>
      <c r="AP65" s="332"/>
      <c r="AQ65" s="332"/>
      <c r="AR65" s="331">
        <f>+L65</f>
        <v>40</v>
      </c>
      <c r="AS65" s="330">
        <f>SUM(AT65:AY65)</f>
        <v>150</v>
      </c>
      <c r="AT65" s="332">
        <v>150</v>
      </c>
      <c r="AU65" s="332"/>
      <c r="AV65" s="332"/>
      <c r="AW65" s="332"/>
      <c r="AX65" s="332"/>
      <c r="AY65" s="332"/>
    </row>
    <row r="66" spans="3:51" ht="32.1" customHeight="1" x14ac:dyDescent="0.25">
      <c r="D66" s="175"/>
      <c r="E66" s="182">
        <f>+Metas!H784</f>
        <v>688</v>
      </c>
      <c r="F66" s="183" t="str">
        <f>+Metas!K784</f>
        <v>Encuentros subregionales de asistencia técnica, apoyo y revisión de los reportes financieros y plataformas diseñadas por DNP.</v>
      </c>
      <c r="G66" s="226">
        <f>+Metas!J784</f>
        <v>14</v>
      </c>
      <c r="H66" s="305">
        <f>SUM(I66:L66)</f>
        <v>14</v>
      </c>
      <c r="I66" s="329">
        <v>2</v>
      </c>
      <c r="J66" s="329">
        <v>4</v>
      </c>
      <c r="K66" s="329">
        <v>4</v>
      </c>
      <c r="L66" s="329">
        <v>4</v>
      </c>
      <c r="M66" s="330">
        <f t="shared" si="83"/>
        <v>325</v>
      </c>
      <c r="N66" s="330">
        <f t="shared" si="83"/>
        <v>325</v>
      </c>
      <c r="O66" s="330">
        <f t="shared" si="83"/>
        <v>0</v>
      </c>
      <c r="P66" s="330">
        <f t="shared" si="83"/>
        <v>0</v>
      </c>
      <c r="Q66" s="330">
        <f t="shared" si="83"/>
        <v>0</v>
      </c>
      <c r="R66" s="330">
        <f t="shared" si="83"/>
        <v>0</v>
      </c>
      <c r="S66" s="330">
        <f t="shared" si="83"/>
        <v>0</v>
      </c>
      <c r="T66" s="331">
        <f>+I66</f>
        <v>2</v>
      </c>
      <c r="U66" s="330">
        <f>SUM(V66:AA66)</f>
        <v>25</v>
      </c>
      <c r="V66" s="332">
        <v>25</v>
      </c>
      <c r="W66" s="332"/>
      <c r="X66" s="332"/>
      <c r="Y66" s="332"/>
      <c r="Z66" s="332"/>
      <c r="AA66" s="332"/>
      <c r="AB66" s="331">
        <f>+J66</f>
        <v>4</v>
      </c>
      <c r="AC66" s="330">
        <f>SUM(AD66:AI66)</f>
        <v>100</v>
      </c>
      <c r="AD66" s="332">
        <v>100</v>
      </c>
      <c r="AE66" s="332"/>
      <c r="AF66" s="332"/>
      <c r="AG66" s="332"/>
      <c r="AH66" s="332"/>
      <c r="AI66" s="332"/>
      <c r="AJ66" s="331">
        <f>+K66</f>
        <v>4</v>
      </c>
      <c r="AK66" s="330">
        <f>SUM(AL66:AQ66)</f>
        <v>100</v>
      </c>
      <c r="AL66" s="332">
        <v>100</v>
      </c>
      <c r="AM66" s="332"/>
      <c r="AN66" s="332"/>
      <c r="AO66" s="332"/>
      <c r="AP66" s="332"/>
      <c r="AQ66" s="332"/>
      <c r="AR66" s="331">
        <f>+L66</f>
        <v>4</v>
      </c>
      <c r="AS66" s="330">
        <f>SUM(AT66:AY66)</f>
        <v>100</v>
      </c>
      <c r="AT66" s="332">
        <v>100</v>
      </c>
      <c r="AU66" s="332"/>
      <c r="AV66" s="332"/>
      <c r="AW66" s="332"/>
      <c r="AX66" s="332"/>
      <c r="AY66" s="332"/>
    </row>
    <row r="67" spans="3:51" ht="32.1" customHeight="1" x14ac:dyDescent="0.25">
      <c r="D67" s="175"/>
      <c r="E67" s="182">
        <f>+Metas!H785</f>
        <v>689</v>
      </c>
      <c r="F67" s="183" t="str">
        <f>+Metas!K785</f>
        <v xml:space="preserve">Eventos a Comunidades Indígenas para el uso eficiente de las transferencias SGPRI </v>
      </c>
      <c r="G67" s="226">
        <f>+Metas!J785</f>
        <v>8</v>
      </c>
      <c r="H67" s="305">
        <f>SUM(I67:L67)</f>
        <v>8</v>
      </c>
      <c r="I67" s="329">
        <v>2</v>
      </c>
      <c r="J67" s="329">
        <v>2</v>
      </c>
      <c r="K67" s="329">
        <v>2</v>
      </c>
      <c r="L67" s="329">
        <v>2</v>
      </c>
      <c r="M67" s="330">
        <f t="shared" si="83"/>
        <v>175</v>
      </c>
      <c r="N67" s="330">
        <f t="shared" si="83"/>
        <v>175</v>
      </c>
      <c r="O67" s="330">
        <f t="shared" si="83"/>
        <v>0</v>
      </c>
      <c r="P67" s="330">
        <f t="shared" si="83"/>
        <v>0</v>
      </c>
      <c r="Q67" s="330">
        <f t="shared" si="83"/>
        <v>0</v>
      </c>
      <c r="R67" s="330">
        <f t="shared" si="83"/>
        <v>0</v>
      </c>
      <c r="S67" s="330">
        <f t="shared" si="83"/>
        <v>0</v>
      </c>
      <c r="T67" s="331">
        <f>+I67</f>
        <v>2</v>
      </c>
      <c r="U67" s="330">
        <f>SUM(V67:AA67)</f>
        <v>25</v>
      </c>
      <c r="V67" s="332">
        <v>25</v>
      </c>
      <c r="W67" s="332"/>
      <c r="X67" s="332"/>
      <c r="Y67" s="332"/>
      <c r="Z67" s="332"/>
      <c r="AA67" s="332"/>
      <c r="AB67" s="331">
        <f>+J67</f>
        <v>2</v>
      </c>
      <c r="AC67" s="330">
        <f>SUM(AD67:AI67)</f>
        <v>50</v>
      </c>
      <c r="AD67" s="332">
        <v>50</v>
      </c>
      <c r="AE67" s="332"/>
      <c r="AF67" s="332"/>
      <c r="AG67" s="332"/>
      <c r="AH67" s="332"/>
      <c r="AI67" s="332"/>
      <c r="AJ67" s="331">
        <f>+K67</f>
        <v>2</v>
      </c>
      <c r="AK67" s="330">
        <f>SUM(AL67:AQ67)</f>
        <v>50</v>
      </c>
      <c r="AL67" s="332">
        <v>50</v>
      </c>
      <c r="AM67" s="332"/>
      <c r="AN67" s="332"/>
      <c r="AO67" s="332"/>
      <c r="AP67" s="332"/>
      <c r="AQ67" s="332"/>
      <c r="AR67" s="331">
        <f>+L67</f>
        <v>2</v>
      </c>
      <c r="AS67" s="330">
        <f>SUM(AT67:AY67)</f>
        <v>50</v>
      </c>
      <c r="AT67" s="332">
        <v>50</v>
      </c>
      <c r="AU67" s="332"/>
      <c r="AV67" s="332"/>
      <c r="AW67" s="332"/>
      <c r="AX67" s="332"/>
      <c r="AY67" s="332"/>
    </row>
    <row r="68" spans="3:51" ht="32.1" customHeight="1" x14ac:dyDescent="0.25">
      <c r="D68" s="175" t="s">
        <v>2661</v>
      </c>
      <c r="E68" s="551" t="s">
        <v>2660</v>
      </c>
      <c r="F68" s="552"/>
      <c r="G68" s="189"/>
      <c r="H68" s="324"/>
      <c r="I68" s="325"/>
      <c r="J68" s="325"/>
      <c r="K68" s="325"/>
      <c r="L68" s="325"/>
      <c r="M68" s="336">
        <f t="shared" si="83"/>
        <v>0</v>
      </c>
      <c r="N68" s="336">
        <f t="shared" si="83"/>
        <v>0</v>
      </c>
      <c r="O68" s="336">
        <f t="shared" si="83"/>
        <v>0</v>
      </c>
      <c r="P68" s="336">
        <f t="shared" si="83"/>
        <v>0</v>
      </c>
      <c r="Q68" s="336">
        <f t="shared" si="83"/>
        <v>0</v>
      </c>
      <c r="R68" s="336">
        <f t="shared" si="83"/>
        <v>0</v>
      </c>
      <c r="S68" s="336">
        <f t="shared" si="83"/>
        <v>0</v>
      </c>
      <c r="T68" s="327"/>
      <c r="U68" s="328">
        <f t="shared" ref="U68:AA68" si="88">SUM(U69:U70)</f>
        <v>0</v>
      </c>
      <c r="V68" s="328">
        <f t="shared" si="88"/>
        <v>0</v>
      </c>
      <c r="W68" s="328">
        <f t="shared" si="88"/>
        <v>0</v>
      </c>
      <c r="X68" s="328">
        <f t="shared" si="88"/>
        <v>0</v>
      </c>
      <c r="Y68" s="328">
        <f t="shared" si="88"/>
        <v>0</v>
      </c>
      <c r="Z68" s="328">
        <f t="shared" si="88"/>
        <v>0</v>
      </c>
      <c r="AA68" s="328">
        <f t="shared" si="88"/>
        <v>0</v>
      </c>
      <c r="AB68" s="327"/>
      <c r="AC68" s="328">
        <f t="shared" ref="AC68:AI68" si="89">SUM(AC69:AC70)</f>
        <v>0</v>
      </c>
      <c r="AD68" s="328">
        <f t="shared" si="89"/>
        <v>0</v>
      </c>
      <c r="AE68" s="328">
        <f t="shared" si="89"/>
        <v>0</v>
      </c>
      <c r="AF68" s="328">
        <f t="shared" si="89"/>
        <v>0</v>
      </c>
      <c r="AG68" s="328">
        <f t="shared" si="89"/>
        <v>0</v>
      </c>
      <c r="AH68" s="328">
        <f t="shared" si="89"/>
        <v>0</v>
      </c>
      <c r="AI68" s="328">
        <f t="shared" si="89"/>
        <v>0</v>
      </c>
      <c r="AJ68" s="327"/>
      <c r="AK68" s="328">
        <f t="shared" ref="AK68:AQ68" si="90">SUM(AK69:AK70)</f>
        <v>0</v>
      </c>
      <c r="AL68" s="328">
        <f t="shared" si="90"/>
        <v>0</v>
      </c>
      <c r="AM68" s="328">
        <f t="shared" si="90"/>
        <v>0</v>
      </c>
      <c r="AN68" s="328">
        <f t="shared" si="90"/>
        <v>0</v>
      </c>
      <c r="AO68" s="328">
        <f t="shared" si="90"/>
        <v>0</v>
      </c>
      <c r="AP68" s="328">
        <f t="shared" si="90"/>
        <v>0</v>
      </c>
      <c r="AQ68" s="328">
        <f t="shared" si="90"/>
        <v>0</v>
      </c>
      <c r="AR68" s="327"/>
      <c r="AS68" s="328">
        <f t="shared" ref="AS68:AY68" si="91">SUM(AS69:AS70)</f>
        <v>0</v>
      </c>
      <c r="AT68" s="328">
        <f t="shared" si="91"/>
        <v>0</v>
      </c>
      <c r="AU68" s="328">
        <f t="shared" si="91"/>
        <v>0</v>
      </c>
      <c r="AV68" s="328">
        <f t="shared" si="91"/>
        <v>0</v>
      </c>
      <c r="AW68" s="328">
        <f t="shared" si="91"/>
        <v>0</v>
      </c>
      <c r="AX68" s="328">
        <f t="shared" si="91"/>
        <v>0</v>
      </c>
      <c r="AY68" s="328">
        <f t="shared" si="91"/>
        <v>0</v>
      </c>
    </row>
    <row r="69" spans="3:51" ht="31.9" customHeight="1" x14ac:dyDescent="0.25">
      <c r="D69" s="175"/>
      <c r="E69" s="182">
        <f>+Metas!H786</f>
        <v>690</v>
      </c>
      <c r="F69" s="191" t="str">
        <f>+Metas!K786</f>
        <v>Municipios con Asistencia Técnica para la operatividad y funcionamiento de los Bancos de Proyectos de Inversión Municipal</v>
      </c>
      <c r="G69" s="184">
        <f>+Metas!J786</f>
        <v>40</v>
      </c>
      <c r="H69" s="337">
        <f>SUM(I69:L69)</f>
        <v>40</v>
      </c>
      <c r="I69" s="338">
        <v>10</v>
      </c>
      <c r="J69" s="338">
        <v>10</v>
      </c>
      <c r="K69" s="338">
        <v>10</v>
      </c>
      <c r="L69" s="338">
        <v>10</v>
      </c>
      <c r="M69" s="330">
        <f t="shared" si="83"/>
        <v>0</v>
      </c>
      <c r="N69" s="330">
        <f t="shared" si="83"/>
        <v>0</v>
      </c>
      <c r="O69" s="330">
        <f t="shared" si="83"/>
        <v>0</v>
      </c>
      <c r="P69" s="330">
        <f t="shared" si="83"/>
        <v>0</v>
      </c>
      <c r="Q69" s="330">
        <f t="shared" si="83"/>
        <v>0</v>
      </c>
      <c r="R69" s="330">
        <f t="shared" si="83"/>
        <v>0</v>
      </c>
      <c r="S69" s="330">
        <f t="shared" si="83"/>
        <v>0</v>
      </c>
      <c r="T69" s="331">
        <f>+I69</f>
        <v>10</v>
      </c>
      <c r="U69" s="330">
        <f>SUM(V69:AA69)</f>
        <v>0</v>
      </c>
      <c r="V69" s="332"/>
      <c r="W69" s="332"/>
      <c r="X69" s="332"/>
      <c r="Y69" s="332"/>
      <c r="Z69" s="332"/>
      <c r="AA69" s="332"/>
      <c r="AB69" s="331">
        <f>+J69</f>
        <v>10</v>
      </c>
      <c r="AC69" s="330">
        <f>SUM(AD69:AI69)</f>
        <v>0</v>
      </c>
      <c r="AD69" s="332"/>
      <c r="AE69" s="332"/>
      <c r="AF69" s="332"/>
      <c r="AG69" s="332"/>
      <c r="AH69" s="332"/>
      <c r="AI69" s="332"/>
      <c r="AJ69" s="331">
        <f>+K69</f>
        <v>10</v>
      </c>
      <c r="AK69" s="330">
        <f>SUM(AL69:AQ69)</f>
        <v>0</v>
      </c>
      <c r="AL69" s="332"/>
      <c r="AM69" s="332"/>
      <c r="AN69" s="332"/>
      <c r="AO69" s="332"/>
      <c r="AP69" s="332"/>
      <c r="AQ69" s="332"/>
      <c r="AR69" s="331">
        <f>+L69</f>
        <v>10</v>
      </c>
      <c r="AS69" s="330">
        <f>SUM(AT69:AY69)</f>
        <v>0</v>
      </c>
      <c r="AT69" s="332"/>
      <c r="AU69" s="332"/>
      <c r="AV69" s="332"/>
      <c r="AW69" s="332"/>
      <c r="AX69" s="332"/>
      <c r="AY69" s="332"/>
    </row>
    <row r="70" spans="3:51" ht="31.9" customHeight="1" x14ac:dyDescent="0.25">
      <c r="D70" s="175"/>
      <c r="E70" s="182">
        <f>+Metas!H787</f>
        <v>691</v>
      </c>
      <c r="F70" s="191" t="str">
        <f>+Metas!K787</f>
        <v>Municipios capacitados en la Formulación y presentación de Proyectos de Inversión</v>
      </c>
      <c r="G70" s="184">
        <f>+Metas!J787</f>
        <v>40</v>
      </c>
      <c r="H70" s="337">
        <f>SUM(I70:L70)</f>
        <v>40</v>
      </c>
      <c r="I70" s="338">
        <v>10</v>
      </c>
      <c r="J70" s="338">
        <v>10</v>
      </c>
      <c r="K70" s="338">
        <v>10</v>
      </c>
      <c r="L70" s="338">
        <v>10</v>
      </c>
      <c r="M70" s="330">
        <f t="shared" si="83"/>
        <v>0</v>
      </c>
      <c r="N70" s="330">
        <f t="shared" si="83"/>
        <v>0</v>
      </c>
      <c r="O70" s="330">
        <f t="shared" si="83"/>
        <v>0</v>
      </c>
      <c r="P70" s="330">
        <f t="shared" si="83"/>
        <v>0</v>
      </c>
      <c r="Q70" s="330">
        <f t="shared" si="83"/>
        <v>0</v>
      </c>
      <c r="R70" s="330">
        <f t="shared" si="83"/>
        <v>0</v>
      </c>
      <c r="S70" s="330">
        <f t="shared" si="83"/>
        <v>0</v>
      </c>
      <c r="T70" s="331">
        <f>+I70</f>
        <v>10</v>
      </c>
      <c r="U70" s="330">
        <f>SUM(V70:AA70)</f>
        <v>0</v>
      </c>
      <c r="V70" s="332"/>
      <c r="W70" s="332"/>
      <c r="X70" s="332"/>
      <c r="Y70" s="332"/>
      <c r="Z70" s="332"/>
      <c r="AA70" s="332"/>
      <c r="AB70" s="331">
        <f>+J70</f>
        <v>10</v>
      </c>
      <c r="AC70" s="330">
        <f>SUM(AD70:AI70)</f>
        <v>0</v>
      </c>
      <c r="AD70" s="332"/>
      <c r="AE70" s="332"/>
      <c r="AF70" s="332"/>
      <c r="AG70" s="332"/>
      <c r="AH70" s="332"/>
      <c r="AI70" s="332"/>
      <c r="AJ70" s="331">
        <f>+K70</f>
        <v>10</v>
      </c>
      <c r="AK70" s="330">
        <f>SUM(AL70:AQ70)</f>
        <v>0</v>
      </c>
      <c r="AL70" s="332"/>
      <c r="AM70" s="332"/>
      <c r="AN70" s="332"/>
      <c r="AO70" s="332"/>
      <c r="AP70" s="332"/>
      <c r="AQ70" s="332"/>
      <c r="AR70" s="331">
        <f>+L70</f>
        <v>10</v>
      </c>
      <c r="AS70" s="330">
        <f>SUM(AT70:AY70)</f>
        <v>0</v>
      </c>
      <c r="AT70" s="332"/>
      <c r="AU70" s="332"/>
      <c r="AV70" s="332"/>
      <c r="AW70" s="332"/>
      <c r="AX70" s="332"/>
      <c r="AY70" s="332"/>
    </row>
    <row r="71" spans="3:51" ht="32.1" customHeight="1" x14ac:dyDescent="0.25">
      <c r="C71" s="165" t="s">
        <v>2663</v>
      </c>
      <c r="D71" s="166" t="s">
        <v>2662</v>
      </c>
      <c r="E71" s="228"/>
      <c r="F71" s="168"/>
      <c r="G71" s="194"/>
      <c r="H71" s="319"/>
      <c r="I71" s="320"/>
      <c r="J71" s="320"/>
      <c r="K71" s="320"/>
      <c r="L71" s="320"/>
      <c r="M71" s="321">
        <f t="shared" ref="M71:S71" si="92">SUM(M72:M74)/2</f>
        <v>400</v>
      </c>
      <c r="N71" s="321">
        <f t="shared" si="92"/>
        <v>400</v>
      </c>
      <c r="O71" s="321">
        <f t="shared" si="92"/>
        <v>0</v>
      </c>
      <c r="P71" s="321">
        <f t="shared" si="92"/>
        <v>0</v>
      </c>
      <c r="Q71" s="321">
        <f t="shared" si="92"/>
        <v>0</v>
      </c>
      <c r="R71" s="321">
        <f t="shared" si="92"/>
        <v>0</v>
      </c>
      <c r="S71" s="321">
        <f t="shared" si="92"/>
        <v>0</v>
      </c>
      <c r="T71" s="340"/>
      <c r="U71" s="323">
        <f t="shared" ref="U71:AA71" si="93">SUM(U72:U74)/2</f>
        <v>100</v>
      </c>
      <c r="V71" s="341">
        <f t="shared" si="93"/>
        <v>100</v>
      </c>
      <c r="W71" s="341">
        <f t="shared" si="93"/>
        <v>0</v>
      </c>
      <c r="X71" s="341">
        <f t="shared" si="93"/>
        <v>0</v>
      </c>
      <c r="Y71" s="341">
        <f t="shared" si="93"/>
        <v>0</v>
      </c>
      <c r="Z71" s="341">
        <f t="shared" si="93"/>
        <v>0</v>
      </c>
      <c r="AA71" s="341">
        <f t="shared" si="93"/>
        <v>0</v>
      </c>
      <c r="AB71" s="340"/>
      <c r="AC71" s="321">
        <f t="shared" ref="AC71:AI71" si="94">SUM(AC72:AC74)/2</f>
        <v>200</v>
      </c>
      <c r="AD71" s="341">
        <f t="shared" si="94"/>
        <v>200</v>
      </c>
      <c r="AE71" s="341">
        <f t="shared" si="94"/>
        <v>0</v>
      </c>
      <c r="AF71" s="341">
        <f t="shared" si="94"/>
        <v>0</v>
      </c>
      <c r="AG71" s="341">
        <f t="shared" si="94"/>
        <v>0</v>
      </c>
      <c r="AH71" s="341">
        <f t="shared" si="94"/>
        <v>0</v>
      </c>
      <c r="AI71" s="341">
        <f t="shared" si="94"/>
        <v>0</v>
      </c>
      <c r="AJ71" s="340"/>
      <c r="AK71" s="323">
        <f t="shared" ref="AK71:AQ71" si="95">SUM(AK72:AK74)/2</f>
        <v>100</v>
      </c>
      <c r="AL71" s="341">
        <f t="shared" si="95"/>
        <v>100</v>
      </c>
      <c r="AM71" s="341">
        <f t="shared" si="95"/>
        <v>0</v>
      </c>
      <c r="AN71" s="341">
        <f t="shared" si="95"/>
        <v>0</v>
      </c>
      <c r="AO71" s="341">
        <f t="shared" si="95"/>
        <v>0</v>
      </c>
      <c r="AP71" s="341">
        <f t="shared" si="95"/>
        <v>0</v>
      </c>
      <c r="AQ71" s="341">
        <f t="shared" si="95"/>
        <v>0</v>
      </c>
      <c r="AR71" s="340"/>
      <c r="AS71" s="323">
        <f t="shared" ref="AS71:AY71" si="96">SUM(AS72:AS74)/2</f>
        <v>0</v>
      </c>
      <c r="AT71" s="341">
        <f t="shared" si="96"/>
        <v>0</v>
      </c>
      <c r="AU71" s="341">
        <f t="shared" si="96"/>
        <v>0</v>
      </c>
      <c r="AV71" s="341">
        <f t="shared" si="96"/>
        <v>0</v>
      </c>
      <c r="AW71" s="341">
        <f t="shared" si="96"/>
        <v>0</v>
      </c>
      <c r="AX71" s="341">
        <f t="shared" si="96"/>
        <v>0</v>
      </c>
      <c r="AY71" s="341">
        <f t="shared" si="96"/>
        <v>0</v>
      </c>
    </row>
    <row r="72" spans="3:51" ht="32.1" customHeight="1" x14ac:dyDescent="0.25">
      <c r="D72" s="175" t="s">
        <v>2665</v>
      </c>
      <c r="E72" s="540" t="s">
        <v>2664</v>
      </c>
      <c r="F72" s="541"/>
      <c r="G72" s="189"/>
      <c r="H72" s="324"/>
      <c r="I72" s="325"/>
      <c r="J72" s="325"/>
      <c r="K72" s="325"/>
      <c r="L72" s="325"/>
      <c r="M72" s="336">
        <f t="shared" ref="M72:S74" si="97">+U72+AC72+AK72+AS72</f>
        <v>400</v>
      </c>
      <c r="N72" s="336">
        <f t="shared" si="97"/>
        <v>400</v>
      </c>
      <c r="O72" s="336">
        <f t="shared" si="97"/>
        <v>0</v>
      </c>
      <c r="P72" s="336">
        <f t="shared" si="97"/>
        <v>0</v>
      </c>
      <c r="Q72" s="336">
        <f t="shared" si="97"/>
        <v>0</v>
      </c>
      <c r="R72" s="336">
        <f t="shared" si="97"/>
        <v>0</v>
      </c>
      <c r="S72" s="336">
        <f t="shared" si="97"/>
        <v>0</v>
      </c>
      <c r="T72" s="342"/>
      <c r="U72" s="328">
        <f t="shared" ref="U72:AA72" si="98">SUM(U73:U74)</f>
        <v>100</v>
      </c>
      <c r="V72" s="328">
        <f t="shared" si="98"/>
        <v>100</v>
      </c>
      <c r="W72" s="328">
        <f t="shared" si="98"/>
        <v>0</v>
      </c>
      <c r="X72" s="328">
        <f t="shared" si="98"/>
        <v>0</v>
      </c>
      <c r="Y72" s="328">
        <f t="shared" si="98"/>
        <v>0</v>
      </c>
      <c r="Z72" s="328">
        <f t="shared" si="98"/>
        <v>0</v>
      </c>
      <c r="AA72" s="328">
        <f t="shared" si="98"/>
        <v>0</v>
      </c>
      <c r="AB72" s="342"/>
      <c r="AC72" s="328">
        <f t="shared" ref="AC72:AI72" si="99">SUM(AC73:AC74)</f>
        <v>200</v>
      </c>
      <c r="AD72" s="328">
        <f t="shared" si="99"/>
        <v>200</v>
      </c>
      <c r="AE72" s="328">
        <f t="shared" si="99"/>
        <v>0</v>
      </c>
      <c r="AF72" s="328">
        <f t="shared" si="99"/>
        <v>0</v>
      </c>
      <c r="AG72" s="328">
        <f t="shared" si="99"/>
        <v>0</v>
      </c>
      <c r="AH72" s="328">
        <f t="shared" si="99"/>
        <v>0</v>
      </c>
      <c r="AI72" s="328">
        <f t="shared" si="99"/>
        <v>0</v>
      </c>
      <c r="AJ72" s="342"/>
      <c r="AK72" s="328">
        <f t="shared" ref="AK72:AQ72" si="100">SUM(AK73:AK74)</f>
        <v>100</v>
      </c>
      <c r="AL72" s="328">
        <f t="shared" si="100"/>
        <v>100</v>
      </c>
      <c r="AM72" s="328">
        <f t="shared" si="100"/>
        <v>0</v>
      </c>
      <c r="AN72" s="328">
        <f t="shared" si="100"/>
        <v>0</v>
      </c>
      <c r="AO72" s="328">
        <f t="shared" si="100"/>
        <v>0</v>
      </c>
      <c r="AP72" s="328">
        <f t="shared" si="100"/>
        <v>0</v>
      </c>
      <c r="AQ72" s="328">
        <f t="shared" si="100"/>
        <v>0</v>
      </c>
      <c r="AR72" s="342"/>
      <c r="AS72" s="328">
        <f t="shared" ref="AS72:AY72" si="101">SUM(AS73:AS74)</f>
        <v>0</v>
      </c>
      <c r="AT72" s="328">
        <f t="shared" si="101"/>
        <v>0</v>
      </c>
      <c r="AU72" s="328">
        <f t="shared" si="101"/>
        <v>0</v>
      </c>
      <c r="AV72" s="328">
        <f t="shared" si="101"/>
        <v>0</v>
      </c>
      <c r="AW72" s="328">
        <f t="shared" si="101"/>
        <v>0</v>
      </c>
      <c r="AX72" s="328">
        <f t="shared" si="101"/>
        <v>0</v>
      </c>
      <c r="AY72" s="328">
        <f t="shared" si="101"/>
        <v>0</v>
      </c>
    </row>
    <row r="73" spans="3:51" ht="32.1" customHeight="1" x14ac:dyDescent="0.25">
      <c r="D73" s="175"/>
      <c r="E73" s="182">
        <f>+Metas!H789</f>
        <v>692</v>
      </c>
      <c r="F73" s="191" t="str">
        <f>+Metas!K789</f>
        <v>Asociaciones de municipios constituidas y operando</v>
      </c>
      <c r="G73" s="233">
        <f>+Metas!J789</f>
        <v>2</v>
      </c>
      <c r="H73" s="305">
        <f>SUM(I73:L73)</f>
        <v>3</v>
      </c>
      <c r="I73" s="333">
        <v>1</v>
      </c>
      <c r="J73" s="333">
        <v>2</v>
      </c>
      <c r="K73" s="333"/>
      <c r="L73" s="333"/>
      <c r="M73" s="330">
        <f t="shared" si="97"/>
        <v>200</v>
      </c>
      <c r="N73" s="330">
        <f t="shared" si="97"/>
        <v>200</v>
      </c>
      <c r="O73" s="330">
        <f t="shared" si="97"/>
        <v>0</v>
      </c>
      <c r="P73" s="330">
        <f t="shared" si="97"/>
        <v>0</v>
      </c>
      <c r="Q73" s="330">
        <f t="shared" si="97"/>
        <v>0</v>
      </c>
      <c r="R73" s="330">
        <f t="shared" si="97"/>
        <v>0</v>
      </c>
      <c r="S73" s="330">
        <f t="shared" si="97"/>
        <v>0</v>
      </c>
      <c r="T73" s="331">
        <f>+I73</f>
        <v>1</v>
      </c>
      <c r="U73" s="330">
        <f>SUM(V73:AA73)</f>
        <v>100</v>
      </c>
      <c r="V73" s="344">
        <v>100</v>
      </c>
      <c r="W73" s="344"/>
      <c r="X73" s="344"/>
      <c r="Y73" s="344"/>
      <c r="Z73" s="344"/>
      <c r="AA73" s="344"/>
      <c r="AB73" s="331">
        <f>+J73</f>
        <v>2</v>
      </c>
      <c r="AC73" s="330">
        <f>SUM(AD73:AI73)</f>
        <v>100</v>
      </c>
      <c r="AD73" s="344">
        <v>100</v>
      </c>
      <c r="AE73" s="344"/>
      <c r="AF73" s="344"/>
      <c r="AG73" s="344"/>
      <c r="AH73" s="344"/>
      <c r="AI73" s="344"/>
      <c r="AJ73" s="331">
        <f>+K73</f>
        <v>0</v>
      </c>
      <c r="AK73" s="330">
        <f>SUM(AL73:AQ73)</f>
        <v>0</v>
      </c>
      <c r="AL73" s="344"/>
      <c r="AM73" s="344"/>
      <c r="AN73" s="344"/>
      <c r="AO73" s="344"/>
      <c r="AP73" s="344"/>
      <c r="AQ73" s="344"/>
      <c r="AR73" s="331">
        <f>+L73</f>
        <v>0</v>
      </c>
      <c r="AS73" s="330">
        <f>SUM(AT73:AY73)</f>
        <v>0</v>
      </c>
      <c r="AT73" s="344"/>
      <c r="AU73" s="344"/>
      <c r="AV73" s="344"/>
      <c r="AW73" s="344"/>
      <c r="AX73" s="344"/>
      <c r="AY73" s="344"/>
    </row>
    <row r="74" spans="3:51" ht="32.1" customHeight="1" x14ac:dyDescent="0.25">
      <c r="D74" s="175"/>
      <c r="E74" s="182">
        <f>+Metas!H790</f>
        <v>693</v>
      </c>
      <c r="F74" s="191" t="str">
        <f>+Metas!K790</f>
        <v>Alianzas estratégicas operando</v>
      </c>
      <c r="G74" s="233">
        <f>+Metas!J790</f>
        <v>2</v>
      </c>
      <c r="H74" s="305">
        <f>SUM(I74:L74)</f>
        <v>2</v>
      </c>
      <c r="I74" s="333"/>
      <c r="J74" s="333">
        <v>1</v>
      </c>
      <c r="K74" s="333">
        <v>1</v>
      </c>
      <c r="L74" s="333"/>
      <c r="M74" s="330">
        <f t="shared" si="97"/>
        <v>200</v>
      </c>
      <c r="N74" s="330">
        <f t="shared" si="97"/>
        <v>200</v>
      </c>
      <c r="O74" s="330">
        <f t="shared" si="97"/>
        <v>0</v>
      </c>
      <c r="P74" s="330">
        <f t="shared" si="97"/>
        <v>0</v>
      </c>
      <c r="Q74" s="330">
        <f t="shared" si="97"/>
        <v>0</v>
      </c>
      <c r="R74" s="330">
        <f t="shared" si="97"/>
        <v>0</v>
      </c>
      <c r="S74" s="330">
        <f t="shared" si="97"/>
        <v>0</v>
      </c>
      <c r="T74" s="331">
        <f>+I74</f>
        <v>0</v>
      </c>
      <c r="U74" s="330">
        <f>SUM(V74:AA74)</f>
        <v>0</v>
      </c>
      <c r="V74" s="344"/>
      <c r="W74" s="344"/>
      <c r="X74" s="344"/>
      <c r="Y74" s="344"/>
      <c r="Z74" s="344"/>
      <c r="AA74" s="344"/>
      <c r="AB74" s="331">
        <f>+J74</f>
        <v>1</v>
      </c>
      <c r="AC74" s="330">
        <f>SUM(AD74:AI74)</f>
        <v>100</v>
      </c>
      <c r="AD74" s="344">
        <v>100</v>
      </c>
      <c r="AE74" s="344"/>
      <c r="AF74" s="344"/>
      <c r="AG74" s="344"/>
      <c r="AH74" s="344"/>
      <c r="AI74" s="344"/>
      <c r="AJ74" s="331">
        <f>+K74</f>
        <v>1</v>
      </c>
      <c r="AK74" s="330">
        <f>SUM(AL74:AQ74)</f>
        <v>100</v>
      </c>
      <c r="AL74" s="344">
        <v>100</v>
      </c>
      <c r="AM74" s="344"/>
      <c r="AN74" s="344"/>
      <c r="AO74" s="344"/>
      <c r="AP74" s="344"/>
      <c r="AQ74" s="344"/>
      <c r="AR74" s="331">
        <f>+L74</f>
        <v>0</v>
      </c>
      <c r="AS74" s="330">
        <f>SUM(AT74:AY74)</f>
        <v>0</v>
      </c>
      <c r="AT74" s="344"/>
      <c r="AU74" s="344"/>
      <c r="AV74" s="344"/>
      <c r="AW74" s="344"/>
      <c r="AX74" s="344"/>
      <c r="AY74" s="344"/>
    </row>
  </sheetData>
  <sheetProtection algorithmName="SHA-512" hashValue="NeIrOnVnvGM5NsrgjCZ0+W0yu/3xkbVVzQjx2zjvG6vIHIMoD4AeMJ1HgsVOx77pz1tB2CM32nkg8MoDY79PFA==" saltValue="zz9bCIM92eftEWZEgRObEg==" spinCount="100000" sheet="1" objects="1" scenarios="1"/>
  <mergeCells count="125">
    <mergeCell ref="AY57:AY58"/>
    <mergeCell ref="A59:F59"/>
    <mergeCell ref="E62:F62"/>
    <mergeCell ref="E68:F68"/>
    <mergeCell ref="E72:F72"/>
    <mergeCell ref="AQ57:AQ58"/>
    <mergeCell ref="AR57:AR58"/>
    <mergeCell ref="AS57:AS58"/>
    <mergeCell ref="AT57:AW57"/>
    <mergeCell ref="AX57:AX58"/>
    <mergeCell ref="AI57:AI58"/>
    <mergeCell ref="AJ57:AJ58"/>
    <mergeCell ref="AK57:AK58"/>
    <mergeCell ref="AL57:AO57"/>
    <mergeCell ref="AP57:AP58"/>
    <mergeCell ref="AA57:AA58"/>
    <mergeCell ref="AB57:AB58"/>
    <mergeCell ref="AC57:AC58"/>
    <mergeCell ref="AD57:AG57"/>
    <mergeCell ref="AH57:AH58"/>
    <mergeCell ref="S57:S58"/>
    <mergeCell ref="T57:T58"/>
    <mergeCell ref="U57:U58"/>
    <mergeCell ref="V57:Y57"/>
    <mergeCell ref="Z57:Z58"/>
    <mergeCell ref="K57:K58"/>
    <mergeCell ref="L57:L58"/>
    <mergeCell ref="M57:M58"/>
    <mergeCell ref="N57:Q57"/>
    <mergeCell ref="R57:R58"/>
    <mergeCell ref="A57:F58"/>
    <mergeCell ref="G57:G58"/>
    <mergeCell ref="H57:H58"/>
    <mergeCell ref="I57:I58"/>
    <mergeCell ref="J57:J58"/>
    <mergeCell ref="M56:S56"/>
    <mergeCell ref="T56:AA56"/>
    <mergeCell ref="AB56:AI56"/>
    <mergeCell ref="AJ56:AQ56"/>
    <mergeCell ref="AR56:AY56"/>
    <mergeCell ref="E30:F30"/>
    <mergeCell ref="E49:F49"/>
    <mergeCell ref="E33:F33"/>
    <mergeCell ref="E39:F39"/>
    <mergeCell ref="E42:F42"/>
    <mergeCell ref="E44:F44"/>
    <mergeCell ref="E46:F46"/>
    <mergeCell ref="AR25:AR26"/>
    <mergeCell ref="AS25:AS26"/>
    <mergeCell ref="AT25:AW25"/>
    <mergeCell ref="AX25:AX26"/>
    <mergeCell ref="AY25:AY26"/>
    <mergeCell ref="AJ25:AJ26"/>
    <mergeCell ref="AK25:AK26"/>
    <mergeCell ref="AL25:AO25"/>
    <mergeCell ref="AP25:AP26"/>
    <mergeCell ref="AQ25:AQ26"/>
    <mergeCell ref="AJ24:AQ24"/>
    <mergeCell ref="AR24:AY24"/>
    <mergeCell ref="A25:F26"/>
    <mergeCell ref="G25:G26"/>
    <mergeCell ref="H25:H26"/>
    <mergeCell ref="I25:I26"/>
    <mergeCell ref="J25:J26"/>
    <mergeCell ref="K25:K26"/>
    <mergeCell ref="L25:L26"/>
    <mergeCell ref="M25:M26"/>
    <mergeCell ref="N25:Q25"/>
    <mergeCell ref="R25:R26"/>
    <mergeCell ref="S25:S26"/>
    <mergeCell ref="T25:T26"/>
    <mergeCell ref="U25:U26"/>
    <mergeCell ref="V25:Y25"/>
    <mergeCell ref="M24:S24"/>
    <mergeCell ref="T24:AA24"/>
    <mergeCell ref="AB24:AI24"/>
    <mergeCell ref="Z25:Z26"/>
    <mergeCell ref="AA25:AA26"/>
    <mergeCell ref="AB25:AB26"/>
    <mergeCell ref="AC25:AC26"/>
    <mergeCell ref="AD25:AG25"/>
    <mergeCell ref="AH25:AH26"/>
    <mergeCell ref="AI25:AI26"/>
    <mergeCell ref="A27:F27"/>
    <mergeCell ref="AR1:AY1"/>
    <mergeCell ref="A2:F3"/>
    <mergeCell ref="G2:G3"/>
    <mergeCell ref="H2:H3"/>
    <mergeCell ref="I2:I3"/>
    <mergeCell ref="J2:J3"/>
    <mergeCell ref="S2:S3"/>
    <mergeCell ref="M1:S1"/>
    <mergeCell ref="T1:AA1"/>
    <mergeCell ref="AB1:AI1"/>
    <mergeCell ref="AJ1:AQ1"/>
    <mergeCell ref="K2:K3"/>
    <mergeCell ref="L2:L3"/>
    <mergeCell ref="M2:M3"/>
    <mergeCell ref="N2:Q2"/>
    <mergeCell ref="R2:R3"/>
    <mergeCell ref="AI2:AI3"/>
    <mergeCell ref="AJ2:AJ3"/>
    <mergeCell ref="AK2:AK3"/>
    <mergeCell ref="T2:T3"/>
    <mergeCell ref="U2:U3"/>
    <mergeCell ref="V2:Y2"/>
    <mergeCell ref="Z2:Z3"/>
    <mergeCell ref="AA2:AA3"/>
    <mergeCell ref="AB2:AB3"/>
    <mergeCell ref="E15:F15"/>
    <mergeCell ref="E18:F18"/>
    <mergeCell ref="AX2:AX3"/>
    <mergeCell ref="AY2:AY3"/>
    <mergeCell ref="A4:F4"/>
    <mergeCell ref="E7:F7"/>
    <mergeCell ref="E11:F11"/>
    <mergeCell ref="AL2:AO2"/>
    <mergeCell ref="AP2:AP3"/>
    <mergeCell ref="AQ2:AQ3"/>
    <mergeCell ref="AR2:AR3"/>
    <mergeCell ref="AS2:AS3"/>
    <mergeCell ref="AT2:AW2"/>
    <mergeCell ref="AC2:AC3"/>
    <mergeCell ref="AD2:AG2"/>
    <mergeCell ref="AH2:AH3"/>
  </mergeCells>
  <conditionalFormatting sqref="G8:G10 G12:G13 G16:G17 G40 G43 G45 G47 G31">
    <cfRule type="expression" dxfId="318" priority="299">
      <formula>$G8=$H8</formula>
    </cfRule>
  </conditionalFormatting>
  <conditionalFormatting sqref="G19">
    <cfRule type="expression" dxfId="317" priority="296">
      <formula>$G19=$H19</formula>
    </cfRule>
  </conditionalFormatting>
  <conditionalFormatting sqref="G20">
    <cfRule type="expression" dxfId="316" priority="166">
      <formula>$G20=$H20</formula>
    </cfRule>
  </conditionalFormatting>
  <conditionalFormatting sqref="G50">
    <cfRule type="expression" dxfId="315" priority="164">
      <formula>$G50=$H50</formula>
    </cfRule>
  </conditionalFormatting>
  <conditionalFormatting sqref="G34">
    <cfRule type="expression" dxfId="314" priority="145">
      <formula>$G34=$H34</formula>
    </cfRule>
  </conditionalFormatting>
  <conditionalFormatting sqref="G32">
    <cfRule type="expression" dxfId="313" priority="137">
      <formula>$G32=$H32</formula>
    </cfRule>
  </conditionalFormatting>
  <conditionalFormatting sqref="G35:G38">
    <cfRule type="expression" dxfId="312" priority="135">
      <formula>$G35=$H35</formula>
    </cfRule>
  </conditionalFormatting>
  <conditionalFormatting sqref="G41">
    <cfRule type="expression" dxfId="311" priority="134">
      <formula>$G41=$H41</formula>
    </cfRule>
  </conditionalFormatting>
  <conditionalFormatting sqref="G48">
    <cfRule type="expression" dxfId="310" priority="133">
      <formula>$G48=$H48</formula>
    </cfRule>
  </conditionalFormatting>
  <conditionalFormatting sqref="G51:G52">
    <cfRule type="expression" dxfId="309" priority="132">
      <formula>$G51=$H51</formula>
    </cfRule>
  </conditionalFormatting>
  <conditionalFormatting sqref="G63 G69 G73">
    <cfRule type="expression" dxfId="308" priority="126">
      <formula>$G63=$H63</formula>
    </cfRule>
  </conditionalFormatting>
  <conditionalFormatting sqref="G74">
    <cfRule type="expression" dxfId="307" priority="116">
      <formula>$G74=$H74</formula>
    </cfRule>
  </conditionalFormatting>
  <conditionalFormatting sqref="G64:G67">
    <cfRule type="expression" dxfId="306" priority="119">
      <formula>$G64=$H64</formula>
    </cfRule>
  </conditionalFormatting>
  <conditionalFormatting sqref="G70">
    <cfRule type="expression" dxfId="305" priority="117">
      <formula>$G70=$H70</formula>
    </cfRule>
  </conditionalFormatting>
  <pageMargins left="0.7" right="0.7" top="0.75" bottom="0.75" header="0.3" footer="0.3"/>
  <pageSetup orientation="portrait" horizontalDpi="360" verticalDpi="360" r:id="rId1"/>
  <extLst>
    <ext xmlns:x14="http://schemas.microsoft.com/office/spreadsheetml/2009/9/main" uri="{78C0D931-6437-407d-A8EE-F0AAD7539E65}">
      <x14:conditionalFormattings>
        <x14:conditionalFormatting xmlns:xm="http://schemas.microsoft.com/office/excel/2006/main">
          <x14:cfRule type="expression" priority="9" id="{299DD042-D340-48C0-9D85-90BBF5B05283}">
            <xm:f>M61='D:\cerv20181022ienovoD\PDD SSG\SEGUIMIENTO PDD SSG\Plan Indicativo 2020-2023\Definitivos INDICATIVO pdd ssg\[INDICATIVO PDD NDS 2020-2023 (11 Planeación).xlsx]Inversión'!#REF!</xm:f>
            <x14:dxf>
              <font>
                <b/>
                <i val="0"/>
                <color theme="0"/>
              </font>
              <fill>
                <patternFill>
                  <bgColor theme="7" tint="-0.24994659260841701"/>
                </patternFill>
              </fill>
            </x14:dxf>
          </x14:cfRule>
          <xm:sqref>M61:S61</xm:sqref>
        </x14:conditionalFormatting>
        <x14:conditionalFormatting xmlns:xm="http://schemas.microsoft.com/office/excel/2006/main">
          <x14:cfRule type="expression" priority="8" stopIfTrue="1" id="{424C223E-B73D-433C-AEA2-8FDE625ADFBF}">
            <xm:f>M5='D:\cerv20181022ienovoD\PDD SSG\SEGUIMIENTO PDD SSG\Plan Indicativo 2020-2023\Definitivos INDICATIVO pdd ssg\[INDICATIVO PDD NDS 2020-2023 (11 Planeación).xlsx]Inversión'!#REF!</xm:f>
            <x14:dxf>
              <font>
                <b/>
                <i val="0"/>
                <color theme="0"/>
              </font>
              <fill>
                <patternFill>
                  <bgColor rgb="FF00B050"/>
                </patternFill>
              </fill>
            </x14:dxf>
          </x14:cfRule>
          <xm:sqref>M5:S5</xm:sqref>
        </x14:conditionalFormatting>
        <x14:conditionalFormatting xmlns:xm="http://schemas.microsoft.com/office/excel/2006/main">
          <x14:cfRule type="expression" priority="7" id="{7981C26E-E34D-43E7-BCD6-E7290936F1F9}">
            <xm:f>M6='D:\cerv20181022ienovoD\PDD SSG\SEGUIMIENTO PDD SSG\Plan Indicativo 2020-2023\Definitivos INDICATIVO pdd ssg\[INDICATIVO PDD NDS 2020-2023 (11 Planeación).xlsx]Inversión'!#REF!</xm:f>
            <x14:dxf>
              <font>
                <b/>
                <i val="0"/>
                <color theme="0"/>
              </font>
              <fill>
                <patternFill>
                  <bgColor theme="7" tint="-0.24994659260841701"/>
                </patternFill>
              </fill>
            </x14:dxf>
          </x14:cfRule>
          <xm:sqref>M6:S6</xm:sqref>
        </x14:conditionalFormatting>
        <x14:conditionalFormatting xmlns:xm="http://schemas.microsoft.com/office/excel/2006/main">
          <x14:cfRule type="expression" priority="6" id="{AC0D7CA8-3A04-4488-BB74-A11A612A353E}">
            <xm:f>M14='D:\cerv20181022ienovoD\PDD SSG\SEGUIMIENTO PDD SSG\Plan Indicativo 2020-2023\Definitivos INDICATIVO pdd ssg\[INDICATIVO PDD NDS 2020-2023 (11 Planeación).xlsx]Inversión'!#REF!</xm:f>
            <x14:dxf>
              <font>
                <b/>
                <i val="0"/>
                <color theme="0"/>
              </font>
              <fill>
                <patternFill>
                  <bgColor theme="7" tint="-0.24994659260841701"/>
                </patternFill>
              </fill>
            </x14:dxf>
          </x14:cfRule>
          <xm:sqref>M14:S14</xm:sqref>
        </x14:conditionalFormatting>
        <x14:conditionalFormatting xmlns:xm="http://schemas.microsoft.com/office/excel/2006/main">
          <x14:cfRule type="expression" priority="5" id="{9628BD5B-5703-46D6-9BCB-897655BCEFC2}">
            <xm:f>M60='D:\cerv20181022ienovoD\PDD SSG\SEGUIMIENTO PDD SSG\Plan Indicativo 2020-2023\Definitivos INDICATIVO pdd ssg\[INDICATIVO PDD NDS 2020-2023 (11 Planeación).xlsx]Inversión'!#REF!</xm:f>
            <x14:dxf>
              <font>
                <b/>
                <i val="0"/>
                <color theme="0"/>
              </font>
              <fill>
                <patternFill>
                  <bgColor rgb="FF00B050"/>
                </patternFill>
              </fill>
            </x14:dxf>
          </x14:cfRule>
          <xm:sqref>M60:S60</xm:sqref>
        </x14:conditionalFormatting>
        <x14:conditionalFormatting xmlns:xm="http://schemas.microsoft.com/office/excel/2006/main">
          <x14:cfRule type="expression" priority="4" id="{A5B3B2AB-6140-46DF-88BC-8D71A985673C}">
            <xm:f>M71='D:\cerv20181022ienovoD\PDD SSG\SEGUIMIENTO PDD SSG\Plan Indicativo 2020-2023\Definitivos INDICATIVO pdd ssg\[INDICATIVO PDD NDS 2020-2023 (11 Planeación).xlsx]Inversión'!#REF!</xm:f>
            <x14:dxf>
              <font>
                <b/>
                <i val="0"/>
                <color theme="0"/>
              </font>
              <fill>
                <patternFill>
                  <bgColor theme="7" tint="-0.24994659260841701"/>
                </patternFill>
              </fill>
            </x14:dxf>
          </x14:cfRule>
          <xm:sqref>M71:S71</xm:sqref>
        </x14:conditionalFormatting>
        <x14:conditionalFormatting xmlns:xm="http://schemas.microsoft.com/office/excel/2006/main">
          <x14:cfRule type="expression" priority="3" id="{2A2D0FE9-2AEF-4D52-BF41-2879F5A7C4D2}">
            <xm:f>M29='D:\cerv20181022ienovoD\PDD SSG\SEGUIMIENTO PDD SSG\Plan Indicativo 2020-2023\Definitivos INDICATIVO pdd ssg\[INDICATIVO PDD NDS 2020-2023 (11 Planeación).xlsx]Inversión'!#REF!</xm:f>
            <x14:dxf>
              <font>
                <b/>
                <i val="0"/>
                <color theme="0"/>
              </font>
              <fill>
                <patternFill>
                  <bgColor theme="7" tint="-0.24994659260841701"/>
                </patternFill>
              </fill>
            </x14:dxf>
          </x14:cfRule>
          <xm:sqref>M29:S29</xm:sqref>
        </x14:conditionalFormatting>
        <x14:conditionalFormatting xmlns:xm="http://schemas.microsoft.com/office/excel/2006/main">
          <x14:cfRule type="expression" priority="2" id="{4C5DDA08-B456-41FD-9967-6CC6770C248B}">
            <xm:f>M28='D:\cerv20181022ienovoD\PDD SSG\SEGUIMIENTO PDD SSG\Plan Indicativo 2020-2023\Definitivos INDICATIVO pdd ssg\[INDICATIVO PDD NDS 2020-2023 (11 Planeación).xlsx]Inversión'!#REF!</xm:f>
            <x14:dxf>
              <font>
                <color theme="0"/>
              </font>
              <fill>
                <patternFill>
                  <fgColor theme="0"/>
                  <bgColor theme="9"/>
                </patternFill>
              </fill>
            </x14:dxf>
          </x14:cfRule>
          <xm:sqref>M28</xm:sqref>
        </x14:conditionalFormatting>
        <x14:conditionalFormatting xmlns:xm="http://schemas.microsoft.com/office/excel/2006/main">
          <x14:cfRule type="expression" priority="1" id="{CFF15504-9AF2-4BBC-A418-73C657F13B5B}">
            <xm:f>N28='D:\cerv20181022ienovoD\PDD SSG\SEGUIMIENTO PDD SSG\Plan Indicativo 2020-2023\Definitivos INDICATIVO pdd ssg\[INDICATIVO PDD NDS 2020-2023 (11 Planeación).xlsx]Inversión'!#REF!</xm:f>
            <x14:dxf>
              <font>
                <color theme="0"/>
              </font>
              <fill>
                <patternFill>
                  <fgColor theme="0"/>
                  <bgColor theme="9"/>
                </patternFill>
              </fill>
            </x14:dxf>
          </x14:cfRule>
          <xm:sqref>N28:S28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83"/>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sheetView>
  </sheetViews>
  <sheetFormatPr baseColWidth="10" defaultColWidth="11.42578125" defaultRowHeight="12.7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1.7109375" style="210" customWidth="1"/>
    <col min="9" max="12" width="11.7109375" style="211" customWidth="1"/>
    <col min="13" max="19" width="12.7109375" style="212" customWidth="1"/>
    <col min="20" max="20" width="12.7109375" style="213" customWidth="1"/>
    <col min="21" max="24" width="12.7109375" style="214" customWidth="1"/>
    <col min="25" max="27" width="12.7109375" style="141" customWidth="1"/>
    <col min="28" max="28" width="12.7109375" style="213" customWidth="1"/>
    <col min="29" max="31" width="12.7109375" style="214" customWidth="1"/>
    <col min="32" max="35" width="12.7109375" style="141" customWidth="1"/>
    <col min="36" max="36" width="12.7109375" style="213" customWidth="1"/>
    <col min="37" max="40" width="12.7109375" style="214" customWidth="1"/>
    <col min="41" max="43" width="12.7109375" style="141" customWidth="1"/>
    <col min="44" max="44" width="12.7109375" style="213" customWidth="1"/>
    <col min="45" max="48" width="12.7109375" style="214" customWidth="1"/>
    <col min="49" max="87" width="12.7109375" style="141" customWidth="1"/>
    <col min="88" max="16384" width="11.42578125" style="141"/>
  </cols>
  <sheetData>
    <row r="1" spans="1:51" ht="32.25" customHeight="1" thickBot="1" x14ac:dyDescent="0.3">
      <c r="A1" s="141"/>
      <c r="B1" s="142"/>
      <c r="C1" s="142"/>
      <c r="D1" s="142"/>
      <c r="E1" s="143"/>
      <c r="F1" s="144"/>
      <c r="G1" s="145"/>
      <c r="H1" s="145"/>
      <c r="I1" s="146"/>
      <c r="J1" s="146"/>
      <c r="K1" s="146"/>
      <c r="L1" s="146"/>
      <c r="M1" s="527" t="s">
        <v>271</v>
      </c>
      <c r="N1" s="528"/>
      <c r="O1" s="528"/>
      <c r="P1" s="528"/>
      <c r="Q1" s="528"/>
      <c r="R1" s="528"/>
      <c r="S1" s="529"/>
      <c r="T1" s="530" t="s">
        <v>264</v>
      </c>
      <c r="U1" s="531"/>
      <c r="V1" s="531"/>
      <c r="W1" s="531"/>
      <c r="X1" s="531"/>
      <c r="Y1" s="531"/>
      <c r="Z1" s="531"/>
      <c r="AA1" s="531"/>
      <c r="AB1" s="532" t="s">
        <v>265</v>
      </c>
      <c r="AC1" s="533"/>
      <c r="AD1" s="533"/>
      <c r="AE1" s="533"/>
      <c r="AF1" s="533"/>
      <c r="AG1" s="533"/>
      <c r="AH1" s="533"/>
      <c r="AI1" s="533"/>
      <c r="AJ1" s="534" t="s">
        <v>266</v>
      </c>
      <c r="AK1" s="535"/>
      <c r="AL1" s="535"/>
      <c r="AM1" s="535"/>
      <c r="AN1" s="535"/>
      <c r="AO1" s="535"/>
      <c r="AP1" s="535"/>
      <c r="AQ1" s="535"/>
      <c r="AR1" s="536" t="s">
        <v>267</v>
      </c>
      <c r="AS1" s="537"/>
      <c r="AT1" s="537"/>
      <c r="AU1" s="537"/>
      <c r="AV1" s="537"/>
      <c r="AW1" s="537"/>
      <c r="AX1" s="537"/>
      <c r="AY1" s="537"/>
    </row>
    <row r="2" spans="1:51" ht="31.9" customHeight="1" x14ac:dyDescent="0.25">
      <c r="A2" s="542" t="s">
        <v>140</v>
      </c>
      <c r="B2" s="543"/>
      <c r="C2" s="543"/>
      <c r="D2" s="543"/>
      <c r="E2" s="543"/>
      <c r="F2" s="544"/>
      <c r="G2" s="567" t="s">
        <v>270</v>
      </c>
      <c r="H2" s="569" t="s">
        <v>269</v>
      </c>
      <c r="I2" s="555" t="s">
        <v>141</v>
      </c>
      <c r="J2" s="557" t="s">
        <v>142</v>
      </c>
      <c r="K2" s="559" t="s">
        <v>143</v>
      </c>
      <c r="L2" s="566" t="s">
        <v>144</v>
      </c>
      <c r="M2" s="571" t="s">
        <v>1</v>
      </c>
      <c r="N2" s="563" t="s">
        <v>0</v>
      </c>
      <c r="O2" s="563"/>
      <c r="P2" s="563"/>
      <c r="Q2" s="563"/>
      <c r="R2" s="564" t="s">
        <v>268</v>
      </c>
      <c r="S2" s="553" t="s">
        <v>5</v>
      </c>
      <c r="T2" s="561" t="s">
        <v>141</v>
      </c>
      <c r="U2" s="571" t="s">
        <v>8</v>
      </c>
      <c r="V2" s="563" t="s">
        <v>0</v>
      </c>
      <c r="W2" s="563"/>
      <c r="X2" s="563"/>
      <c r="Y2" s="563"/>
      <c r="Z2" s="564" t="s">
        <v>268</v>
      </c>
      <c r="AA2" s="553" t="s">
        <v>5</v>
      </c>
      <c r="AB2" s="561" t="s">
        <v>142</v>
      </c>
      <c r="AC2" s="571" t="s">
        <v>8</v>
      </c>
      <c r="AD2" s="563" t="s">
        <v>0</v>
      </c>
      <c r="AE2" s="563"/>
      <c r="AF2" s="563"/>
      <c r="AG2" s="563"/>
      <c r="AH2" s="564" t="s">
        <v>268</v>
      </c>
      <c r="AI2" s="553" t="s">
        <v>5</v>
      </c>
      <c r="AJ2" s="561" t="s">
        <v>143</v>
      </c>
      <c r="AK2" s="571" t="s">
        <v>8</v>
      </c>
      <c r="AL2" s="563" t="s">
        <v>0</v>
      </c>
      <c r="AM2" s="563"/>
      <c r="AN2" s="563"/>
      <c r="AO2" s="563"/>
      <c r="AP2" s="564" t="s">
        <v>268</v>
      </c>
      <c r="AQ2" s="553" t="s">
        <v>5</v>
      </c>
      <c r="AR2" s="561" t="s">
        <v>144</v>
      </c>
      <c r="AS2" s="571" t="s">
        <v>8</v>
      </c>
      <c r="AT2" s="563" t="s">
        <v>0</v>
      </c>
      <c r="AU2" s="563"/>
      <c r="AV2" s="563"/>
      <c r="AW2" s="563"/>
      <c r="AX2" s="564" t="s">
        <v>268</v>
      </c>
      <c r="AY2" s="553" t="s">
        <v>5</v>
      </c>
    </row>
    <row r="3" spans="1:51" ht="31.9" customHeight="1" x14ac:dyDescent="0.25">
      <c r="A3" s="545"/>
      <c r="B3" s="546"/>
      <c r="C3" s="546"/>
      <c r="D3" s="546"/>
      <c r="E3" s="546"/>
      <c r="F3" s="547"/>
      <c r="G3" s="568"/>
      <c r="H3" s="570"/>
      <c r="I3" s="556"/>
      <c r="J3" s="558"/>
      <c r="K3" s="560"/>
      <c r="L3" s="562"/>
      <c r="M3" s="572"/>
      <c r="N3" s="148" t="s">
        <v>2</v>
      </c>
      <c r="O3" s="148" t="s">
        <v>4</v>
      </c>
      <c r="P3" s="148" t="s">
        <v>3</v>
      </c>
      <c r="Q3" s="148" t="s">
        <v>6</v>
      </c>
      <c r="R3" s="565"/>
      <c r="S3" s="554"/>
      <c r="T3" s="562"/>
      <c r="U3" s="572"/>
      <c r="V3" s="148" t="s">
        <v>2</v>
      </c>
      <c r="W3" s="148" t="s">
        <v>4</v>
      </c>
      <c r="X3" s="148" t="s">
        <v>3</v>
      </c>
      <c r="Y3" s="148" t="s">
        <v>6</v>
      </c>
      <c r="Z3" s="565"/>
      <c r="AA3" s="554"/>
      <c r="AB3" s="562"/>
      <c r="AC3" s="572"/>
      <c r="AD3" s="148" t="s">
        <v>2</v>
      </c>
      <c r="AE3" s="148" t="s">
        <v>4</v>
      </c>
      <c r="AF3" s="148" t="s">
        <v>3</v>
      </c>
      <c r="AG3" s="148" t="s">
        <v>6</v>
      </c>
      <c r="AH3" s="565"/>
      <c r="AI3" s="554"/>
      <c r="AJ3" s="562"/>
      <c r="AK3" s="572"/>
      <c r="AL3" s="148" t="s">
        <v>2</v>
      </c>
      <c r="AM3" s="148" t="s">
        <v>4</v>
      </c>
      <c r="AN3" s="148" t="s">
        <v>3</v>
      </c>
      <c r="AO3" s="148" t="s">
        <v>6</v>
      </c>
      <c r="AP3" s="565"/>
      <c r="AQ3" s="554"/>
      <c r="AR3" s="562"/>
      <c r="AS3" s="572"/>
      <c r="AT3" s="148" t="s">
        <v>2</v>
      </c>
      <c r="AU3" s="148" t="s">
        <v>4</v>
      </c>
      <c r="AV3" s="148" t="s">
        <v>3</v>
      </c>
      <c r="AW3" s="148" t="s">
        <v>6</v>
      </c>
      <c r="AX3" s="565"/>
      <c r="AY3" s="554"/>
    </row>
    <row r="4" spans="1:51" ht="18" customHeight="1" x14ac:dyDescent="0.25">
      <c r="A4" s="548" t="s">
        <v>7</v>
      </c>
      <c r="B4" s="549"/>
      <c r="C4" s="549"/>
      <c r="D4" s="549"/>
      <c r="E4" s="549"/>
      <c r="F4" s="550"/>
      <c r="G4" s="149"/>
      <c r="H4" s="149"/>
      <c r="I4" s="150"/>
      <c r="J4" s="150"/>
      <c r="K4" s="150"/>
      <c r="L4" s="150"/>
      <c r="M4" s="215">
        <v>3124</v>
      </c>
      <c r="N4" s="215">
        <v>1264</v>
      </c>
      <c r="O4" s="215">
        <v>0</v>
      </c>
      <c r="P4" s="215">
        <v>0</v>
      </c>
      <c r="Q4" s="215">
        <v>0</v>
      </c>
      <c r="R4" s="215">
        <v>100</v>
      </c>
      <c r="S4" s="215">
        <v>1760</v>
      </c>
      <c r="T4" s="152"/>
      <c r="U4" s="151"/>
      <c r="V4" s="151"/>
      <c r="W4" s="151"/>
      <c r="X4" s="151"/>
      <c r="Y4" s="151"/>
      <c r="Z4" s="151"/>
      <c r="AA4" s="151"/>
      <c r="AB4" s="152"/>
      <c r="AC4" s="151"/>
      <c r="AD4" s="151"/>
      <c r="AE4" s="151"/>
      <c r="AF4" s="151"/>
      <c r="AG4" s="151"/>
      <c r="AH4" s="151"/>
      <c r="AI4" s="151"/>
      <c r="AJ4" s="152"/>
      <c r="AK4" s="151"/>
      <c r="AL4" s="151"/>
      <c r="AM4" s="151"/>
      <c r="AN4" s="151"/>
      <c r="AO4" s="151"/>
      <c r="AP4" s="151"/>
      <c r="AQ4" s="151"/>
      <c r="AR4" s="152"/>
      <c r="AS4" s="151"/>
      <c r="AT4" s="151"/>
      <c r="AU4" s="151"/>
      <c r="AV4" s="151"/>
      <c r="AW4" s="151"/>
      <c r="AX4" s="151"/>
      <c r="AY4" s="151"/>
    </row>
    <row r="5" spans="1:51" ht="32.1" customHeight="1" x14ac:dyDescent="0.25">
      <c r="B5" s="216" t="s">
        <v>2579</v>
      </c>
      <c r="C5" s="217" t="s">
        <v>2578</v>
      </c>
      <c r="D5" s="218"/>
      <c r="E5" s="219"/>
      <c r="F5" s="219"/>
      <c r="G5" s="220"/>
      <c r="H5" s="221"/>
      <c r="I5" s="222"/>
      <c r="J5" s="222"/>
      <c r="K5" s="222"/>
      <c r="L5" s="222"/>
      <c r="M5" s="223">
        <f t="shared" ref="M5:S5" si="0">+M6+M16+M21</f>
        <v>3124</v>
      </c>
      <c r="N5" s="223">
        <f t="shared" si="0"/>
        <v>1264</v>
      </c>
      <c r="O5" s="223">
        <f t="shared" si="0"/>
        <v>0</v>
      </c>
      <c r="P5" s="223">
        <f t="shared" si="0"/>
        <v>0</v>
      </c>
      <c r="Q5" s="223">
        <f t="shared" si="0"/>
        <v>0</v>
      </c>
      <c r="R5" s="223">
        <f t="shared" si="0"/>
        <v>100</v>
      </c>
      <c r="S5" s="223">
        <f t="shared" si="0"/>
        <v>1760</v>
      </c>
      <c r="T5" s="224"/>
      <c r="U5" s="237">
        <f>+U6+U16+U21</f>
        <v>172</v>
      </c>
      <c r="V5" s="237">
        <f t="shared" ref="V5:AA5" si="1">+V6+V16+V21</f>
        <v>69</v>
      </c>
      <c r="W5" s="237">
        <f t="shared" si="1"/>
        <v>0</v>
      </c>
      <c r="X5" s="237">
        <f t="shared" si="1"/>
        <v>0</v>
      </c>
      <c r="Y5" s="237">
        <f t="shared" si="1"/>
        <v>0</v>
      </c>
      <c r="Z5" s="237">
        <f t="shared" si="1"/>
        <v>7</v>
      </c>
      <c r="AA5" s="237">
        <f t="shared" si="1"/>
        <v>96</v>
      </c>
      <c r="AB5" s="224"/>
      <c r="AC5" s="237">
        <f t="shared" ref="AC5:AI5" si="2">+AC6+AC16+AC21</f>
        <v>1677</v>
      </c>
      <c r="AD5" s="237">
        <f t="shared" si="2"/>
        <v>679</v>
      </c>
      <c r="AE5" s="237">
        <f t="shared" si="2"/>
        <v>0</v>
      </c>
      <c r="AF5" s="237">
        <f t="shared" si="2"/>
        <v>0</v>
      </c>
      <c r="AG5" s="237">
        <f t="shared" si="2"/>
        <v>0</v>
      </c>
      <c r="AH5" s="237">
        <f t="shared" si="2"/>
        <v>50</v>
      </c>
      <c r="AI5" s="237">
        <f t="shared" si="2"/>
        <v>948</v>
      </c>
      <c r="AJ5" s="224"/>
      <c r="AK5" s="237">
        <f t="shared" ref="AK5:AQ5" si="3">+AK6+AK16+AK21</f>
        <v>719</v>
      </c>
      <c r="AL5" s="237">
        <f t="shared" si="3"/>
        <v>278</v>
      </c>
      <c r="AM5" s="237">
        <f t="shared" si="3"/>
        <v>0</v>
      </c>
      <c r="AN5" s="237">
        <f t="shared" si="3"/>
        <v>0</v>
      </c>
      <c r="AO5" s="237">
        <f t="shared" si="3"/>
        <v>0</v>
      </c>
      <c r="AP5" s="237">
        <f t="shared" si="3"/>
        <v>30</v>
      </c>
      <c r="AQ5" s="237">
        <f t="shared" si="3"/>
        <v>411</v>
      </c>
      <c r="AR5" s="224"/>
      <c r="AS5" s="237">
        <f t="shared" ref="AS5:AY5" si="4">+AS6+AS16+AS21</f>
        <v>556</v>
      </c>
      <c r="AT5" s="237">
        <f t="shared" si="4"/>
        <v>238</v>
      </c>
      <c r="AU5" s="237">
        <f t="shared" si="4"/>
        <v>0</v>
      </c>
      <c r="AV5" s="237">
        <f t="shared" si="4"/>
        <v>0</v>
      </c>
      <c r="AW5" s="237">
        <f t="shared" si="4"/>
        <v>0</v>
      </c>
      <c r="AX5" s="237">
        <f t="shared" si="4"/>
        <v>13</v>
      </c>
      <c r="AY5" s="237">
        <f t="shared" si="4"/>
        <v>305</v>
      </c>
    </row>
    <row r="6" spans="1:51" ht="32.1" customHeight="1" x14ac:dyDescent="0.25">
      <c r="C6" s="165" t="s">
        <v>2581</v>
      </c>
      <c r="D6" s="166" t="s">
        <v>2580</v>
      </c>
      <c r="E6" s="167"/>
      <c r="F6" s="168"/>
      <c r="G6" s="169"/>
      <c r="H6" s="170"/>
      <c r="I6" s="171"/>
      <c r="J6" s="171"/>
      <c r="K6" s="171"/>
      <c r="L6" s="171"/>
      <c r="M6" s="172">
        <f t="shared" ref="M6:S6" si="5">SUM(M7:M15)/2</f>
        <v>1893</v>
      </c>
      <c r="N6" s="172">
        <f t="shared" si="5"/>
        <v>769</v>
      </c>
      <c r="O6" s="172">
        <f t="shared" si="5"/>
        <v>0</v>
      </c>
      <c r="P6" s="172">
        <f t="shared" si="5"/>
        <v>0</v>
      </c>
      <c r="Q6" s="172">
        <f t="shared" si="5"/>
        <v>0</v>
      </c>
      <c r="R6" s="172">
        <f t="shared" si="5"/>
        <v>62</v>
      </c>
      <c r="S6" s="172">
        <f t="shared" si="5"/>
        <v>1062</v>
      </c>
      <c r="T6" s="173"/>
      <c r="U6" s="174">
        <f t="shared" ref="U6:AA6" si="6">SUM(U7:U15)/2</f>
        <v>11</v>
      </c>
      <c r="V6" s="174">
        <f t="shared" si="6"/>
        <v>11</v>
      </c>
      <c r="W6" s="174">
        <f t="shared" si="6"/>
        <v>0</v>
      </c>
      <c r="X6" s="174">
        <f t="shared" si="6"/>
        <v>0</v>
      </c>
      <c r="Y6" s="174">
        <f t="shared" si="6"/>
        <v>0</v>
      </c>
      <c r="Z6" s="174">
        <f t="shared" si="6"/>
        <v>0</v>
      </c>
      <c r="AA6" s="174">
        <f t="shared" si="6"/>
        <v>0</v>
      </c>
      <c r="AB6" s="173"/>
      <c r="AC6" s="174">
        <f t="shared" ref="AC6:AI6" si="7">SUM(AC7:AC15)/2</f>
        <v>949</v>
      </c>
      <c r="AD6" s="174">
        <f t="shared" si="7"/>
        <v>381</v>
      </c>
      <c r="AE6" s="174">
        <f t="shared" si="7"/>
        <v>0</v>
      </c>
      <c r="AF6" s="174">
        <f t="shared" si="7"/>
        <v>0</v>
      </c>
      <c r="AG6" s="174">
        <f t="shared" si="7"/>
        <v>0</v>
      </c>
      <c r="AH6" s="174">
        <f t="shared" si="7"/>
        <v>29</v>
      </c>
      <c r="AI6" s="174">
        <f t="shared" si="7"/>
        <v>539</v>
      </c>
      <c r="AJ6" s="173"/>
      <c r="AK6" s="174">
        <f t="shared" ref="AK6:AQ6" si="8">SUM(AK7:AK15)/2</f>
        <v>501</v>
      </c>
      <c r="AL6" s="174">
        <f t="shared" si="8"/>
        <v>190</v>
      </c>
      <c r="AM6" s="174">
        <f t="shared" si="8"/>
        <v>0</v>
      </c>
      <c r="AN6" s="174">
        <f t="shared" si="8"/>
        <v>0</v>
      </c>
      <c r="AO6" s="174">
        <f t="shared" si="8"/>
        <v>0</v>
      </c>
      <c r="AP6" s="174">
        <f t="shared" si="8"/>
        <v>23</v>
      </c>
      <c r="AQ6" s="174">
        <f t="shared" si="8"/>
        <v>288</v>
      </c>
      <c r="AR6" s="173"/>
      <c r="AS6" s="174">
        <f t="shared" ref="AS6:AY6" si="9">SUM(AS7:AS15)/2</f>
        <v>432</v>
      </c>
      <c r="AT6" s="174">
        <f t="shared" si="9"/>
        <v>187</v>
      </c>
      <c r="AU6" s="174">
        <f t="shared" si="9"/>
        <v>0</v>
      </c>
      <c r="AV6" s="174">
        <f t="shared" si="9"/>
        <v>0</v>
      </c>
      <c r="AW6" s="174">
        <f t="shared" si="9"/>
        <v>0</v>
      </c>
      <c r="AX6" s="174">
        <f t="shared" si="9"/>
        <v>10</v>
      </c>
      <c r="AY6" s="174">
        <f t="shared" si="9"/>
        <v>235</v>
      </c>
    </row>
    <row r="7" spans="1:51" ht="32.1" customHeight="1" x14ac:dyDescent="0.25">
      <c r="D7" s="175" t="s">
        <v>2583</v>
      </c>
      <c r="E7" s="551" t="s">
        <v>2582</v>
      </c>
      <c r="F7" s="552"/>
      <c r="G7" s="176"/>
      <c r="H7" s="177"/>
      <c r="I7" s="178"/>
      <c r="J7" s="178"/>
      <c r="K7" s="178"/>
      <c r="L7" s="178"/>
      <c r="M7" s="179">
        <f t="shared" ref="M7:S12" si="10">+U7+AC7+AK7+AS7</f>
        <v>947</v>
      </c>
      <c r="N7" s="179">
        <f t="shared" si="10"/>
        <v>379</v>
      </c>
      <c r="O7" s="179">
        <f t="shared" si="10"/>
        <v>0</v>
      </c>
      <c r="P7" s="179">
        <f t="shared" si="10"/>
        <v>0</v>
      </c>
      <c r="Q7" s="179">
        <f t="shared" si="10"/>
        <v>0</v>
      </c>
      <c r="R7" s="179">
        <f t="shared" si="10"/>
        <v>31</v>
      </c>
      <c r="S7" s="179">
        <f t="shared" si="10"/>
        <v>537</v>
      </c>
      <c r="T7" s="180"/>
      <c r="U7" s="181">
        <f t="shared" ref="U7:AA7" si="11">SUM(U8:U9)</f>
        <v>0</v>
      </c>
      <c r="V7" s="181">
        <f t="shared" si="11"/>
        <v>0</v>
      </c>
      <c r="W7" s="181">
        <f t="shared" si="11"/>
        <v>0</v>
      </c>
      <c r="X7" s="181">
        <f t="shared" si="11"/>
        <v>0</v>
      </c>
      <c r="Y7" s="181">
        <f t="shared" si="11"/>
        <v>0</v>
      </c>
      <c r="Z7" s="181">
        <f t="shared" si="11"/>
        <v>0</v>
      </c>
      <c r="AA7" s="181">
        <f t="shared" si="11"/>
        <v>0</v>
      </c>
      <c r="AB7" s="180"/>
      <c r="AC7" s="181">
        <f t="shared" ref="AC7:AI7" si="12">SUM(AC8:AC9)</f>
        <v>481</v>
      </c>
      <c r="AD7" s="181">
        <f t="shared" si="12"/>
        <v>190</v>
      </c>
      <c r="AE7" s="181">
        <f t="shared" si="12"/>
        <v>0</v>
      </c>
      <c r="AF7" s="181">
        <f t="shared" si="12"/>
        <v>0</v>
      </c>
      <c r="AG7" s="181">
        <f t="shared" si="12"/>
        <v>0</v>
      </c>
      <c r="AH7" s="181">
        <f t="shared" si="12"/>
        <v>16</v>
      </c>
      <c r="AI7" s="181">
        <f t="shared" si="12"/>
        <v>275</v>
      </c>
      <c r="AJ7" s="180"/>
      <c r="AK7" s="181">
        <f t="shared" ref="AK7:AQ7" si="13">SUM(AK8:AK9)</f>
        <v>234</v>
      </c>
      <c r="AL7" s="181">
        <f t="shared" si="13"/>
        <v>95</v>
      </c>
      <c r="AM7" s="181">
        <f t="shared" si="13"/>
        <v>0</v>
      </c>
      <c r="AN7" s="181">
        <f t="shared" si="13"/>
        <v>0</v>
      </c>
      <c r="AO7" s="181">
        <f t="shared" si="13"/>
        <v>0</v>
      </c>
      <c r="AP7" s="181">
        <f t="shared" si="13"/>
        <v>8</v>
      </c>
      <c r="AQ7" s="181">
        <f t="shared" si="13"/>
        <v>131</v>
      </c>
      <c r="AR7" s="180"/>
      <c r="AS7" s="181">
        <f t="shared" ref="AS7:AY7" si="14">SUM(AS8:AS9)</f>
        <v>232</v>
      </c>
      <c r="AT7" s="181">
        <f t="shared" si="14"/>
        <v>94</v>
      </c>
      <c r="AU7" s="181">
        <f t="shared" si="14"/>
        <v>0</v>
      </c>
      <c r="AV7" s="181">
        <f t="shared" si="14"/>
        <v>0</v>
      </c>
      <c r="AW7" s="181">
        <f t="shared" si="14"/>
        <v>0</v>
      </c>
      <c r="AX7" s="181">
        <f t="shared" si="14"/>
        <v>7</v>
      </c>
      <c r="AY7" s="181">
        <f t="shared" si="14"/>
        <v>131</v>
      </c>
    </row>
    <row r="8" spans="1:51" ht="32.1" customHeight="1" x14ac:dyDescent="0.25">
      <c r="D8" s="175"/>
      <c r="E8" s="182">
        <f>+Metas!H660</f>
        <v>577</v>
      </c>
      <c r="F8" s="183" t="str">
        <f>+Metas!K660</f>
        <v xml:space="preserve">Estrategia de promoción internacional para inversión en la región </v>
      </c>
      <c r="G8" s="226">
        <f>+Metas!J660</f>
        <v>1</v>
      </c>
      <c r="H8" s="1">
        <f>SUM(I8:L8)</f>
        <v>1</v>
      </c>
      <c r="I8" s="185"/>
      <c r="J8" s="185"/>
      <c r="K8" s="185">
        <v>1</v>
      </c>
      <c r="L8" s="185"/>
      <c r="M8" s="186">
        <f t="shared" si="10"/>
        <v>844</v>
      </c>
      <c r="N8" s="186">
        <f t="shared" si="10"/>
        <v>341</v>
      </c>
      <c r="O8" s="186">
        <f t="shared" si="10"/>
        <v>0</v>
      </c>
      <c r="P8" s="186">
        <f t="shared" si="10"/>
        <v>0</v>
      </c>
      <c r="Q8" s="186">
        <f t="shared" si="10"/>
        <v>0</v>
      </c>
      <c r="R8" s="186">
        <f t="shared" si="10"/>
        <v>27</v>
      </c>
      <c r="S8" s="186">
        <f t="shared" si="10"/>
        <v>476</v>
      </c>
      <c r="T8" s="227">
        <f>+I8</f>
        <v>0</v>
      </c>
      <c r="U8" s="186">
        <f>SUM(V8:AA8)</f>
        <v>0</v>
      </c>
      <c r="V8" s="188">
        <v>0</v>
      </c>
      <c r="W8" s="188">
        <v>0</v>
      </c>
      <c r="X8" s="188">
        <v>0</v>
      </c>
      <c r="Y8" s="188">
        <v>0</v>
      </c>
      <c r="Z8" s="188">
        <v>0</v>
      </c>
      <c r="AA8" s="188">
        <v>0</v>
      </c>
      <c r="AB8" s="227">
        <f>+J8</f>
        <v>0</v>
      </c>
      <c r="AC8" s="186">
        <f>SUM(AD8:AI8)</f>
        <v>424</v>
      </c>
      <c r="AD8" s="188">
        <v>171</v>
      </c>
      <c r="AE8" s="188">
        <v>0</v>
      </c>
      <c r="AF8" s="188">
        <v>0</v>
      </c>
      <c r="AG8" s="188">
        <v>0</v>
      </c>
      <c r="AH8" s="188">
        <v>13</v>
      </c>
      <c r="AI8" s="188">
        <v>240</v>
      </c>
      <c r="AJ8" s="227">
        <f>+K8</f>
        <v>1</v>
      </c>
      <c r="AK8" s="186">
        <f>SUM(AL8:AQ8)</f>
        <v>210</v>
      </c>
      <c r="AL8" s="188">
        <v>85</v>
      </c>
      <c r="AM8" s="188">
        <v>0</v>
      </c>
      <c r="AN8" s="188">
        <v>0</v>
      </c>
      <c r="AO8" s="188">
        <v>0</v>
      </c>
      <c r="AP8" s="188">
        <v>7</v>
      </c>
      <c r="AQ8" s="188">
        <v>118</v>
      </c>
      <c r="AR8" s="227">
        <f>+L8</f>
        <v>0</v>
      </c>
      <c r="AS8" s="186">
        <f>SUM(AT8:AY8)</f>
        <v>210</v>
      </c>
      <c r="AT8" s="188">
        <v>85</v>
      </c>
      <c r="AU8" s="188">
        <v>0</v>
      </c>
      <c r="AV8" s="188">
        <v>0</v>
      </c>
      <c r="AW8" s="188">
        <v>0</v>
      </c>
      <c r="AX8" s="188">
        <v>7</v>
      </c>
      <c r="AY8" s="188">
        <v>118</v>
      </c>
    </row>
    <row r="9" spans="1:51" ht="32.1" customHeight="1" x14ac:dyDescent="0.25">
      <c r="D9" s="175"/>
      <c r="E9" s="182">
        <f>+Metas!H661</f>
        <v>578</v>
      </c>
      <c r="F9" s="183" t="str">
        <f>+Metas!K661</f>
        <v xml:space="preserve">Directorio empresarial e institucional con base e interés en la región </v>
      </c>
      <c r="G9" s="233">
        <f>+Metas!J661</f>
        <v>1</v>
      </c>
      <c r="H9" s="2">
        <f>SUM(I9:L9)</f>
        <v>1</v>
      </c>
      <c r="I9" s="234"/>
      <c r="J9" s="234">
        <v>1</v>
      </c>
      <c r="K9" s="234"/>
      <c r="L9" s="234"/>
      <c r="M9" s="186">
        <f t="shared" si="10"/>
        <v>103</v>
      </c>
      <c r="N9" s="186">
        <f t="shared" si="10"/>
        <v>38</v>
      </c>
      <c r="O9" s="186">
        <f t="shared" si="10"/>
        <v>0</v>
      </c>
      <c r="P9" s="186">
        <f t="shared" si="10"/>
        <v>0</v>
      </c>
      <c r="Q9" s="186">
        <f t="shared" si="10"/>
        <v>0</v>
      </c>
      <c r="R9" s="186">
        <f t="shared" si="10"/>
        <v>4</v>
      </c>
      <c r="S9" s="186">
        <f t="shared" si="10"/>
        <v>61</v>
      </c>
      <c r="T9" s="227">
        <f>+I9</f>
        <v>0</v>
      </c>
      <c r="U9" s="186">
        <f>SUM(V9:AA9)</f>
        <v>0</v>
      </c>
      <c r="V9" s="188">
        <v>0</v>
      </c>
      <c r="W9" s="188">
        <v>0</v>
      </c>
      <c r="X9" s="188">
        <v>0</v>
      </c>
      <c r="Y9" s="188">
        <v>0</v>
      </c>
      <c r="Z9" s="188">
        <v>0</v>
      </c>
      <c r="AA9" s="188">
        <v>0</v>
      </c>
      <c r="AB9" s="227">
        <f>+J9</f>
        <v>1</v>
      </c>
      <c r="AC9" s="186">
        <f>SUM(AD9:AI9)</f>
        <v>57</v>
      </c>
      <c r="AD9" s="188">
        <v>19</v>
      </c>
      <c r="AE9" s="188">
        <v>0</v>
      </c>
      <c r="AF9" s="188">
        <v>0</v>
      </c>
      <c r="AG9" s="188">
        <v>0</v>
      </c>
      <c r="AH9" s="188">
        <v>3</v>
      </c>
      <c r="AI9" s="188">
        <v>35</v>
      </c>
      <c r="AJ9" s="227">
        <f>+K9</f>
        <v>0</v>
      </c>
      <c r="AK9" s="186">
        <f>SUM(AL9:AQ9)</f>
        <v>24</v>
      </c>
      <c r="AL9" s="188">
        <v>10</v>
      </c>
      <c r="AM9" s="188">
        <v>0</v>
      </c>
      <c r="AN9" s="188">
        <v>0</v>
      </c>
      <c r="AO9" s="188">
        <v>0</v>
      </c>
      <c r="AP9" s="188">
        <v>1</v>
      </c>
      <c r="AQ9" s="188">
        <v>13</v>
      </c>
      <c r="AR9" s="227">
        <f>+L9</f>
        <v>0</v>
      </c>
      <c r="AS9" s="186">
        <f>SUM(AT9:AY9)</f>
        <v>22</v>
      </c>
      <c r="AT9" s="188">
        <v>9</v>
      </c>
      <c r="AU9" s="188">
        <v>0</v>
      </c>
      <c r="AV9" s="188">
        <v>0</v>
      </c>
      <c r="AW9" s="188">
        <v>0</v>
      </c>
      <c r="AX9" s="188">
        <v>0</v>
      </c>
      <c r="AY9" s="188">
        <v>13</v>
      </c>
    </row>
    <row r="10" spans="1:51" ht="32.1" customHeight="1" x14ac:dyDescent="0.25">
      <c r="D10" s="175" t="s">
        <v>2585</v>
      </c>
      <c r="E10" s="551" t="s">
        <v>2584</v>
      </c>
      <c r="F10" s="552"/>
      <c r="G10" s="189"/>
      <c r="H10" s="177"/>
      <c r="I10" s="178"/>
      <c r="J10" s="178"/>
      <c r="K10" s="178"/>
      <c r="L10" s="178"/>
      <c r="M10" s="190">
        <f>+U10+AC10+AK10+AS10</f>
        <v>388</v>
      </c>
      <c r="N10" s="190">
        <f t="shared" si="10"/>
        <v>163</v>
      </c>
      <c r="O10" s="190">
        <f t="shared" si="10"/>
        <v>0</v>
      </c>
      <c r="P10" s="190">
        <f t="shared" si="10"/>
        <v>0</v>
      </c>
      <c r="Q10" s="190">
        <f t="shared" si="10"/>
        <v>0</v>
      </c>
      <c r="R10" s="190">
        <f t="shared" si="10"/>
        <v>12</v>
      </c>
      <c r="S10" s="190">
        <f t="shared" si="10"/>
        <v>213</v>
      </c>
      <c r="T10" s="180"/>
      <c r="U10" s="181">
        <f t="shared" ref="U10:AA10" si="15">SUM(U11:U12)</f>
        <v>11</v>
      </c>
      <c r="V10" s="181">
        <f t="shared" si="15"/>
        <v>11</v>
      </c>
      <c r="W10" s="181">
        <f t="shared" si="15"/>
        <v>0</v>
      </c>
      <c r="X10" s="181">
        <f t="shared" si="15"/>
        <v>0</v>
      </c>
      <c r="Y10" s="181">
        <f t="shared" si="15"/>
        <v>0</v>
      </c>
      <c r="Z10" s="181">
        <f t="shared" si="15"/>
        <v>0</v>
      </c>
      <c r="AA10" s="181">
        <f t="shared" si="15"/>
        <v>0</v>
      </c>
      <c r="AB10" s="180"/>
      <c r="AC10" s="181">
        <f t="shared" ref="AC10:AI10" si="16">SUM(AC11:AC12)</f>
        <v>193</v>
      </c>
      <c r="AD10" s="181">
        <f t="shared" si="16"/>
        <v>78</v>
      </c>
      <c r="AE10" s="181">
        <f t="shared" si="16"/>
        <v>0</v>
      </c>
      <c r="AF10" s="181">
        <f t="shared" si="16"/>
        <v>0</v>
      </c>
      <c r="AG10" s="181">
        <f t="shared" si="16"/>
        <v>0</v>
      </c>
      <c r="AH10" s="181">
        <f t="shared" si="16"/>
        <v>6</v>
      </c>
      <c r="AI10" s="181">
        <f t="shared" si="16"/>
        <v>109</v>
      </c>
      <c r="AJ10" s="180"/>
      <c r="AK10" s="181">
        <f t="shared" ref="AK10:AQ10" si="17">SUM(AK11:AK12)</f>
        <v>96</v>
      </c>
      <c r="AL10" s="181">
        <f t="shared" si="17"/>
        <v>38</v>
      </c>
      <c r="AM10" s="181">
        <f t="shared" si="17"/>
        <v>0</v>
      </c>
      <c r="AN10" s="181">
        <f t="shared" si="17"/>
        <v>0</v>
      </c>
      <c r="AO10" s="181">
        <f t="shared" si="17"/>
        <v>0</v>
      </c>
      <c r="AP10" s="181">
        <f t="shared" si="17"/>
        <v>6</v>
      </c>
      <c r="AQ10" s="181">
        <f t="shared" si="17"/>
        <v>52</v>
      </c>
      <c r="AR10" s="180"/>
      <c r="AS10" s="181">
        <f t="shared" ref="AS10:AY10" si="18">SUM(AS11:AS12)</f>
        <v>88</v>
      </c>
      <c r="AT10" s="181">
        <f t="shared" si="18"/>
        <v>36</v>
      </c>
      <c r="AU10" s="181">
        <f t="shared" si="18"/>
        <v>0</v>
      </c>
      <c r="AV10" s="181">
        <f t="shared" si="18"/>
        <v>0</v>
      </c>
      <c r="AW10" s="181">
        <f t="shared" si="18"/>
        <v>0</v>
      </c>
      <c r="AX10" s="181">
        <f t="shared" si="18"/>
        <v>0</v>
      </c>
      <c r="AY10" s="181">
        <f t="shared" si="18"/>
        <v>52</v>
      </c>
    </row>
    <row r="11" spans="1:51" ht="31.9" customHeight="1" x14ac:dyDescent="0.25">
      <c r="D11" s="175"/>
      <c r="E11" s="182">
        <f>+Metas!H662</f>
        <v>579</v>
      </c>
      <c r="F11" s="191" t="str">
        <f>+Metas!K662</f>
        <v xml:space="preserve">Diagnóstico del empresariado internacional y de la Cooperación Internacional presente en la región </v>
      </c>
      <c r="G11" s="184">
        <f>+Metas!J662</f>
        <v>1</v>
      </c>
      <c r="H11" s="1">
        <f>SUM(I11:L11)</f>
        <v>1</v>
      </c>
      <c r="I11" s="185"/>
      <c r="J11" s="185">
        <v>1</v>
      </c>
      <c r="K11" s="185"/>
      <c r="L11" s="185"/>
      <c r="M11" s="186">
        <f t="shared" ref="M11:S15" si="19">+U11+AC11+AK11+AS11</f>
        <v>195</v>
      </c>
      <c r="N11" s="186">
        <f t="shared" si="10"/>
        <v>87</v>
      </c>
      <c r="O11" s="186">
        <f t="shared" si="10"/>
        <v>0</v>
      </c>
      <c r="P11" s="186">
        <f t="shared" si="10"/>
        <v>0</v>
      </c>
      <c r="Q11" s="186">
        <f t="shared" si="10"/>
        <v>0</v>
      </c>
      <c r="R11" s="186">
        <f t="shared" si="10"/>
        <v>6</v>
      </c>
      <c r="S11" s="186">
        <f t="shared" si="10"/>
        <v>102</v>
      </c>
      <c r="T11" s="227">
        <f>+I11</f>
        <v>0</v>
      </c>
      <c r="U11" s="186">
        <f>SUM(V11:AA11)</f>
        <v>11</v>
      </c>
      <c r="V11" s="188">
        <v>11</v>
      </c>
      <c r="W11" s="188">
        <v>0</v>
      </c>
      <c r="X11" s="188">
        <v>0</v>
      </c>
      <c r="Y11" s="188">
        <v>0</v>
      </c>
      <c r="Z11" s="188">
        <v>0</v>
      </c>
      <c r="AA11" s="188">
        <v>0</v>
      </c>
      <c r="AB11" s="227">
        <f>+J11</f>
        <v>1</v>
      </c>
      <c r="AC11" s="186">
        <f>SUM(AD11:AI11)</f>
        <v>92</v>
      </c>
      <c r="AD11" s="188">
        <v>39</v>
      </c>
      <c r="AE11" s="188">
        <v>0</v>
      </c>
      <c r="AF11" s="188">
        <v>0</v>
      </c>
      <c r="AG11" s="188">
        <v>0</v>
      </c>
      <c r="AH11" s="188">
        <v>3</v>
      </c>
      <c r="AI11" s="188">
        <v>50</v>
      </c>
      <c r="AJ11" s="227">
        <f>+K11</f>
        <v>0</v>
      </c>
      <c r="AK11" s="186">
        <f>SUM(AL11:AQ11)</f>
        <v>48</v>
      </c>
      <c r="AL11" s="188">
        <v>19</v>
      </c>
      <c r="AM11" s="188">
        <v>0</v>
      </c>
      <c r="AN11" s="188">
        <v>0</v>
      </c>
      <c r="AO11" s="188">
        <v>0</v>
      </c>
      <c r="AP11" s="188">
        <v>3</v>
      </c>
      <c r="AQ11" s="188">
        <v>26</v>
      </c>
      <c r="AR11" s="227">
        <f>+L11</f>
        <v>0</v>
      </c>
      <c r="AS11" s="186">
        <f>SUM(AT11:AY11)</f>
        <v>44</v>
      </c>
      <c r="AT11" s="188">
        <v>18</v>
      </c>
      <c r="AU11" s="188">
        <v>0</v>
      </c>
      <c r="AV11" s="188">
        <v>0</v>
      </c>
      <c r="AW11" s="188">
        <v>0</v>
      </c>
      <c r="AX11" s="188">
        <v>0</v>
      </c>
      <c r="AY11" s="188">
        <v>26</v>
      </c>
    </row>
    <row r="12" spans="1:51" ht="31.9" customHeight="1" x14ac:dyDescent="0.25">
      <c r="D12" s="175"/>
      <c r="E12" s="182">
        <f>+Metas!H663</f>
        <v>580</v>
      </c>
      <c r="F12" s="191" t="str">
        <f>+Metas!K663</f>
        <v>Plan de acción para la promoción internacional de la inversión en la región</v>
      </c>
      <c r="G12" s="184">
        <f>+Metas!J663</f>
        <v>1</v>
      </c>
      <c r="H12" s="1">
        <f>SUM(I12:L12)</f>
        <v>1</v>
      </c>
      <c r="I12" s="185"/>
      <c r="J12" s="185">
        <v>1</v>
      </c>
      <c r="K12" s="185"/>
      <c r="L12" s="185"/>
      <c r="M12" s="186">
        <f t="shared" si="19"/>
        <v>193</v>
      </c>
      <c r="N12" s="186">
        <f t="shared" si="10"/>
        <v>76</v>
      </c>
      <c r="O12" s="186">
        <f t="shared" si="10"/>
        <v>0</v>
      </c>
      <c r="P12" s="186">
        <f t="shared" si="10"/>
        <v>0</v>
      </c>
      <c r="Q12" s="186">
        <f t="shared" si="10"/>
        <v>0</v>
      </c>
      <c r="R12" s="186">
        <f t="shared" si="10"/>
        <v>6</v>
      </c>
      <c r="S12" s="186">
        <f t="shared" si="10"/>
        <v>111</v>
      </c>
      <c r="T12" s="227">
        <f>+I12</f>
        <v>0</v>
      </c>
      <c r="U12" s="186">
        <f>SUM(V12:AA12)</f>
        <v>0</v>
      </c>
      <c r="V12" s="188">
        <v>0</v>
      </c>
      <c r="W12" s="188">
        <v>0</v>
      </c>
      <c r="X12" s="188">
        <v>0</v>
      </c>
      <c r="Y12" s="188">
        <v>0</v>
      </c>
      <c r="Z12" s="188">
        <v>0</v>
      </c>
      <c r="AA12" s="188">
        <v>0</v>
      </c>
      <c r="AB12" s="227">
        <f>+J12</f>
        <v>1</v>
      </c>
      <c r="AC12" s="186">
        <f>SUM(AD12:AI12)</f>
        <v>101</v>
      </c>
      <c r="AD12" s="188">
        <v>39</v>
      </c>
      <c r="AE12" s="188">
        <v>0</v>
      </c>
      <c r="AF12" s="188">
        <v>0</v>
      </c>
      <c r="AG12" s="188">
        <v>0</v>
      </c>
      <c r="AH12" s="188">
        <v>3</v>
      </c>
      <c r="AI12" s="188">
        <v>59</v>
      </c>
      <c r="AJ12" s="227">
        <f>+K12</f>
        <v>0</v>
      </c>
      <c r="AK12" s="186">
        <f>SUM(AL12:AQ12)</f>
        <v>48</v>
      </c>
      <c r="AL12" s="188">
        <v>19</v>
      </c>
      <c r="AM12" s="188">
        <v>0</v>
      </c>
      <c r="AN12" s="188">
        <v>0</v>
      </c>
      <c r="AO12" s="188">
        <v>0</v>
      </c>
      <c r="AP12" s="188">
        <v>3</v>
      </c>
      <c r="AQ12" s="188">
        <v>26</v>
      </c>
      <c r="AR12" s="227">
        <f>+L12</f>
        <v>0</v>
      </c>
      <c r="AS12" s="186">
        <f>SUM(AT12:AY12)</f>
        <v>44</v>
      </c>
      <c r="AT12" s="188">
        <v>18</v>
      </c>
      <c r="AU12" s="188">
        <v>0</v>
      </c>
      <c r="AV12" s="188">
        <v>0</v>
      </c>
      <c r="AW12" s="188">
        <v>0</v>
      </c>
      <c r="AX12" s="188">
        <v>0</v>
      </c>
      <c r="AY12" s="188">
        <v>26</v>
      </c>
    </row>
    <row r="13" spans="1:51" ht="32.1" customHeight="1" x14ac:dyDescent="0.25">
      <c r="D13" s="175" t="s">
        <v>2587</v>
      </c>
      <c r="E13" s="540" t="s">
        <v>2586</v>
      </c>
      <c r="F13" s="541"/>
      <c r="G13" s="189"/>
      <c r="H13" s="177"/>
      <c r="I13" s="178"/>
      <c r="J13" s="178"/>
      <c r="K13" s="354"/>
      <c r="L13" s="178"/>
      <c r="M13" s="190">
        <f t="shared" si="19"/>
        <v>558</v>
      </c>
      <c r="N13" s="190">
        <f t="shared" si="19"/>
        <v>227</v>
      </c>
      <c r="O13" s="190">
        <f t="shared" si="19"/>
        <v>0</v>
      </c>
      <c r="P13" s="190">
        <f t="shared" si="19"/>
        <v>0</v>
      </c>
      <c r="Q13" s="190">
        <f t="shared" si="19"/>
        <v>0</v>
      </c>
      <c r="R13" s="190">
        <f t="shared" si="19"/>
        <v>19</v>
      </c>
      <c r="S13" s="190">
        <f t="shared" si="19"/>
        <v>312</v>
      </c>
      <c r="T13" s="192"/>
      <c r="U13" s="181">
        <f t="shared" ref="U13:AA13" si="20">SUM(U14:U15)</f>
        <v>0</v>
      </c>
      <c r="V13" s="181">
        <f t="shared" si="20"/>
        <v>0</v>
      </c>
      <c r="W13" s="181">
        <f t="shared" si="20"/>
        <v>0</v>
      </c>
      <c r="X13" s="181">
        <f t="shared" si="20"/>
        <v>0</v>
      </c>
      <c r="Y13" s="181">
        <f t="shared" si="20"/>
        <v>0</v>
      </c>
      <c r="Z13" s="181">
        <f t="shared" si="20"/>
        <v>0</v>
      </c>
      <c r="AA13" s="181">
        <f t="shared" si="20"/>
        <v>0</v>
      </c>
      <c r="AB13" s="192"/>
      <c r="AC13" s="181">
        <f t="shared" ref="AC13:AI13" si="21">SUM(AC14:AC15)</f>
        <v>275</v>
      </c>
      <c r="AD13" s="181">
        <f t="shared" si="21"/>
        <v>113</v>
      </c>
      <c r="AE13" s="181">
        <f t="shared" si="21"/>
        <v>0</v>
      </c>
      <c r="AF13" s="181">
        <f t="shared" si="21"/>
        <v>0</v>
      </c>
      <c r="AG13" s="181">
        <f t="shared" si="21"/>
        <v>0</v>
      </c>
      <c r="AH13" s="181">
        <f t="shared" si="21"/>
        <v>7</v>
      </c>
      <c r="AI13" s="181">
        <f t="shared" si="21"/>
        <v>155</v>
      </c>
      <c r="AJ13" s="192"/>
      <c r="AK13" s="181">
        <f t="shared" ref="AK13:AQ13" si="22">SUM(AK14:AK15)</f>
        <v>171</v>
      </c>
      <c r="AL13" s="181">
        <f t="shared" si="22"/>
        <v>57</v>
      </c>
      <c r="AM13" s="181">
        <f t="shared" si="22"/>
        <v>0</v>
      </c>
      <c r="AN13" s="181">
        <f t="shared" si="22"/>
        <v>0</v>
      </c>
      <c r="AO13" s="181">
        <f t="shared" si="22"/>
        <v>0</v>
      </c>
      <c r="AP13" s="181">
        <f t="shared" si="22"/>
        <v>9</v>
      </c>
      <c r="AQ13" s="181">
        <f t="shared" si="22"/>
        <v>105</v>
      </c>
      <c r="AR13" s="192"/>
      <c r="AS13" s="181">
        <f t="shared" ref="AS13:AY13" si="23">SUM(AS14:AS15)</f>
        <v>112</v>
      </c>
      <c r="AT13" s="181">
        <f t="shared" si="23"/>
        <v>57</v>
      </c>
      <c r="AU13" s="181">
        <f t="shared" si="23"/>
        <v>0</v>
      </c>
      <c r="AV13" s="181">
        <f t="shared" si="23"/>
        <v>0</v>
      </c>
      <c r="AW13" s="181">
        <f t="shared" si="23"/>
        <v>0</v>
      </c>
      <c r="AX13" s="181">
        <f t="shared" si="23"/>
        <v>3</v>
      </c>
      <c r="AY13" s="181">
        <f t="shared" si="23"/>
        <v>52</v>
      </c>
    </row>
    <row r="14" spans="1:51" ht="32.1" customHeight="1" x14ac:dyDescent="0.25">
      <c r="D14" s="175"/>
      <c r="E14" s="182">
        <f>+Metas!H664</f>
        <v>581</v>
      </c>
      <c r="F14" s="183" t="str">
        <f>+Metas!K664</f>
        <v>Plan regional e interactivo de la cooperación con componentes geográficos, sectoriales y poblacionales para el desarrollo y la paz.</v>
      </c>
      <c r="G14" s="226">
        <f>+Metas!J664</f>
        <v>1</v>
      </c>
      <c r="H14" s="1">
        <f>SUM(I14:L14)</f>
        <v>1</v>
      </c>
      <c r="I14" s="200"/>
      <c r="J14" s="200"/>
      <c r="K14" s="200">
        <v>1</v>
      </c>
      <c r="L14" s="200"/>
      <c r="M14" s="186">
        <f t="shared" si="19"/>
        <v>380</v>
      </c>
      <c r="N14" s="186">
        <f t="shared" si="19"/>
        <v>151</v>
      </c>
      <c r="O14" s="186">
        <f t="shared" si="19"/>
        <v>0</v>
      </c>
      <c r="P14" s="186">
        <f t="shared" si="19"/>
        <v>0</v>
      </c>
      <c r="Q14" s="186">
        <f t="shared" si="19"/>
        <v>0</v>
      </c>
      <c r="R14" s="186">
        <f t="shared" si="19"/>
        <v>14</v>
      </c>
      <c r="S14" s="186">
        <f t="shared" si="19"/>
        <v>215</v>
      </c>
      <c r="T14" s="227">
        <f>+I14</f>
        <v>0</v>
      </c>
      <c r="U14" s="186">
        <f>SUM(V14:AA14)</f>
        <v>0</v>
      </c>
      <c r="V14" s="188">
        <v>0</v>
      </c>
      <c r="W14" s="188">
        <v>0</v>
      </c>
      <c r="X14" s="188">
        <v>0</v>
      </c>
      <c r="Y14" s="188">
        <v>0</v>
      </c>
      <c r="Z14" s="188">
        <v>0</v>
      </c>
      <c r="AA14" s="188">
        <v>0</v>
      </c>
      <c r="AB14" s="227">
        <f>+J14</f>
        <v>0</v>
      </c>
      <c r="AC14" s="186">
        <f>SUM(AD14:AI14)</f>
        <v>190</v>
      </c>
      <c r="AD14" s="188">
        <v>75</v>
      </c>
      <c r="AE14" s="188">
        <v>0</v>
      </c>
      <c r="AF14" s="188">
        <v>0</v>
      </c>
      <c r="AG14" s="188">
        <v>0</v>
      </c>
      <c r="AH14" s="188">
        <v>5</v>
      </c>
      <c r="AI14" s="188">
        <v>110</v>
      </c>
      <c r="AJ14" s="227">
        <f>+K14</f>
        <v>1</v>
      </c>
      <c r="AK14" s="186">
        <f>SUM(AL14:AQ14)</f>
        <v>97</v>
      </c>
      <c r="AL14" s="188">
        <v>38</v>
      </c>
      <c r="AM14" s="188">
        <v>0</v>
      </c>
      <c r="AN14" s="188">
        <v>0</v>
      </c>
      <c r="AO14" s="188">
        <v>0</v>
      </c>
      <c r="AP14" s="188">
        <v>6</v>
      </c>
      <c r="AQ14" s="188">
        <v>53</v>
      </c>
      <c r="AR14" s="227">
        <f>+L14</f>
        <v>0</v>
      </c>
      <c r="AS14" s="186">
        <f>SUM(AT14:AY14)</f>
        <v>93</v>
      </c>
      <c r="AT14" s="188">
        <v>38</v>
      </c>
      <c r="AU14" s="188">
        <v>0</v>
      </c>
      <c r="AV14" s="188">
        <v>0</v>
      </c>
      <c r="AW14" s="188">
        <v>0</v>
      </c>
      <c r="AX14" s="188">
        <v>3</v>
      </c>
      <c r="AY14" s="188">
        <v>52</v>
      </c>
    </row>
    <row r="15" spans="1:51" ht="32.1" customHeight="1" x14ac:dyDescent="0.25">
      <c r="D15" s="175"/>
      <c r="E15" s="182">
        <f>+Metas!H665</f>
        <v>582</v>
      </c>
      <c r="F15" s="183" t="str">
        <f>+Metas!K665</f>
        <v>Planes pilotos de desarrollo integral y sustitución de cultivos ilícitos en zonas estratégicas rurales de Norte de Santander</v>
      </c>
      <c r="G15" s="226">
        <f>+Metas!J665</f>
        <v>2</v>
      </c>
      <c r="H15" s="1">
        <f>SUM(I15:L15)</f>
        <v>2</v>
      </c>
      <c r="I15" s="200"/>
      <c r="J15" s="200">
        <v>1</v>
      </c>
      <c r="K15" s="200">
        <v>1</v>
      </c>
      <c r="L15" s="200"/>
      <c r="M15" s="186">
        <f t="shared" si="19"/>
        <v>178</v>
      </c>
      <c r="N15" s="186">
        <f t="shared" si="19"/>
        <v>76</v>
      </c>
      <c r="O15" s="186">
        <f t="shared" si="19"/>
        <v>0</v>
      </c>
      <c r="P15" s="186">
        <f t="shared" si="19"/>
        <v>0</v>
      </c>
      <c r="Q15" s="186">
        <f t="shared" si="19"/>
        <v>0</v>
      </c>
      <c r="R15" s="186">
        <f t="shared" si="19"/>
        <v>5</v>
      </c>
      <c r="S15" s="186">
        <f t="shared" si="19"/>
        <v>97</v>
      </c>
      <c r="T15" s="227">
        <f>+I15</f>
        <v>0</v>
      </c>
      <c r="U15" s="186">
        <f>SUM(V15:AA15)</f>
        <v>0</v>
      </c>
      <c r="V15" s="188">
        <v>0</v>
      </c>
      <c r="W15" s="188">
        <v>0</v>
      </c>
      <c r="X15" s="188">
        <v>0</v>
      </c>
      <c r="Y15" s="188">
        <v>0</v>
      </c>
      <c r="Z15" s="188">
        <v>0</v>
      </c>
      <c r="AA15" s="188">
        <v>0</v>
      </c>
      <c r="AB15" s="227">
        <f>+J15</f>
        <v>1</v>
      </c>
      <c r="AC15" s="186">
        <f>SUM(AD15:AI15)</f>
        <v>85</v>
      </c>
      <c r="AD15" s="188">
        <v>38</v>
      </c>
      <c r="AE15" s="188">
        <v>0</v>
      </c>
      <c r="AF15" s="188">
        <v>0</v>
      </c>
      <c r="AG15" s="188">
        <v>0</v>
      </c>
      <c r="AH15" s="188">
        <v>2</v>
      </c>
      <c r="AI15" s="188">
        <v>45</v>
      </c>
      <c r="AJ15" s="227">
        <f>+K15</f>
        <v>1</v>
      </c>
      <c r="AK15" s="186">
        <f>SUM(AL15:AQ15)</f>
        <v>74</v>
      </c>
      <c r="AL15" s="188">
        <v>19</v>
      </c>
      <c r="AM15" s="188">
        <v>0</v>
      </c>
      <c r="AN15" s="188">
        <v>0</v>
      </c>
      <c r="AO15" s="188">
        <v>0</v>
      </c>
      <c r="AP15" s="188">
        <v>3</v>
      </c>
      <c r="AQ15" s="188">
        <v>52</v>
      </c>
      <c r="AR15" s="227">
        <f>+L15</f>
        <v>0</v>
      </c>
      <c r="AS15" s="186">
        <f>SUM(AT15:AY15)</f>
        <v>19</v>
      </c>
      <c r="AT15" s="188">
        <v>19</v>
      </c>
      <c r="AU15" s="188">
        <v>0</v>
      </c>
      <c r="AV15" s="188">
        <v>0</v>
      </c>
      <c r="AW15" s="188">
        <v>0</v>
      </c>
      <c r="AX15" s="188">
        <v>0</v>
      </c>
      <c r="AY15" s="188">
        <v>0</v>
      </c>
    </row>
    <row r="16" spans="1:51" ht="32.1" customHeight="1" x14ac:dyDescent="0.25">
      <c r="C16" s="165" t="s">
        <v>2589</v>
      </c>
      <c r="D16" s="166" t="s">
        <v>2588</v>
      </c>
      <c r="E16" s="228"/>
      <c r="F16" s="168"/>
      <c r="G16" s="194"/>
      <c r="H16" s="170"/>
      <c r="I16" s="171"/>
      <c r="J16" s="171"/>
      <c r="K16" s="171"/>
      <c r="L16" s="171"/>
      <c r="M16" s="172">
        <f t="shared" ref="M16:S16" si="24">SUM(M17:M20)/2</f>
        <v>562</v>
      </c>
      <c r="N16" s="172">
        <f t="shared" si="24"/>
        <v>195</v>
      </c>
      <c r="O16" s="172">
        <f t="shared" si="24"/>
        <v>0</v>
      </c>
      <c r="P16" s="172">
        <f t="shared" si="24"/>
        <v>0</v>
      </c>
      <c r="Q16" s="172">
        <f t="shared" si="24"/>
        <v>0</v>
      </c>
      <c r="R16" s="172">
        <f t="shared" si="24"/>
        <v>19</v>
      </c>
      <c r="S16" s="172">
        <f t="shared" si="24"/>
        <v>348</v>
      </c>
      <c r="T16" s="229"/>
      <c r="U16" s="174">
        <f t="shared" ref="U16:AA16" si="25">SUM(U17:U20)/2</f>
        <v>99</v>
      </c>
      <c r="V16" s="197">
        <f t="shared" si="25"/>
        <v>6</v>
      </c>
      <c r="W16" s="197">
        <f t="shared" si="25"/>
        <v>0</v>
      </c>
      <c r="X16" s="197">
        <f t="shared" si="25"/>
        <v>0</v>
      </c>
      <c r="Y16" s="197">
        <f t="shared" si="25"/>
        <v>0</v>
      </c>
      <c r="Z16" s="197">
        <f t="shared" si="25"/>
        <v>6</v>
      </c>
      <c r="AA16" s="197">
        <f t="shared" si="25"/>
        <v>87</v>
      </c>
      <c r="AB16" s="229"/>
      <c r="AC16" s="174">
        <f t="shared" ref="AC16:AI16" si="26">SUM(AC17:AC20)/2</f>
        <v>151</v>
      </c>
      <c r="AD16" s="197">
        <f t="shared" si="26"/>
        <v>63</v>
      </c>
      <c r="AE16" s="197">
        <f t="shared" si="26"/>
        <v>0</v>
      </c>
      <c r="AF16" s="197">
        <f t="shared" si="26"/>
        <v>0</v>
      </c>
      <c r="AG16" s="197">
        <f t="shared" si="26"/>
        <v>0</v>
      </c>
      <c r="AH16" s="197">
        <f t="shared" si="26"/>
        <v>3</v>
      </c>
      <c r="AI16" s="197">
        <f t="shared" si="26"/>
        <v>85</v>
      </c>
      <c r="AJ16" s="229"/>
      <c r="AK16" s="174">
        <f t="shared" ref="AK16:AQ16" si="27">SUM(AK17:AK20)/2</f>
        <v>203</v>
      </c>
      <c r="AL16" s="197">
        <f t="shared" si="27"/>
        <v>82</v>
      </c>
      <c r="AM16" s="197">
        <f t="shared" si="27"/>
        <v>0</v>
      </c>
      <c r="AN16" s="197">
        <f t="shared" si="27"/>
        <v>0</v>
      </c>
      <c r="AO16" s="197">
        <f t="shared" si="27"/>
        <v>0</v>
      </c>
      <c r="AP16" s="197">
        <f t="shared" si="27"/>
        <v>7</v>
      </c>
      <c r="AQ16" s="197">
        <f t="shared" si="27"/>
        <v>114</v>
      </c>
      <c r="AR16" s="229"/>
      <c r="AS16" s="174">
        <f t="shared" ref="AS16:AY16" si="28">SUM(AS17:AS20)/2</f>
        <v>109</v>
      </c>
      <c r="AT16" s="197">
        <f t="shared" si="28"/>
        <v>44</v>
      </c>
      <c r="AU16" s="197">
        <f t="shared" si="28"/>
        <v>0</v>
      </c>
      <c r="AV16" s="197">
        <f t="shared" si="28"/>
        <v>0</v>
      </c>
      <c r="AW16" s="197">
        <f t="shared" si="28"/>
        <v>0</v>
      </c>
      <c r="AX16" s="197">
        <f t="shared" si="28"/>
        <v>3</v>
      </c>
      <c r="AY16" s="197">
        <f t="shared" si="28"/>
        <v>62</v>
      </c>
    </row>
    <row r="17" spans="1:51" ht="32.1" customHeight="1" x14ac:dyDescent="0.25">
      <c r="D17" s="175" t="s">
        <v>2591</v>
      </c>
      <c r="E17" s="540" t="s">
        <v>2590</v>
      </c>
      <c r="F17" s="541"/>
      <c r="G17" s="189"/>
      <c r="H17" s="177"/>
      <c r="I17" s="178"/>
      <c r="J17" s="178"/>
      <c r="K17" s="178"/>
      <c r="L17" s="178"/>
      <c r="M17" s="190">
        <f t="shared" ref="M17:S20" si="29">+U17+AC17+AK17+AS17</f>
        <v>171</v>
      </c>
      <c r="N17" s="190">
        <f t="shared" si="29"/>
        <v>63</v>
      </c>
      <c r="O17" s="190">
        <f t="shared" si="29"/>
        <v>0</v>
      </c>
      <c r="P17" s="190">
        <f t="shared" si="29"/>
        <v>0</v>
      </c>
      <c r="Q17" s="190">
        <f t="shared" si="29"/>
        <v>0</v>
      </c>
      <c r="R17" s="190">
        <f t="shared" si="29"/>
        <v>6</v>
      </c>
      <c r="S17" s="190">
        <f t="shared" si="29"/>
        <v>102</v>
      </c>
      <c r="T17" s="192"/>
      <c r="U17" s="181">
        <f t="shared" ref="U17:AA17" si="30">SUM(U18:U18)</f>
        <v>34</v>
      </c>
      <c r="V17" s="181">
        <f t="shared" si="30"/>
        <v>6</v>
      </c>
      <c r="W17" s="181">
        <f t="shared" si="30"/>
        <v>0</v>
      </c>
      <c r="X17" s="181">
        <f t="shared" si="30"/>
        <v>0</v>
      </c>
      <c r="Y17" s="181">
        <f t="shared" si="30"/>
        <v>0</v>
      </c>
      <c r="Z17" s="181">
        <f t="shared" si="30"/>
        <v>2</v>
      </c>
      <c r="AA17" s="181">
        <f t="shared" si="30"/>
        <v>26</v>
      </c>
      <c r="AB17" s="192"/>
      <c r="AC17" s="181">
        <f t="shared" ref="AC17:AI17" si="31">SUM(AC18:AC18)</f>
        <v>43</v>
      </c>
      <c r="AD17" s="181">
        <f t="shared" si="31"/>
        <v>19</v>
      </c>
      <c r="AE17" s="181">
        <f t="shared" si="31"/>
        <v>0</v>
      </c>
      <c r="AF17" s="181">
        <f t="shared" si="31"/>
        <v>0</v>
      </c>
      <c r="AG17" s="181">
        <f t="shared" si="31"/>
        <v>0</v>
      </c>
      <c r="AH17" s="181">
        <f t="shared" si="31"/>
        <v>1</v>
      </c>
      <c r="AI17" s="181">
        <f t="shared" si="31"/>
        <v>23</v>
      </c>
      <c r="AJ17" s="192"/>
      <c r="AK17" s="181">
        <f t="shared" ref="AK17:AQ17" si="32">SUM(AK18:AK18)</f>
        <v>94</v>
      </c>
      <c r="AL17" s="181">
        <f t="shared" si="32"/>
        <v>38</v>
      </c>
      <c r="AM17" s="181">
        <f t="shared" si="32"/>
        <v>0</v>
      </c>
      <c r="AN17" s="181">
        <f t="shared" si="32"/>
        <v>0</v>
      </c>
      <c r="AO17" s="181">
        <f t="shared" si="32"/>
        <v>0</v>
      </c>
      <c r="AP17" s="181">
        <f t="shared" si="32"/>
        <v>3</v>
      </c>
      <c r="AQ17" s="181">
        <f t="shared" si="32"/>
        <v>53</v>
      </c>
      <c r="AR17" s="192"/>
      <c r="AS17" s="181">
        <f t="shared" ref="AS17:AY17" si="33">SUM(AS18:AS18)</f>
        <v>0</v>
      </c>
      <c r="AT17" s="181">
        <f t="shared" si="33"/>
        <v>0</v>
      </c>
      <c r="AU17" s="181">
        <f t="shared" si="33"/>
        <v>0</v>
      </c>
      <c r="AV17" s="181">
        <f t="shared" si="33"/>
        <v>0</v>
      </c>
      <c r="AW17" s="181">
        <f t="shared" si="33"/>
        <v>0</v>
      </c>
      <c r="AX17" s="181">
        <f t="shared" si="33"/>
        <v>0</v>
      </c>
      <c r="AY17" s="181">
        <f t="shared" si="33"/>
        <v>0</v>
      </c>
    </row>
    <row r="18" spans="1:51" ht="32.1" customHeight="1" x14ac:dyDescent="0.25">
      <c r="D18" s="175"/>
      <c r="E18" s="182">
        <f>+Metas!H667</f>
        <v>583</v>
      </c>
      <c r="F18" s="191" t="str">
        <f>+Metas!K667</f>
        <v>Caracterizaciones del fenómeno migratorio</v>
      </c>
      <c r="G18" s="226">
        <f>+Metas!J667</f>
        <v>4</v>
      </c>
      <c r="H18" s="1">
        <f>SUM(I18:L18)</f>
        <v>4</v>
      </c>
      <c r="I18" s="198">
        <v>1</v>
      </c>
      <c r="J18" s="198">
        <v>1</v>
      </c>
      <c r="K18" s="198">
        <v>2</v>
      </c>
      <c r="L18" s="198"/>
      <c r="M18" s="186">
        <f t="shared" si="29"/>
        <v>171</v>
      </c>
      <c r="N18" s="186">
        <f t="shared" si="29"/>
        <v>63</v>
      </c>
      <c r="O18" s="186">
        <f t="shared" si="29"/>
        <v>0</v>
      </c>
      <c r="P18" s="186">
        <f t="shared" si="29"/>
        <v>0</v>
      </c>
      <c r="Q18" s="186">
        <f t="shared" si="29"/>
        <v>0</v>
      </c>
      <c r="R18" s="186">
        <f t="shared" si="29"/>
        <v>6</v>
      </c>
      <c r="S18" s="186">
        <f t="shared" si="29"/>
        <v>102</v>
      </c>
      <c r="T18" s="227">
        <f>+I18</f>
        <v>1</v>
      </c>
      <c r="U18" s="186">
        <f>SUM(V18:AA18)</f>
        <v>34</v>
      </c>
      <c r="V18" s="188">
        <v>6</v>
      </c>
      <c r="W18" s="188">
        <v>0</v>
      </c>
      <c r="X18" s="188">
        <v>0</v>
      </c>
      <c r="Y18" s="188">
        <v>0</v>
      </c>
      <c r="Z18" s="188">
        <v>2</v>
      </c>
      <c r="AA18" s="188">
        <v>26</v>
      </c>
      <c r="AB18" s="227">
        <f>+J18</f>
        <v>1</v>
      </c>
      <c r="AC18" s="186">
        <f>SUM(AD18:AI18)</f>
        <v>43</v>
      </c>
      <c r="AD18" s="188">
        <v>19</v>
      </c>
      <c r="AE18" s="188">
        <v>0</v>
      </c>
      <c r="AF18" s="188">
        <v>0</v>
      </c>
      <c r="AG18" s="188">
        <v>0</v>
      </c>
      <c r="AH18" s="188">
        <v>1</v>
      </c>
      <c r="AI18" s="188">
        <v>23</v>
      </c>
      <c r="AJ18" s="227">
        <f>+K18</f>
        <v>2</v>
      </c>
      <c r="AK18" s="186">
        <f>SUM(AL18:AQ18)</f>
        <v>94</v>
      </c>
      <c r="AL18" s="188">
        <v>38</v>
      </c>
      <c r="AM18" s="188">
        <v>0</v>
      </c>
      <c r="AN18" s="188">
        <v>0</v>
      </c>
      <c r="AO18" s="188">
        <v>0</v>
      </c>
      <c r="AP18" s="188">
        <v>3</v>
      </c>
      <c r="AQ18" s="188">
        <v>53</v>
      </c>
      <c r="AR18" s="227">
        <f>+L18</f>
        <v>0</v>
      </c>
      <c r="AS18" s="186">
        <f>SUM(AT18:AY18)</f>
        <v>0</v>
      </c>
      <c r="AT18" s="188">
        <v>0</v>
      </c>
      <c r="AU18" s="188">
        <v>0</v>
      </c>
      <c r="AV18" s="188">
        <v>0</v>
      </c>
      <c r="AW18" s="188">
        <v>0</v>
      </c>
      <c r="AX18" s="188">
        <v>0</v>
      </c>
      <c r="AY18" s="188">
        <v>0</v>
      </c>
    </row>
    <row r="19" spans="1:51" ht="32.1" customHeight="1" x14ac:dyDescent="0.25">
      <c r="D19" s="175" t="s">
        <v>2593</v>
      </c>
      <c r="E19" s="540" t="s">
        <v>2592</v>
      </c>
      <c r="F19" s="541"/>
      <c r="G19" s="189"/>
      <c r="H19" s="177"/>
      <c r="I19" s="178"/>
      <c r="J19" s="178"/>
      <c r="K19" s="178"/>
      <c r="L19" s="178"/>
      <c r="M19" s="190">
        <f t="shared" si="29"/>
        <v>391</v>
      </c>
      <c r="N19" s="190">
        <f t="shared" si="29"/>
        <v>132</v>
      </c>
      <c r="O19" s="190">
        <f t="shared" si="29"/>
        <v>0</v>
      </c>
      <c r="P19" s="190">
        <f t="shared" si="29"/>
        <v>0</v>
      </c>
      <c r="Q19" s="190">
        <f t="shared" si="29"/>
        <v>0</v>
      </c>
      <c r="R19" s="190">
        <f t="shared" si="29"/>
        <v>13</v>
      </c>
      <c r="S19" s="190">
        <f t="shared" si="29"/>
        <v>246</v>
      </c>
      <c r="T19" s="192"/>
      <c r="U19" s="181">
        <f t="shared" ref="U19:AA19" si="34">SUM(U20:U20)</f>
        <v>65</v>
      </c>
      <c r="V19" s="181">
        <f t="shared" si="34"/>
        <v>0</v>
      </c>
      <c r="W19" s="181">
        <f t="shared" si="34"/>
        <v>0</v>
      </c>
      <c r="X19" s="181">
        <f t="shared" si="34"/>
        <v>0</v>
      </c>
      <c r="Y19" s="181">
        <f t="shared" si="34"/>
        <v>0</v>
      </c>
      <c r="Z19" s="181">
        <f t="shared" si="34"/>
        <v>4</v>
      </c>
      <c r="AA19" s="181">
        <f t="shared" si="34"/>
        <v>61</v>
      </c>
      <c r="AB19" s="192"/>
      <c r="AC19" s="181">
        <f t="shared" ref="AC19:AI19" si="35">SUM(AC20:AC20)</f>
        <v>108</v>
      </c>
      <c r="AD19" s="181">
        <f t="shared" si="35"/>
        <v>44</v>
      </c>
      <c r="AE19" s="181">
        <f t="shared" si="35"/>
        <v>0</v>
      </c>
      <c r="AF19" s="181">
        <f t="shared" si="35"/>
        <v>0</v>
      </c>
      <c r="AG19" s="181">
        <f t="shared" si="35"/>
        <v>0</v>
      </c>
      <c r="AH19" s="181">
        <f t="shared" si="35"/>
        <v>2</v>
      </c>
      <c r="AI19" s="181">
        <f t="shared" si="35"/>
        <v>62</v>
      </c>
      <c r="AJ19" s="192"/>
      <c r="AK19" s="181">
        <f t="shared" ref="AK19:AQ19" si="36">SUM(AK20:AK20)</f>
        <v>109</v>
      </c>
      <c r="AL19" s="181">
        <f t="shared" si="36"/>
        <v>44</v>
      </c>
      <c r="AM19" s="181">
        <f t="shared" si="36"/>
        <v>0</v>
      </c>
      <c r="AN19" s="181">
        <f t="shared" si="36"/>
        <v>0</v>
      </c>
      <c r="AO19" s="181">
        <f t="shared" si="36"/>
        <v>0</v>
      </c>
      <c r="AP19" s="181">
        <f t="shared" si="36"/>
        <v>4</v>
      </c>
      <c r="AQ19" s="181">
        <f t="shared" si="36"/>
        <v>61</v>
      </c>
      <c r="AR19" s="192"/>
      <c r="AS19" s="181">
        <f t="shared" ref="AS19:AY19" si="37">SUM(AS20:AS20)</f>
        <v>109</v>
      </c>
      <c r="AT19" s="181">
        <f t="shared" si="37"/>
        <v>44</v>
      </c>
      <c r="AU19" s="181">
        <f t="shared" si="37"/>
        <v>0</v>
      </c>
      <c r="AV19" s="181">
        <f t="shared" si="37"/>
        <v>0</v>
      </c>
      <c r="AW19" s="181">
        <f t="shared" si="37"/>
        <v>0</v>
      </c>
      <c r="AX19" s="181">
        <f t="shared" si="37"/>
        <v>3</v>
      </c>
      <c r="AY19" s="181">
        <f t="shared" si="37"/>
        <v>62</v>
      </c>
    </row>
    <row r="20" spans="1:51" ht="32.1" customHeight="1" x14ac:dyDescent="0.25">
      <c r="D20" s="175"/>
      <c r="E20" s="182">
        <f>+Metas!H668</f>
        <v>584</v>
      </c>
      <c r="F20" s="191" t="str">
        <f>+Metas!K668</f>
        <v>Iniciativas focalizadas en necesidades de los migrantes teniendo en cuenta la oferta institucional y las capacidades de la población migrante.</v>
      </c>
      <c r="G20" s="226">
        <f>+Metas!J668</f>
        <v>4</v>
      </c>
      <c r="H20" s="1">
        <f>SUM(I20:L20)</f>
        <v>4</v>
      </c>
      <c r="I20" s="200">
        <v>1</v>
      </c>
      <c r="J20" s="198">
        <v>1</v>
      </c>
      <c r="K20" s="198">
        <v>1</v>
      </c>
      <c r="L20" s="198">
        <v>1</v>
      </c>
      <c r="M20" s="186">
        <f t="shared" si="29"/>
        <v>391</v>
      </c>
      <c r="N20" s="186">
        <f t="shared" si="29"/>
        <v>132</v>
      </c>
      <c r="O20" s="186">
        <f t="shared" si="29"/>
        <v>0</v>
      </c>
      <c r="P20" s="186">
        <f t="shared" si="29"/>
        <v>0</v>
      </c>
      <c r="Q20" s="186">
        <f t="shared" si="29"/>
        <v>0</v>
      </c>
      <c r="R20" s="186">
        <f t="shared" si="29"/>
        <v>13</v>
      </c>
      <c r="S20" s="186">
        <f t="shared" si="29"/>
        <v>246</v>
      </c>
      <c r="T20" s="227">
        <f>+I20</f>
        <v>1</v>
      </c>
      <c r="U20" s="186">
        <f>SUM(V20:AA20)</f>
        <v>65</v>
      </c>
      <c r="V20" s="188">
        <v>0</v>
      </c>
      <c r="W20" s="188">
        <v>0</v>
      </c>
      <c r="X20" s="188">
        <v>0</v>
      </c>
      <c r="Y20" s="188">
        <v>0</v>
      </c>
      <c r="Z20" s="188">
        <v>4</v>
      </c>
      <c r="AA20" s="188">
        <v>61</v>
      </c>
      <c r="AB20" s="227">
        <f>+J20</f>
        <v>1</v>
      </c>
      <c r="AC20" s="186">
        <f>SUM(AD20:AI20)</f>
        <v>108</v>
      </c>
      <c r="AD20" s="188">
        <v>44</v>
      </c>
      <c r="AE20" s="188">
        <v>0</v>
      </c>
      <c r="AF20" s="188">
        <v>0</v>
      </c>
      <c r="AG20" s="188">
        <v>0</v>
      </c>
      <c r="AH20" s="188">
        <v>2</v>
      </c>
      <c r="AI20" s="188">
        <v>62</v>
      </c>
      <c r="AJ20" s="227">
        <f>+K20</f>
        <v>1</v>
      </c>
      <c r="AK20" s="186">
        <f>SUM(AL20:AQ20)</f>
        <v>109</v>
      </c>
      <c r="AL20" s="188">
        <v>44</v>
      </c>
      <c r="AM20" s="188">
        <v>0</v>
      </c>
      <c r="AN20" s="188">
        <v>0</v>
      </c>
      <c r="AO20" s="188">
        <v>0</v>
      </c>
      <c r="AP20" s="188">
        <v>4</v>
      </c>
      <c r="AQ20" s="188">
        <v>61</v>
      </c>
      <c r="AR20" s="227">
        <f>+L20</f>
        <v>1</v>
      </c>
      <c r="AS20" s="186">
        <f>SUM(AT20:AY20)</f>
        <v>109</v>
      </c>
      <c r="AT20" s="188">
        <v>44</v>
      </c>
      <c r="AU20" s="188">
        <v>0</v>
      </c>
      <c r="AV20" s="188">
        <v>0</v>
      </c>
      <c r="AW20" s="188">
        <v>0</v>
      </c>
      <c r="AX20" s="188">
        <v>3</v>
      </c>
      <c r="AY20" s="188">
        <v>62</v>
      </c>
    </row>
    <row r="21" spans="1:51" ht="32.1" customHeight="1" x14ac:dyDescent="0.25">
      <c r="C21" s="165" t="s">
        <v>2594</v>
      </c>
      <c r="D21" s="166" t="s">
        <v>648</v>
      </c>
      <c r="E21" s="228"/>
      <c r="F21" s="168"/>
      <c r="G21" s="194"/>
      <c r="H21" s="170"/>
      <c r="I21" s="171"/>
      <c r="J21" s="171"/>
      <c r="K21" s="171"/>
      <c r="L21" s="171"/>
      <c r="M21" s="195">
        <f t="shared" ref="M21:S21" si="38">SUM(M22:M30)/2</f>
        <v>669</v>
      </c>
      <c r="N21" s="195">
        <f t="shared" si="38"/>
        <v>300</v>
      </c>
      <c r="O21" s="195">
        <f t="shared" si="38"/>
        <v>0</v>
      </c>
      <c r="P21" s="195">
        <f t="shared" si="38"/>
        <v>0</v>
      </c>
      <c r="Q21" s="195">
        <f t="shared" si="38"/>
        <v>0</v>
      </c>
      <c r="R21" s="195">
        <f t="shared" si="38"/>
        <v>19</v>
      </c>
      <c r="S21" s="195">
        <f t="shared" si="38"/>
        <v>350</v>
      </c>
      <c r="T21" s="196"/>
      <c r="U21" s="205">
        <f t="shared" ref="U21:AA21" si="39">SUM(U22:U30)/2</f>
        <v>62</v>
      </c>
      <c r="V21" s="205">
        <f t="shared" si="39"/>
        <v>52</v>
      </c>
      <c r="W21" s="205">
        <f t="shared" si="39"/>
        <v>0</v>
      </c>
      <c r="X21" s="205">
        <f t="shared" si="39"/>
        <v>0</v>
      </c>
      <c r="Y21" s="205">
        <f t="shared" si="39"/>
        <v>0</v>
      </c>
      <c r="Z21" s="205">
        <f t="shared" si="39"/>
        <v>1</v>
      </c>
      <c r="AA21" s="205">
        <f t="shared" si="39"/>
        <v>9</v>
      </c>
      <c r="AB21" s="196"/>
      <c r="AC21" s="205">
        <f t="shared" ref="AC21:AI21" si="40">SUM(AC22:AC30)/2</f>
        <v>577</v>
      </c>
      <c r="AD21" s="205">
        <f t="shared" si="40"/>
        <v>235</v>
      </c>
      <c r="AE21" s="205">
        <f t="shared" si="40"/>
        <v>0</v>
      </c>
      <c r="AF21" s="205">
        <f t="shared" si="40"/>
        <v>0</v>
      </c>
      <c r="AG21" s="205">
        <f t="shared" si="40"/>
        <v>0</v>
      </c>
      <c r="AH21" s="205">
        <f t="shared" si="40"/>
        <v>18</v>
      </c>
      <c r="AI21" s="205">
        <f t="shared" si="40"/>
        <v>324</v>
      </c>
      <c r="AJ21" s="196"/>
      <c r="AK21" s="205">
        <f t="shared" ref="AK21:AQ21" si="41">SUM(AK22:AK30)/2</f>
        <v>15</v>
      </c>
      <c r="AL21" s="205">
        <f t="shared" si="41"/>
        <v>6</v>
      </c>
      <c r="AM21" s="205">
        <f t="shared" si="41"/>
        <v>0</v>
      </c>
      <c r="AN21" s="205">
        <f t="shared" si="41"/>
        <v>0</v>
      </c>
      <c r="AO21" s="205">
        <f t="shared" si="41"/>
        <v>0</v>
      </c>
      <c r="AP21" s="205">
        <f t="shared" si="41"/>
        <v>0</v>
      </c>
      <c r="AQ21" s="205">
        <f t="shared" si="41"/>
        <v>9</v>
      </c>
      <c r="AR21" s="196"/>
      <c r="AS21" s="205">
        <f t="shared" ref="AS21:AY21" si="42">SUM(AS22:AS30)/2</f>
        <v>15</v>
      </c>
      <c r="AT21" s="205">
        <f t="shared" si="42"/>
        <v>7</v>
      </c>
      <c r="AU21" s="205">
        <f t="shared" si="42"/>
        <v>0</v>
      </c>
      <c r="AV21" s="205">
        <f t="shared" si="42"/>
        <v>0</v>
      </c>
      <c r="AW21" s="205">
        <f t="shared" si="42"/>
        <v>0</v>
      </c>
      <c r="AX21" s="205">
        <f t="shared" si="42"/>
        <v>0</v>
      </c>
      <c r="AY21" s="205">
        <f t="shared" si="42"/>
        <v>8</v>
      </c>
    </row>
    <row r="22" spans="1:51" ht="32.1" customHeight="1" x14ac:dyDescent="0.25">
      <c r="D22" s="175" t="s">
        <v>2596</v>
      </c>
      <c r="E22" s="538" t="s">
        <v>2595</v>
      </c>
      <c r="F22" s="539"/>
      <c r="G22" s="189"/>
      <c r="H22" s="177"/>
      <c r="I22" s="178"/>
      <c r="J22" s="178"/>
      <c r="K22" s="178"/>
      <c r="L22" s="178"/>
      <c r="M22" s="190">
        <f t="shared" ref="M22:S30" si="43">+U22+AC22+AK22+AS22</f>
        <v>218</v>
      </c>
      <c r="N22" s="190">
        <f t="shared" si="43"/>
        <v>89</v>
      </c>
      <c r="O22" s="190">
        <f t="shared" si="43"/>
        <v>0</v>
      </c>
      <c r="P22" s="190">
        <f t="shared" si="43"/>
        <v>0</v>
      </c>
      <c r="Q22" s="190">
        <f t="shared" si="43"/>
        <v>0</v>
      </c>
      <c r="R22" s="190">
        <f t="shared" si="43"/>
        <v>6</v>
      </c>
      <c r="S22" s="190">
        <f t="shared" si="43"/>
        <v>123</v>
      </c>
      <c r="T22" s="192"/>
      <c r="U22" s="181">
        <f t="shared" ref="U22:AA22" si="44">SUM(U23:U24)</f>
        <v>0</v>
      </c>
      <c r="V22" s="181">
        <f t="shared" si="44"/>
        <v>0</v>
      </c>
      <c r="W22" s="181">
        <f t="shared" si="44"/>
        <v>0</v>
      </c>
      <c r="X22" s="181">
        <f t="shared" si="44"/>
        <v>0</v>
      </c>
      <c r="Y22" s="181">
        <f t="shared" si="44"/>
        <v>0</v>
      </c>
      <c r="Z22" s="181">
        <f t="shared" si="44"/>
        <v>0</v>
      </c>
      <c r="AA22" s="181">
        <f t="shared" si="44"/>
        <v>0</v>
      </c>
      <c r="AB22" s="192"/>
      <c r="AC22" s="181">
        <f t="shared" ref="AC22:AI22" si="45">SUM(AC23:AC24)</f>
        <v>218</v>
      </c>
      <c r="AD22" s="181">
        <f t="shared" si="45"/>
        <v>89</v>
      </c>
      <c r="AE22" s="181">
        <f t="shared" si="45"/>
        <v>0</v>
      </c>
      <c r="AF22" s="181">
        <f t="shared" si="45"/>
        <v>0</v>
      </c>
      <c r="AG22" s="181">
        <f t="shared" si="45"/>
        <v>0</v>
      </c>
      <c r="AH22" s="181">
        <f t="shared" si="45"/>
        <v>6</v>
      </c>
      <c r="AI22" s="181">
        <f t="shared" si="45"/>
        <v>123</v>
      </c>
      <c r="AJ22" s="192"/>
      <c r="AK22" s="181">
        <f t="shared" ref="AK22:AQ22" si="46">SUM(AK23:AK24)</f>
        <v>0</v>
      </c>
      <c r="AL22" s="181">
        <f t="shared" si="46"/>
        <v>0</v>
      </c>
      <c r="AM22" s="181">
        <f t="shared" si="46"/>
        <v>0</v>
      </c>
      <c r="AN22" s="181">
        <f t="shared" si="46"/>
        <v>0</v>
      </c>
      <c r="AO22" s="181">
        <f t="shared" si="46"/>
        <v>0</v>
      </c>
      <c r="AP22" s="181">
        <f t="shared" si="46"/>
        <v>0</v>
      </c>
      <c r="AQ22" s="181">
        <f t="shared" si="46"/>
        <v>0</v>
      </c>
      <c r="AR22" s="192"/>
      <c r="AS22" s="181">
        <f t="shared" ref="AS22:AY22" si="47">SUM(AS23:AS24)</f>
        <v>0</v>
      </c>
      <c r="AT22" s="181">
        <f t="shared" si="47"/>
        <v>0</v>
      </c>
      <c r="AU22" s="181">
        <f t="shared" si="47"/>
        <v>0</v>
      </c>
      <c r="AV22" s="181">
        <f t="shared" si="47"/>
        <v>0</v>
      </c>
      <c r="AW22" s="181">
        <f t="shared" si="47"/>
        <v>0</v>
      </c>
      <c r="AX22" s="181">
        <f t="shared" si="47"/>
        <v>0</v>
      </c>
      <c r="AY22" s="181">
        <f t="shared" si="47"/>
        <v>0</v>
      </c>
    </row>
    <row r="23" spans="1:51" ht="32.1" customHeight="1" x14ac:dyDescent="0.25">
      <c r="D23" s="201"/>
      <c r="E23" s="182">
        <f>+Metas!H670</f>
        <v>585</v>
      </c>
      <c r="F23" s="191" t="str">
        <f>+Metas!K670</f>
        <v xml:space="preserve">Programa de capacitación a población migrante y retornada </v>
      </c>
      <c r="G23" s="226">
        <f>+Metas!J670</f>
        <v>1</v>
      </c>
      <c r="H23" s="1">
        <f>SUM(I23:L23)</f>
        <v>1</v>
      </c>
      <c r="I23" s="185"/>
      <c r="J23" s="185">
        <v>1</v>
      </c>
      <c r="K23" s="185"/>
      <c r="L23" s="185"/>
      <c r="M23" s="186">
        <f t="shared" si="43"/>
        <v>94</v>
      </c>
      <c r="N23" s="186">
        <f t="shared" si="43"/>
        <v>38</v>
      </c>
      <c r="O23" s="186">
        <f t="shared" si="43"/>
        <v>0</v>
      </c>
      <c r="P23" s="186">
        <f t="shared" si="43"/>
        <v>0</v>
      </c>
      <c r="Q23" s="186">
        <f t="shared" si="43"/>
        <v>0</v>
      </c>
      <c r="R23" s="186">
        <f t="shared" si="43"/>
        <v>3</v>
      </c>
      <c r="S23" s="186">
        <f t="shared" si="43"/>
        <v>53</v>
      </c>
      <c r="T23" s="227">
        <f>+I23</f>
        <v>0</v>
      </c>
      <c r="U23" s="186">
        <f>SUM(V23:AA23)</f>
        <v>0</v>
      </c>
      <c r="V23" s="188">
        <v>0</v>
      </c>
      <c r="W23" s="188">
        <v>0</v>
      </c>
      <c r="X23" s="188">
        <v>0</v>
      </c>
      <c r="Y23" s="188">
        <v>0</v>
      </c>
      <c r="Z23" s="188">
        <v>0</v>
      </c>
      <c r="AA23" s="188">
        <v>0</v>
      </c>
      <c r="AB23" s="227">
        <f>+J23</f>
        <v>1</v>
      </c>
      <c r="AC23" s="186">
        <f>SUM(AD23:AI23)</f>
        <v>94</v>
      </c>
      <c r="AD23" s="188">
        <v>38</v>
      </c>
      <c r="AE23" s="188">
        <v>0</v>
      </c>
      <c r="AF23" s="188">
        <v>0</v>
      </c>
      <c r="AG23" s="188">
        <v>0</v>
      </c>
      <c r="AH23" s="188">
        <v>3</v>
      </c>
      <c r="AI23" s="188">
        <v>53</v>
      </c>
      <c r="AJ23" s="227">
        <f>+K23</f>
        <v>0</v>
      </c>
      <c r="AK23" s="186">
        <f>SUM(AL23:AQ23)</f>
        <v>0</v>
      </c>
      <c r="AL23" s="188">
        <v>0</v>
      </c>
      <c r="AM23" s="188">
        <v>0</v>
      </c>
      <c r="AN23" s="188">
        <v>0</v>
      </c>
      <c r="AO23" s="188">
        <v>0</v>
      </c>
      <c r="AP23" s="188">
        <v>0</v>
      </c>
      <c r="AQ23" s="188">
        <v>0</v>
      </c>
      <c r="AR23" s="227">
        <f>+L23</f>
        <v>0</v>
      </c>
      <c r="AS23" s="186">
        <f>SUM(AT23:AY23)</f>
        <v>0</v>
      </c>
      <c r="AT23" s="188">
        <v>0</v>
      </c>
      <c r="AU23" s="188">
        <v>0</v>
      </c>
      <c r="AV23" s="188">
        <v>0</v>
      </c>
      <c r="AW23" s="188">
        <v>0</v>
      </c>
      <c r="AX23" s="188">
        <v>0</v>
      </c>
      <c r="AY23" s="188">
        <v>0</v>
      </c>
    </row>
    <row r="24" spans="1:51" ht="32.1" customHeight="1" x14ac:dyDescent="0.25">
      <c r="D24" s="201"/>
      <c r="E24" s="182">
        <f>+Metas!H671</f>
        <v>586</v>
      </c>
      <c r="F24" s="191" t="str">
        <f>+Metas!K671</f>
        <v xml:space="preserve">Capacitación en gestión de proyectos </v>
      </c>
      <c r="G24" s="226">
        <f>+Metas!J671</f>
        <v>1</v>
      </c>
      <c r="H24" s="2">
        <f>SUM(I24:L24)</f>
        <v>1</v>
      </c>
      <c r="I24" s="355"/>
      <c r="J24" s="355">
        <v>1</v>
      </c>
      <c r="K24" s="355"/>
      <c r="L24" s="355"/>
      <c r="M24" s="186">
        <f t="shared" si="43"/>
        <v>124</v>
      </c>
      <c r="N24" s="186">
        <f t="shared" si="43"/>
        <v>51</v>
      </c>
      <c r="O24" s="186">
        <f t="shared" si="43"/>
        <v>0</v>
      </c>
      <c r="P24" s="186">
        <f t="shared" si="43"/>
        <v>0</v>
      </c>
      <c r="Q24" s="186">
        <f t="shared" si="43"/>
        <v>0</v>
      </c>
      <c r="R24" s="186">
        <f t="shared" si="43"/>
        <v>3</v>
      </c>
      <c r="S24" s="186">
        <f t="shared" si="43"/>
        <v>70</v>
      </c>
      <c r="T24" s="227">
        <f>+I24</f>
        <v>0</v>
      </c>
      <c r="U24" s="186">
        <f>SUM(V24:AA24)</f>
        <v>0</v>
      </c>
      <c r="V24" s="188">
        <v>0</v>
      </c>
      <c r="W24" s="188">
        <v>0</v>
      </c>
      <c r="X24" s="188">
        <v>0</v>
      </c>
      <c r="Y24" s="188">
        <v>0</v>
      </c>
      <c r="Z24" s="188">
        <v>0</v>
      </c>
      <c r="AA24" s="188">
        <v>0</v>
      </c>
      <c r="AB24" s="227">
        <f>+J24</f>
        <v>1</v>
      </c>
      <c r="AC24" s="186">
        <f>SUM(AD24:AI24)</f>
        <v>124</v>
      </c>
      <c r="AD24" s="188">
        <v>51</v>
      </c>
      <c r="AE24" s="188">
        <v>0</v>
      </c>
      <c r="AF24" s="188">
        <v>0</v>
      </c>
      <c r="AG24" s="188">
        <v>0</v>
      </c>
      <c r="AH24" s="188">
        <v>3</v>
      </c>
      <c r="AI24" s="188">
        <v>70</v>
      </c>
      <c r="AJ24" s="227">
        <f>+K24</f>
        <v>0</v>
      </c>
      <c r="AK24" s="186">
        <f>SUM(AL24:AQ24)</f>
        <v>0</v>
      </c>
      <c r="AL24" s="188">
        <v>0</v>
      </c>
      <c r="AM24" s="188">
        <v>0</v>
      </c>
      <c r="AN24" s="188">
        <v>0</v>
      </c>
      <c r="AO24" s="188">
        <v>0</v>
      </c>
      <c r="AP24" s="188">
        <v>0</v>
      </c>
      <c r="AQ24" s="188">
        <v>0</v>
      </c>
      <c r="AR24" s="227">
        <f>+L24</f>
        <v>0</v>
      </c>
      <c r="AS24" s="186">
        <f>SUM(AT24:AY24)</f>
        <v>0</v>
      </c>
      <c r="AT24" s="188">
        <v>0</v>
      </c>
      <c r="AU24" s="188">
        <v>0</v>
      </c>
      <c r="AV24" s="188">
        <v>0</v>
      </c>
      <c r="AW24" s="188">
        <v>0</v>
      </c>
      <c r="AX24" s="188">
        <v>0</v>
      </c>
      <c r="AY24" s="188">
        <v>0</v>
      </c>
    </row>
    <row r="25" spans="1:51" ht="32.1" customHeight="1" x14ac:dyDescent="0.25">
      <c r="D25" s="175" t="s">
        <v>2598</v>
      </c>
      <c r="E25" s="551" t="s">
        <v>2597</v>
      </c>
      <c r="F25" s="552"/>
      <c r="G25" s="189"/>
      <c r="H25" s="177"/>
      <c r="I25" s="178"/>
      <c r="J25" s="178"/>
      <c r="K25" s="178"/>
      <c r="L25" s="178"/>
      <c r="M25" s="190">
        <f t="shared" si="43"/>
        <v>232</v>
      </c>
      <c r="N25" s="190">
        <f t="shared" si="43"/>
        <v>102</v>
      </c>
      <c r="O25" s="190">
        <f t="shared" si="43"/>
        <v>0</v>
      </c>
      <c r="P25" s="190">
        <f t="shared" si="43"/>
        <v>0</v>
      </c>
      <c r="Q25" s="190">
        <f t="shared" si="43"/>
        <v>0</v>
      </c>
      <c r="R25" s="190">
        <f t="shared" si="43"/>
        <v>7</v>
      </c>
      <c r="S25" s="190">
        <f t="shared" si="43"/>
        <v>123</v>
      </c>
      <c r="T25" s="192"/>
      <c r="U25" s="181">
        <f t="shared" ref="U25:AA25" si="48">SUM(U26:U27)</f>
        <v>13</v>
      </c>
      <c r="V25" s="181">
        <f t="shared" si="48"/>
        <v>13</v>
      </c>
      <c r="W25" s="181">
        <f t="shared" si="48"/>
        <v>0</v>
      </c>
      <c r="X25" s="181">
        <f t="shared" si="48"/>
        <v>0</v>
      </c>
      <c r="Y25" s="181">
        <f t="shared" si="48"/>
        <v>0</v>
      </c>
      <c r="Z25" s="181">
        <f t="shared" si="48"/>
        <v>0</v>
      </c>
      <c r="AA25" s="181">
        <f t="shared" si="48"/>
        <v>0</v>
      </c>
      <c r="AB25" s="192"/>
      <c r="AC25" s="181">
        <f t="shared" ref="AC25:AI25" si="49">SUM(AC26:AC27)</f>
        <v>219</v>
      </c>
      <c r="AD25" s="181">
        <f t="shared" si="49"/>
        <v>89</v>
      </c>
      <c r="AE25" s="181">
        <f t="shared" si="49"/>
        <v>0</v>
      </c>
      <c r="AF25" s="181">
        <f t="shared" si="49"/>
        <v>0</v>
      </c>
      <c r="AG25" s="181">
        <f t="shared" si="49"/>
        <v>0</v>
      </c>
      <c r="AH25" s="181">
        <f t="shared" si="49"/>
        <v>7</v>
      </c>
      <c r="AI25" s="181">
        <f t="shared" si="49"/>
        <v>123</v>
      </c>
      <c r="AJ25" s="192"/>
      <c r="AK25" s="181">
        <f t="shared" ref="AK25:AQ25" si="50">SUM(AK26:AK27)</f>
        <v>0</v>
      </c>
      <c r="AL25" s="181">
        <f t="shared" si="50"/>
        <v>0</v>
      </c>
      <c r="AM25" s="181">
        <f t="shared" si="50"/>
        <v>0</v>
      </c>
      <c r="AN25" s="181">
        <f t="shared" si="50"/>
        <v>0</v>
      </c>
      <c r="AO25" s="181">
        <f t="shared" si="50"/>
        <v>0</v>
      </c>
      <c r="AP25" s="181">
        <f t="shared" si="50"/>
        <v>0</v>
      </c>
      <c r="AQ25" s="181">
        <f t="shared" si="50"/>
        <v>0</v>
      </c>
      <c r="AR25" s="192"/>
      <c r="AS25" s="181">
        <f t="shared" ref="AS25:AY25" si="51">SUM(AS26:AS27)</f>
        <v>0</v>
      </c>
      <c r="AT25" s="181">
        <f t="shared" si="51"/>
        <v>0</v>
      </c>
      <c r="AU25" s="181">
        <f t="shared" si="51"/>
        <v>0</v>
      </c>
      <c r="AV25" s="181">
        <f t="shared" si="51"/>
        <v>0</v>
      </c>
      <c r="AW25" s="181">
        <f t="shared" si="51"/>
        <v>0</v>
      </c>
      <c r="AX25" s="181">
        <f t="shared" si="51"/>
        <v>0</v>
      </c>
      <c r="AY25" s="181">
        <f t="shared" si="51"/>
        <v>0</v>
      </c>
    </row>
    <row r="26" spans="1:51" ht="32.1" customHeight="1" x14ac:dyDescent="0.25">
      <c r="D26" s="175"/>
      <c r="E26" s="182">
        <f>+Metas!H672</f>
        <v>587</v>
      </c>
      <c r="F26" s="183" t="str">
        <f>+Metas!K672</f>
        <v xml:space="preserve">Plan de capacitación en esquemas de fortalecimiento organizacional </v>
      </c>
      <c r="G26" s="226">
        <f>+Metas!J672</f>
        <v>1</v>
      </c>
      <c r="H26" s="1">
        <f>SUM(I26:L26)</f>
        <v>1</v>
      </c>
      <c r="I26" s="198"/>
      <c r="J26" s="198">
        <v>1</v>
      </c>
      <c r="K26" s="198"/>
      <c r="L26" s="198"/>
      <c r="M26" s="186">
        <f t="shared" si="43"/>
        <v>94</v>
      </c>
      <c r="N26" s="186">
        <f t="shared" si="43"/>
        <v>38</v>
      </c>
      <c r="O26" s="186">
        <f t="shared" si="43"/>
        <v>0</v>
      </c>
      <c r="P26" s="186">
        <f t="shared" si="43"/>
        <v>0</v>
      </c>
      <c r="Q26" s="186">
        <f t="shared" si="43"/>
        <v>0</v>
      </c>
      <c r="R26" s="186">
        <f t="shared" si="43"/>
        <v>3</v>
      </c>
      <c r="S26" s="186">
        <f t="shared" si="43"/>
        <v>53</v>
      </c>
      <c r="T26" s="227">
        <f>+I26</f>
        <v>0</v>
      </c>
      <c r="U26" s="186">
        <f>SUM(V26:AA26)</f>
        <v>0</v>
      </c>
      <c r="V26" s="188">
        <v>0</v>
      </c>
      <c r="W26" s="188">
        <v>0</v>
      </c>
      <c r="X26" s="188">
        <v>0</v>
      </c>
      <c r="Y26" s="188">
        <v>0</v>
      </c>
      <c r="Z26" s="188">
        <v>0</v>
      </c>
      <c r="AA26" s="188">
        <v>0</v>
      </c>
      <c r="AB26" s="227">
        <f>+J26</f>
        <v>1</v>
      </c>
      <c r="AC26" s="186">
        <f>SUM(AD26:AI26)</f>
        <v>94</v>
      </c>
      <c r="AD26" s="188">
        <v>38</v>
      </c>
      <c r="AE26" s="188">
        <v>0</v>
      </c>
      <c r="AF26" s="188">
        <v>0</v>
      </c>
      <c r="AG26" s="188">
        <v>0</v>
      </c>
      <c r="AH26" s="188">
        <v>3</v>
      </c>
      <c r="AI26" s="188">
        <v>53</v>
      </c>
      <c r="AJ26" s="227">
        <f>+K26</f>
        <v>0</v>
      </c>
      <c r="AK26" s="186">
        <f>SUM(AL26:AQ26)</f>
        <v>0</v>
      </c>
      <c r="AL26" s="188">
        <v>0</v>
      </c>
      <c r="AM26" s="188">
        <v>0</v>
      </c>
      <c r="AN26" s="188">
        <v>0</v>
      </c>
      <c r="AO26" s="188">
        <v>0</v>
      </c>
      <c r="AP26" s="188">
        <v>0</v>
      </c>
      <c r="AQ26" s="188">
        <v>0</v>
      </c>
      <c r="AR26" s="227">
        <f>+L26</f>
        <v>0</v>
      </c>
      <c r="AS26" s="186">
        <f>SUM(AT26:AY26)</f>
        <v>0</v>
      </c>
      <c r="AT26" s="188">
        <v>0</v>
      </c>
      <c r="AU26" s="188">
        <v>0</v>
      </c>
      <c r="AV26" s="188">
        <v>0</v>
      </c>
      <c r="AW26" s="188">
        <v>0</v>
      </c>
      <c r="AX26" s="188">
        <v>0</v>
      </c>
      <c r="AY26" s="188">
        <v>0</v>
      </c>
    </row>
    <row r="27" spans="1:51" ht="32.1" customHeight="1" x14ac:dyDescent="0.25">
      <c r="D27" s="175"/>
      <c r="E27" s="182">
        <f>+Metas!H673</f>
        <v>588</v>
      </c>
      <c r="F27" s="183" t="str">
        <f>+Metas!K673</f>
        <v>Capacitación en marco constitucional colombiano</v>
      </c>
      <c r="G27" s="226">
        <f>+Metas!J673</f>
        <v>1</v>
      </c>
      <c r="H27" s="1">
        <f>SUM(I27:L27)</f>
        <v>1</v>
      </c>
      <c r="I27" s="198"/>
      <c r="J27" s="198">
        <v>1</v>
      </c>
      <c r="K27" s="198"/>
      <c r="L27" s="198"/>
      <c r="M27" s="186">
        <f t="shared" si="43"/>
        <v>138</v>
      </c>
      <c r="N27" s="186">
        <f t="shared" si="43"/>
        <v>64</v>
      </c>
      <c r="O27" s="186">
        <f t="shared" si="43"/>
        <v>0</v>
      </c>
      <c r="P27" s="186">
        <f t="shared" si="43"/>
        <v>0</v>
      </c>
      <c r="Q27" s="186">
        <f t="shared" si="43"/>
        <v>0</v>
      </c>
      <c r="R27" s="186">
        <f t="shared" si="43"/>
        <v>4</v>
      </c>
      <c r="S27" s="186">
        <f t="shared" si="43"/>
        <v>70</v>
      </c>
      <c r="T27" s="227">
        <f>+I27</f>
        <v>0</v>
      </c>
      <c r="U27" s="186">
        <f>SUM(V27:AA27)</f>
        <v>13</v>
      </c>
      <c r="V27" s="188">
        <v>13</v>
      </c>
      <c r="W27" s="188">
        <v>0</v>
      </c>
      <c r="X27" s="188">
        <v>0</v>
      </c>
      <c r="Y27" s="188">
        <v>0</v>
      </c>
      <c r="Z27" s="188">
        <v>0</v>
      </c>
      <c r="AA27" s="188">
        <v>0</v>
      </c>
      <c r="AB27" s="227">
        <f>+J27</f>
        <v>1</v>
      </c>
      <c r="AC27" s="186">
        <f>SUM(AD27:AI27)</f>
        <v>125</v>
      </c>
      <c r="AD27" s="188">
        <v>51</v>
      </c>
      <c r="AE27" s="188">
        <v>0</v>
      </c>
      <c r="AF27" s="188">
        <v>0</v>
      </c>
      <c r="AG27" s="188">
        <v>0</v>
      </c>
      <c r="AH27" s="188">
        <v>4</v>
      </c>
      <c r="AI27" s="188">
        <v>70</v>
      </c>
      <c r="AJ27" s="227">
        <f>+K27</f>
        <v>0</v>
      </c>
      <c r="AK27" s="186">
        <f>SUM(AL27:AQ27)</f>
        <v>0</v>
      </c>
      <c r="AL27" s="188">
        <v>0</v>
      </c>
      <c r="AM27" s="188">
        <v>0</v>
      </c>
      <c r="AN27" s="188">
        <v>0</v>
      </c>
      <c r="AO27" s="188">
        <v>0</v>
      </c>
      <c r="AP27" s="188">
        <v>0</v>
      </c>
      <c r="AQ27" s="188">
        <v>0</v>
      </c>
      <c r="AR27" s="227">
        <f>+L27</f>
        <v>0</v>
      </c>
      <c r="AS27" s="186">
        <f>SUM(AT27:AY27)</f>
        <v>0</v>
      </c>
      <c r="AT27" s="188">
        <v>0</v>
      </c>
      <c r="AU27" s="188">
        <v>0</v>
      </c>
      <c r="AV27" s="188">
        <v>0</v>
      </c>
      <c r="AW27" s="188">
        <v>0</v>
      </c>
      <c r="AX27" s="188">
        <v>0</v>
      </c>
      <c r="AY27" s="188">
        <v>0</v>
      </c>
    </row>
    <row r="28" spans="1:51" ht="32.1" customHeight="1" x14ac:dyDescent="0.25">
      <c r="D28" s="175" t="s">
        <v>2600</v>
      </c>
      <c r="E28" s="551" t="s">
        <v>2599</v>
      </c>
      <c r="F28" s="552"/>
      <c r="G28" s="189"/>
      <c r="H28" s="177"/>
      <c r="I28" s="178"/>
      <c r="J28" s="178"/>
      <c r="K28" s="178"/>
      <c r="L28" s="178"/>
      <c r="M28" s="190">
        <f t="shared" si="43"/>
        <v>219</v>
      </c>
      <c r="N28" s="190">
        <f t="shared" si="43"/>
        <v>109</v>
      </c>
      <c r="O28" s="190">
        <f t="shared" si="43"/>
        <v>0</v>
      </c>
      <c r="P28" s="190">
        <f t="shared" si="43"/>
        <v>0</v>
      </c>
      <c r="Q28" s="190">
        <f t="shared" si="43"/>
        <v>0</v>
      </c>
      <c r="R28" s="190">
        <f t="shared" si="43"/>
        <v>6</v>
      </c>
      <c r="S28" s="190">
        <f t="shared" si="43"/>
        <v>104</v>
      </c>
      <c r="T28" s="180"/>
      <c r="U28" s="181">
        <f t="shared" ref="U28:AA28" si="52">SUM(U29:U30)</f>
        <v>49</v>
      </c>
      <c r="V28" s="181">
        <f t="shared" si="52"/>
        <v>39</v>
      </c>
      <c r="W28" s="181">
        <f t="shared" si="52"/>
        <v>0</v>
      </c>
      <c r="X28" s="181">
        <f t="shared" si="52"/>
        <v>0</v>
      </c>
      <c r="Y28" s="181">
        <f t="shared" si="52"/>
        <v>0</v>
      </c>
      <c r="Z28" s="181">
        <f t="shared" si="52"/>
        <v>1</v>
      </c>
      <c r="AA28" s="181">
        <f t="shared" si="52"/>
        <v>9</v>
      </c>
      <c r="AB28" s="180"/>
      <c r="AC28" s="181">
        <f t="shared" ref="AC28:AI28" si="53">SUM(AC29:AC30)</f>
        <v>140</v>
      </c>
      <c r="AD28" s="181">
        <f t="shared" si="53"/>
        <v>57</v>
      </c>
      <c r="AE28" s="181">
        <f t="shared" si="53"/>
        <v>0</v>
      </c>
      <c r="AF28" s="181">
        <f t="shared" si="53"/>
        <v>0</v>
      </c>
      <c r="AG28" s="181">
        <f t="shared" si="53"/>
        <v>0</v>
      </c>
      <c r="AH28" s="181">
        <f t="shared" si="53"/>
        <v>5</v>
      </c>
      <c r="AI28" s="181">
        <f t="shared" si="53"/>
        <v>78</v>
      </c>
      <c r="AJ28" s="180"/>
      <c r="AK28" s="181">
        <f t="shared" ref="AK28:AQ28" si="54">SUM(AK29:AK30)</f>
        <v>15</v>
      </c>
      <c r="AL28" s="181">
        <f t="shared" si="54"/>
        <v>6</v>
      </c>
      <c r="AM28" s="181">
        <f t="shared" si="54"/>
        <v>0</v>
      </c>
      <c r="AN28" s="181">
        <f t="shared" si="54"/>
        <v>0</v>
      </c>
      <c r="AO28" s="181">
        <f t="shared" si="54"/>
        <v>0</v>
      </c>
      <c r="AP28" s="181">
        <f t="shared" si="54"/>
        <v>0</v>
      </c>
      <c r="AQ28" s="181">
        <f t="shared" si="54"/>
        <v>9</v>
      </c>
      <c r="AR28" s="180"/>
      <c r="AS28" s="181">
        <f t="shared" ref="AS28:AY28" si="55">SUM(AS29:AS30)</f>
        <v>15</v>
      </c>
      <c r="AT28" s="181">
        <f t="shared" si="55"/>
        <v>7</v>
      </c>
      <c r="AU28" s="181">
        <f t="shared" si="55"/>
        <v>0</v>
      </c>
      <c r="AV28" s="181">
        <f t="shared" si="55"/>
        <v>0</v>
      </c>
      <c r="AW28" s="181">
        <f t="shared" si="55"/>
        <v>0</v>
      </c>
      <c r="AX28" s="181">
        <f t="shared" si="55"/>
        <v>0</v>
      </c>
      <c r="AY28" s="181">
        <f t="shared" si="55"/>
        <v>8</v>
      </c>
    </row>
    <row r="29" spans="1:51" ht="32.1" customHeight="1" x14ac:dyDescent="0.25">
      <c r="D29" s="175"/>
      <c r="E29" s="182">
        <f>+Metas!H674</f>
        <v>589</v>
      </c>
      <c r="F29" s="183" t="str">
        <f>+Metas!K674</f>
        <v xml:space="preserve">Capacitación para el diseño y gestión de proyectos </v>
      </c>
      <c r="G29" s="226">
        <f>+Metas!J674</f>
        <v>1</v>
      </c>
      <c r="H29" s="1">
        <f>SUM(I29:L29)</f>
        <v>1</v>
      </c>
      <c r="I29" s="185"/>
      <c r="J29" s="185">
        <v>1</v>
      </c>
      <c r="K29" s="185"/>
      <c r="L29" s="185"/>
      <c r="M29" s="186">
        <f t="shared" si="43"/>
        <v>125</v>
      </c>
      <c r="N29" s="186">
        <f t="shared" si="43"/>
        <v>51</v>
      </c>
      <c r="O29" s="186">
        <f t="shared" si="43"/>
        <v>0</v>
      </c>
      <c r="P29" s="186">
        <f t="shared" si="43"/>
        <v>0</v>
      </c>
      <c r="Q29" s="186">
        <f t="shared" si="43"/>
        <v>0</v>
      </c>
      <c r="R29" s="186">
        <f t="shared" si="43"/>
        <v>4</v>
      </c>
      <c r="S29" s="186">
        <f t="shared" si="43"/>
        <v>70</v>
      </c>
      <c r="T29" s="227">
        <f>+I29</f>
        <v>0</v>
      </c>
      <c r="U29" s="186">
        <f>SUM(V29:AA29)</f>
        <v>0</v>
      </c>
      <c r="V29" s="188">
        <v>0</v>
      </c>
      <c r="W29" s="188">
        <v>0</v>
      </c>
      <c r="X29" s="188">
        <v>0</v>
      </c>
      <c r="Y29" s="188">
        <v>0</v>
      </c>
      <c r="Z29" s="188">
        <v>0</v>
      </c>
      <c r="AA29" s="188">
        <v>0</v>
      </c>
      <c r="AB29" s="227">
        <f>+J29</f>
        <v>1</v>
      </c>
      <c r="AC29" s="186">
        <f>SUM(AD29:AI29)</f>
        <v>125</v>
      </c>
      <c r="AD29" s="188">
        <v>51</v>
      </c>
      <c r="AE29" s="188">
        <v>0</v>
      </c>
      <c r="AF29" s="188">
        <v>0</v>
      </c>
      <c r="AG29" s="188">
        <v>0</v>
      </c>
      <c r="AH29" s="188">
        <v>4</v>
      </c>
      <c r="AI29" s="188">
        <v>70</v>
      </c>
      <c r="AJ29" s="227">
        <f>+K29</f>
        <v>0</v>
      </c>
      <c r="AK29" s="186">
        <f>SUM(AL29:AQ29)</f>
        <v>0</v>
      </c>
      <c r="AL29" s="188">
        <v>0</v>
      </c>
      <c r="AM29" s="188">
        <v>0</v>
      </c>
      <c r="AN29" s="188">
        <v>0</v>
      </c>
      <c r="AO29" s="188">
        <v>0</v>
      </c>
      <c r="AP29" s="188">
        <v>0</v>
      </c>
      <c r="AQ29" s="188">
        <v>0</v>
      </c>
      <c r="AR29" s="227">
        <f>+L29</f>
        <v>0</v>
      </c>
      <c r="AS29" s="186">
        <f>SUM(AT29:AY29)</f>
        <v>0</v>
      </c>
      <c r="AT29" s="188">
        <v>0</v>
      </c>
      <c r="AU29" s="188">
        <v>0</v>
      </c>
      <c r="AV29" s="188">
        <v>0</v>
      </c>
      <c r="AW29" s="188">
        <v>0</v>
      </c>
      <c r="AX29" s="188">
        <v>0</v>
      </c>
      <c r="AY29" s="188">
        <v>0</v>
      </c>
    </row>
    <row r="30" spans="1:51" ht="32.1" customHeight="1" x14ac:dyDescent="0.25">
      <c r="D30" s="175"/>
      <c r="E30" s="182">
        <f>+Metas!H675</f>
        <v>590</v>
      </c>
      <c r="F30" s="183" t="str">
        <f>+Metas!K675</f>
        <v>Proyectos de cooperación internacional gestionados por la Secretaría de Fronteras y Cooperación internacional</v>
      </c>
      <c r="G30" s="226">
        <f>+Metas!J675</f>
        <v>20</v>
      </c>
      <c r="H30" s="1">
        <f>SUM(I30:L30)</f>
        <v>20</v>
      </c>
      <c r="I30" s="185">
        <v>5</v>
      </c>
      <c r="J30" s="185">
        <v>5</v>
      </c>
      <c r="K30" s="185">
        <v>5</v>
      </c>
      <c r="L30" s="185">
        <v>5</v>
      </c>
      <c r="M30" s="186">
        <f t="shared" si="43"/>
        <v>94</v>
      </c>
      <c r="N30" s="186">
        <f t="shared" si="43"/>
        <v>58</v>
      </c>
      <c r="O30" s="186">
        <f t="shared" si="43"/>
        <v>0</v>
      </c>
      <c r="P30" s="186">
        <f t="shared" si="43"/>
        <v>0</v>
      </c>
      <c r="Q30" s="186">
        <f t="shared" si="43"/>
        <v>0</v>
      </c>
      <c r="R30" s="186">
        <f t="shared" si="43"/>
        <v>2</v>
      </c>
      <c r="S30" s="186">
        <f t="shared" si="43"/>
        <v>34</v>
      </c>
      <c r="T30" s="227">
        <f>+I30</f>
        <v>5</v>
      </c>
      <c r="U30" s="186">
        <f>SUM(V30:AA30)</f>
        <v>49</v>
      </c>
      <c r="V30" s="188">
        <v>39</v>
      </c>
      <c r="W30" s="188">
        <v>0</v>
      </c>
      <c r="X30" s="188">
        <v>0</v>
      </c>
      <c r="Y30" s="188">
        <v>0</v>
      </c>
      <c r="Z30" s="188">
        <v>1</v>
      </c>
      <c r="AA30" s="188">
        <v>9</v>
      </c>
      <c r="AB30" s="227">
        <f>+J30</f>
        <v>5</v>
      </c>
      <c r="AC30" s="186">
        <f>SUM(AD30:AI30)</f>
        <v>15</v>
      </c>
      <c r="AD30" s="188">
        <v>6</v>
      </c>
      <c r="AE30" s="188">
        <v>0</v>
      </c>
      <c r="AF30" s="188">
        <v>0</v>
      </c>
      <c r="AG30" s="188">
        <v>0</v>
      </c>
      <c r="AH30" s="188">
        <v>1</v>
      </c>
      <c r="AI30" s="188">
        <v>8</v>
      </c>
      <c r="AJ30" s="227">
        <f>+K30</f>
        <v>5</v>
      </c>
      <c r="AK30" s="186">
        <f>SUM(AL30:AQ30)</f>
        <v>15</v>
      </c>
      <c r="AL30" s="188">
        <v>6</v>
      </c>
      <c r="AM30" s="188">
        <v>0</v>
      </c>
      <c r="AN30" s="188">
        <v>0</v>
      </c>
      <c r="AO30" s="188">
        <v>0</v>
      </c>
      <c r="AP30" s="188">
        <v>0</v>
      </c>
      <c r="AQ30" s="188">
        <v>9</v>
      </c>
      <c r="AR30" s="227">
        <f>+L30</f>
        <v>5</v>
      </c>
      <c r="AS30" s="186">
        <f>SUM(AT30:AY30)</f>
        <v>15</v>
      </c>
      <c r="AT30" s="188">
        <v>7</v>
      </c>
      <c r="AU30" s="188">
        <v>0</v>
      </c>
      <c r="AV30" s="188">
        <v>0</v>
      </c>
      <c r="AW30" s="188">
        <v>0</v>
      </c>
      <c r="AX30" s="188">
        <v>0</v>
      </c>
      <c r="AY30" s="188">
        <v>8</v>
      </c>
    </row>
    <row r="31" spans="1:51" ht="31.9" customHeight="1" x14ac:dyDescent="0.25">
      <c r="AF31" s="214"/>
    </row>
    <row r="32" spans="1:51" ht="30" customHeight="1" thickBot="1" x14ac:dyDescent="0.3">
      <c r="A32" s="142"/>
      <c r="B32" s="142"/>
      <c r="C32" s="142"/>
      <c r="D32" s="142"/>
      <c r="E32" s="242"/>
      <c r="F32" s="243"/>
      <c r="G32" s="244"/>
      <c r="H32" s="244"/>
      <c r="I32" s="245"/>
      <c r="J32" s="245"/>
      <c r="K32" s="245"/>
      <c r="L32" s="245"/>
      <c r="M32" s="246"/>
      <c r="AF32" s="214"/>
    </row>
    <row r="33" spans="1:51" ht="30" customHeight="1" thickBot="1" x14ac:dyDescent="0.3">
      <c r="A33" s="141"/>
      <c r="B33" s="142"/>
      <c r="C33" s="142"/>
      <c r="D33" s="142"/>
      <c r="E33" s="143"/>
      <c r="F33" s="144"/>
      <c r="G33" s="145"/>
      <c r="H33" s="145"/>
      <c r="I33" s="146"/>
      <c r="J33" s="146"/>
      <c r="K33" s="146"/>
      <c r="L33" s="146"/>
      <c r="M33" s="527" t="s">
        <v>271</v>
      </c>
      <c r="N33" s="528"/>
      <c r="O33" s="528"/>
      <c r="P33" s="528"/>
      <c r="Q33" s="528"/>
      <c r="R33" s="528"/>
      <c r="S33" s="529"/>
      <c r="T33" s="530" t="s">
        <v>264</v>
      </c>
      <c r="U33" s="531"/>
      <c r="V33" s="531"/>
      <c r="W33" s="531"/>
      <c r="X33" s="531"/>
      <c r="Y33" s="531"/>
      <c r="Z33" s="531"/>
      <c r="AA33" s="531"/>
      <c r="AB33" s="530" t="s">
        <v>265</v>
      </c>
      <c r="AC33" s="531"/>
      <c r="AD33" s="531"/>
      <c r="AE33" s="531"/>
      <c r="AF33" s="531"/>
      <c r="AG33" s="531"/>
      <c r="AH33" s="531"/>
      <c r="AI33" s="531"/>
      <c r="AJ33" s="530" t="s">
        <v>266</v>
      </c>
      <c r="AK33" s="531"/>
      <c r="AL33" s="531"/>
      <c r="AM33" s="531"/>
      <c r="AN33" s="531"/>
      <c r="AO33" s="531"/>
      <c r="AP33" s="531"/>
      <c r="AQ33" s="531"/>
      <c r="AR33" s="530" t="s">
        <v>267</v>
      </c>
      <c r="AS33" s="531"/>
      <c r="AT33" s="531"/>
      <c r="AU33" s="531"/>
      <c r="AV33" s="531"/>
      <c r="AW33" s="531"/>
      <c r="AX33" s="531"/>
      <c r="AY33" s="531"/>
    </row>
    <row r="34" spans="1:51" ht="31.9" customHeight="1" x14ac:dyDescent="0.25">
      <c r="A34" s="542"/>
      <c r="B34" s="543"/>
      <c r="C34" s="543"/>
      <c r="D34" s="543"/>
      <c r="E34" s="543"/>
      <c r="F34" s="544"/>
      <c r="G34" s="567" t="s">
        <v>270</v>
      </c>
      <c r="H34" s="569" t="s">
        <v>269</v>
      </c>
      <c r="I34" s="555" t="s">
        <v>141</v>
      </c>
      <c r="J34" s="557" t="s">
        <v>142</v>
      </c>
      <c r="K34" s="559" t="s">
        <v>143</v>
      </c>
      <c r="L34" s="566" t="s">
        <v>144</v>
      </c>
      <c r="M34" s="571" t="s">
        <v>1</v>
      </c>
      <c r="N34" s="563" t="s">
        <v>0</v>
      </c>
      <c r="O34" s="563"/>
      <c r="P34" s="563"/>
      <c r="Q34" s="563"/>
      <c r="R34" s="564" t="s">
        <v>268</v>
      </c>
      <c r="S34" s="553" t="s">
        <v>5</v>
      </c>
      <c r="T34" s="561" t="s">
        <v>141</v>
      </c>
      <c r="U34" s="571" t="s">
        <v>8</v>
      </c>
      <c r="V34" s="563" t="s">
        <v>0</v>
      </c>
      <c r="W34" s="563"/>
      <c r="X34" s="563"/>
      <c r="Y34" s="563"/>
      <c r="Z34" s="564" t="s">
        <v>268</v>
      </c>
      <c r="AA34" s="553" t="s">
        <v>5</v>
      </c>
      <c r="AB34" s="561" t="s">
        <v>142</v>
      </c>
      <c r="AC34" s="571" t="s">
        <v>8</v>
      </c>
      <c r="AD34" s="563" t="s">
        <v>0</v>
      </c>
      <c r="AE34" s="563"/>
      <c r="AF34" s="563"/>
      <c r="AG34" s="563"/>
      <c r="AH34" s="564" t="s">
        <v>268</v>
      </c>
      <c r="AI34" s="553" t="s">
        <v>5</v>
      </c>
      <c r="AJ34" s="561" t="s">
        <v>143</v>
      </c>
      <c r="AK34" s="571" t="s">
        <v>8</v>
      </c>
      <c r="AL34" s="563" t="s">
        <v>0</v>
      </c>
      <c r="AM34" s="563"/>
      <c r="AN34" s="563"/>
      <c r="AO34" s="563"/>
      <c r="AP34" s="564" t="s">
        <v>268</v>
      </c>
      <c r="AQ34" s="553" t="s">
        <v>5</v>
      </c>
      <c r="AR34" s="561" t="s">
        <v>144</v>
      </c>
      <c r="AS34" s="571" t="s">
        <v>8</v>
      </c>
      <c r="AT34" s="563" t="s">
        <v>0</v>
      </c>
      <c r="AU34" s="563"/>
      <c r="AV34" s="563"/>
      <c r="AW34" s="563"/>
      <c r="AX34" s="564" t="s">
        <v>268</v>
      </c>
      <c r="AY34" s="553" t="s">
        <v>5</v>
      </c>
    </row>
    <row r="35" spans="1:51" ht="31.9" customHeight="1" x14ac:dyDescent="0.25">
      <c r="A35" s="545"/>
      <c r="B35" s="546"/>
      <c r="C35" s="546"/>
      <c r="D35" s="546"/>
      <c r="E35" s="546"/>
      <c r="F35" s="547"/>
      <c r="G35" s="568"/>
      <c r="H35" s="570"/>
      <c r="I35" s="556"/>
      <c r="J35" s="558"/>
      <c r="K35" s="560"/>
      <c r="L35" s="562"/>
      <c r="M35" s="572"/>
      <c r="N35" s="148" t="s">
        <v>2</v>
      </c>
      <c r="O35" s="148" t="s">
        <v>4</v>
      </c>
      <c r="P35" s="148" t="s">
        <v>3</v>
      </c>
      <c r="Q35" s="148" t="s">
        <v>6</v>
      </c>
      <c r="R35" s="565"/>
      <c r="S35" s="554"/>
      <c r="T35" s="562"/>
      <c r="U35" s="572"/>
      <c r="V35" s="148" t="s">
        <v>2</v>
      </c>
      <c r="W35" s="148" t="s">
        <v>4</v>
      </c>
      <c r="X35" s="148" t="s">
        <v>3</v>
      </c>
      <c r="Y35" s="148" t="s">
        <v>6</v>
      </c>
      <c r="Z35" s="565"/>
      <c r="AA35" s="554"/>
      <c r="AB35" s="562"/>
      <c r="AC35" s="572"/>
      <c r="AD35" s="148" t="s">
        <v>2</v>
      </c>
      <c r="AE35" s="148" t="s">
        <v>4</v>
      </c>
      <c r="AF35" s="148" t="s">
        <v>3</v>
      </c>
      <c r="AG35" s="148" t="s">
        <v>6</v>
      </c>
      <c r="AH35" s="565"/>
      <c r="AI35" s="554"/>
      <c r="AJ35" s="562"/>
      <c r="AK35" s="572"/>
      <c r="AL35" s="148" t="s">
        <v>2</v>
      </c>
      <c r="AM35" s="148" t="s">
        <v>4</v>
      </c>
      <c r="AN35" s="148" t="s">
        <v>3</v>
      </c>
      <c r="AO35" s="148" t="s">
        <v>6</v>
      </c>
      <c r="AP35" s="565"/>
      <c r="AQ35" s="554"/>
      <c r="AR35" s="562"/>
      <c r="AS35" s="572"/>
      <c r="AT35" s="148" t="s">
        <v>2</v>
      </c>
      <c r="AU35" s="148" t="s">
        <v>4</v>
      </c>
      <c r="AV35" s="148" t="s">
        <v>3</v>
      </c>
      <c r="AW35" s="148" t="s">
        <v>6</v>
      </c>
      <c r="AX35" s="565"/>
      <c r="AY35" s="554"/>
    </row>
    <row r="36" spans="1:51" ht="19.149999999999999" customHeight="1" x14ac:dyDescent="0.25">
      <c r="A36" s="548"/>
      <c r="B36" s="549"/>
      <c r="C36" s="549"/>
      <c r="D36" s="549"/>
      <c r="E36" s="549"/>
      <c r="F36" s="550"/>
      <c r="G36" s="149"/>
      <c r="H36" s="149"/>
      <c r="I36" s="150"/>
      <c r="J36" s="150"/>
      <c r="K36" s="150"/>
      <c r="L36" s="150"/>
      <c r="M36" s="215">
        <v>1060</v>
      </c>
      <c r="N36" s="215">
        <v>210</v>
      </c>
      <c r="O36" s="215">
        <v>0</v>
      </c>
      <c r="P36" s="215">
        <v>0</v>
      </c>
      <c r="Q36" s="215">
        <v>0</v>
      </c>
      <c r="R36" s="215">
        <v>450</v>
      </c>
      <c r="S36" s="215">
        <v>400</v>
      </c>
      <c r="T36" s="152"/>
      <c r="U36" s="151"/>
      <c r="V36" s="151"/>
      <c r="W36" s="151"/>
      <c r="X36" s="151"/>
      <c r="Y36" s="151"/>
      <c r="Z36" s="151"/>
      <c r="AA36" s="151"/>
      <c r="AB36" s="152"/>
      <c r="AC36" s="151"/>
      <c r="AD36" s="151"/>
      <c r="AE36" s="151"/>
      <c r="AF36" s="151"/>
      <c r="AG36" s="151"/>
      <c r="AH36" s="151"/>
      <c r="AI36" s="151"/>
      <c r="AJ36" s="152"/>
      <c r="AK36" s="151"/>
      <c r="AL36" s="151"/>
      <c r="AM36" s="151"/>
      <c r="AN36" s="151"/>
      <c r="AO36" s="151"/>
      <c r="AP36" s="151"/>
      <c r="AQ36" s="151"/>
      <c r="AR36" s="152"/>
      <c r="AS36" s="151"/>
      <c r="AT36" s="151"/>
      <c r="AU36" s="151"/>
      <c r="AV36" s="151"/>
      <c r="AW36" s="151"/>
      <c r="AX36" s="151"/>
      <c r="AY36" s="151"/>
    </row>
    <row r="37" spans="1:51" ht="31.9" customHeight="1" x14ac:dyDescent="0.25">
      <c r="B37" s="216" t="s">
        <v>2602</v>
      </c>
      <c r="C37" s="217" t="s">
        <v>2601</v>
      </c>
      <c r="D37" s="218"/>
      <c r="E37" s="219"/>
      <c r="F37" s="219"/>
      <c r="G37" s="220"/>
      <c r="H37" s="221"/>
      <c r="I37" s="222"/>
      <c r="J37" s="222"/>
      <c r="K37" s="222"/>
      <c r="L37" s="222"/>
      <c r="M37" s="223">
        <f t="shared" ref="M37:S37" si="56">+M38+M47+M54</f>
        <v>1060</v>
      </c>
      <c r="N37" s="223">
        <f t="shared" si="56"/>
        <v>210</v>
      </c>
      <c r="O37" s="223">
        <f t="shared" si="56"/>
        <v>0</v>
      </c>
      <c r="P37" s="223">
        <f t="shared" si="56"/>
        <v>0</v>
      </c>
      <c r="Q37" s="223">
        <f t="shared" si="56"/>
        <v>0</v>
      </c>
      <c r="R37" s="223">
        <f t="shared" si="56"/>
        <v>450</v>
      </c>
      <c r="S37" s="223">
        <f t="shared" si="56"/>
        <v>400</v>
      </c>
      <c r="T37" s="224"/>
      <c r="U37" s="237">
        <f>+U38+U47+U54</f>
        <v>86</v>
      </c>
      <c r="V37" s="237">
        <f t="shared" ref="V37:AA37" si="57">+V38+V47+V54</f>
        <v>67</v>
      </c>
      <c r="W37" s="237">
        <f t="shared" si="57"/>
        <v>0</v>
      </c>
      <c r="X37" s="237">
        <f t="shared" si="57"/>
        <v>0</v>
      </c>
      <c r="Y37" s="237">
        <f t="shared" si="57"/>
        <v>0</v>
      </c>
      <c r="Z37" s="237">
        <f t="shared" si="57"/>
        <v>0</v>
      </c>
      <c r="AA37" s="237">
        <f t="shared" si="57"/>
        <v>19</v>
      </c>
      <c r="AB37" s="224"/>
      <c r="AC37" s="237">
        <f t="shared" ref="AC37:AI37" si="58">+AC38+AC47+AC54</f>
        <v>572</v>
      </c>
      <c r="AD37" s="237">
        <f t="shared" si="58"/>
        <v>96</v>
      </c>
      <c r="AE37" s="237">
        <f t="shared" si="58"/>
        <v>0</v>
      </c>
      <c r="AF37" s="237">
        <f t="shared" si="58"/>
        <v>0</v>
      </c>
      <c r="AG37" s="237">
        <f t="shared" si="58"/>
        <v>0</v>
      </c>
      <c r="AH37" s="237">
        <f t="shared" si="58"/>
        <v>252</v>
      </c>
      <c r="AI37" s="237">
        <f t="shared" si="58"/>
        <v>224</v>
      </c>
      <c r="AJ37" s="224"/>
      <c r="AK37" s="237">
        <f t="shared" ref="AK37:AQ37" si="59">+AK38+AK47+AK54</f>
        <v>402</v>
      </c>
      <c r="AL37" s="237">
        <f t="shared" si="59"/>
        <v>47</v>
      </c>
      <c r="AM37" s="237">
        <f t="shared" si="59"/>
        <v>0</v>
      </c>
      <c r="AN37" s="237">
        <f t="shared" si="59"/>
        <v>0</v>
      </c>
      <c r="AO37" s="237">
        <f t="shared" si="59"/>
        <v>0</v>
      </c>
      <c r="AP37" s="237">
        <f t="shared" si="59"/>
        <v>198</v>
      </c>
      <c r="AQ37" s="237">
        <f t="shared" si="59"/>
        <v>157</v>
      </c>
      <c r="AR37" s="224"/>
      <c r="AS37" s="237">
        <f t="shared" ref="AS37:AY37" si="60">+AS38+AS47+AS54</f>
        <v>0</v>
      </c>
      <c r="AT37" s="237">
        <f t="shared" si="60"/>
        <v>0</v>
      </c>
      <c r="AU37" s="237">
        <f t="shared" si="60"/>
        <v>0</v>
      </c>
      <c r="AV37" s="237">
        <f t="shared" si="60"/>
        <v>0</v>
      </c>
      <c r="AW37" s="237">
        <f t="shared" si="60"/>
        <v>0</v>
      </c>
      <c r="AX37" s="237">
        <f t="shared" si="60"/>
        <v>0</v>
      </c>
      <c r="AY37" s="237">
        <f t="shared" si="60"/>
        <v>0</v>
      </c>
    </row>
    <row r="38" spans="1:51" ht="31.9" customHeight="1" x14ac:dyDescent="0.25">
      <c r="C38" s="165" t="s">
        <v>2605</v>
      </c>
      <c r="D38" s="166" t="s">
        <v>467</v>
      </c>
      <c r="E38" s="167"/>
      <c r="F38" s="168"/>
      <c r="G38" s="169"/>
      <c r="H38" s="170"/>
      <c r="I38" s="171"/>
      <c r="J38" s="171"/>
      <c r="K38" s="171"/>
      <c r="L38" s="171"/>
      <c r="M38" s="172">
        <f t="shared" ref="M38:S38" si="61">SUM(M39:M46)/2</f>
        <v>577</v>
      </c>
      <c r="N38" s="172">
        <f t="shared" si="61"/>
        <v>87</v>
      </c>
      <c r="O38" s="172">
        <f t="shared" si="61"/>
        <v>0</v>
      </c>
      <c r="P38" s="172">
        <f t="shared" si="61"/>
        <v>0</v>
      </c>
      <c r="Q38" s="172">
        <f t="shared" si="61"/>
        <v>0</v>
      </c>
      <c r="R38" s="172">
        <f t="shared" si="61"/>
        <v>269</v>
      </c>
      <c r="S38" s="172">
        <f t="shared" si="61"/>
        <v>221</v>
      </c>
      <c r="T38" s="173"/>
      <c r="U38" s="174">
        <f t="shared" ref="U38:AA38" si="62">SUM(U39:U46)/2</f>
        <v>0</v>
      </c>
      <c r="V38" s="174">
        <f t="shared" si="62"/>
        <v>0</v>
      </c>
      <c r="W38" s="174">
        <f t="shared" si="62"/>
        <v>0</v>
      </c>
      <c r="X38" s="174">
        <f t="shared" si="62"/>
        <v>0</v>
      </c>
      <c r="Y38" s="174">
        <f t="shared" si="62"/>
        <v>0</v>
      </c>
      <c r="Z38" s="174">
        <f t="shared" si="62"/>
        <v>0</v>
      </c>
      <c r="AA38" s="174">
        <f t="shared" si="62"/>
        <v>0</v>
      </c>
      <c r="AB38" s="173"/>
      <c r="AC38" s="174">
        <f t="shared" ref="AC38:AI38" si="63">SUM(AC39:AC46)/2</f>
        <v>428</v>
      </c>
      <c r="AD38" s="174">
        <f t="shared" si="63"/>
        <v>72</v>
      </c>
      <c r="AE38" s="174">
        <f t="shared" si="63"/>
        <v>0</v>
      </c>
      <c r="AF38" s="174">
        <f t="shared" si="63"/>
        <v>0</v>
      </c>
      <c r="AG38" s="174">
        <f t="shared" si="63"/>
        <v>0</v>
      </c>
      <c r="AH38" s="174">
        <f t="shared" si="63"/>
        <v>188</v>
      </c>
      <c r="AI38" s="174">
        <f t="shared" si="63"/>
        <v>168</v>
      </c>
      <c r="AJ38" s="173"/>
      <c r="AK38" s="174">
        <f t="shared" ref="AK38:AQ38" si="64">SUM(AK39:AK46)/2</f>
        <v>149</v>
      </c>
      <c r="AL38" s="174">
        <f t="shared" si="64"/>
        <v>15</v>
      </c>
      <c r="AM38" s="174">
        <f t="shared" si="64"/>
        <v>0</v>
      </c>
      <c r="AN38" s="174">
        <f t="shared" si="64"/>
        <v>0</v>
      </c>
      <c r="AO38" s="174">
        <f t="shared" si="64"/>
        <v>0</v>
      </c>
      <c r="AP38" s="174">
        <f t="shared" si="64"/>
        <v>81</v>
      </c>
      <c r="AQ38" s="174">
        <f t="shared" si="64"/>
        <v>53</v>
      </c>
      <c r="AR38" s="173"/>
      <c r="AS38" s="174">
        <f t="shared" ref="AS38:AY38" si="65">SUM(AS39:AS46)/2</f>
        <v>0</v>
      </c>
      <c r="AT38" s="174">
        <f t="shared" si="65"/>
        <v>0</v>
      </c>
      <c r="AU38" s="174">
        <f t="shared" si="65"/>
        <v>0</v>
      </c>
      <c r="AV38" s="174">
        <f t="shared" si="65"/>
        <v>0</v>
      </c>
      <c r="AW38" s="174">
        <f t="shared" si="65"/>
        <v>0</v>
      </c>
      <c r="AX38" s="174">
        <f t="shared" si="65"/>
        <v>0</v>
      </c>
      <c r="AY38" s="174">
        <f t="shared" si="65"/>
        <v>0</v>
      </c>
    </row>
    <row r="39" spans="1:51" ht="31.9" customHeight="1" x14ac:dyDescent="0.25">
      <c r="D39" s="175" t="s">
        <v>2604</v>
      </c>
      <c r="E39" s="551" t="s">
        <v>2603</v>
      </c>
      <c r="F39" s="552"/>
      <c r="G39" s="176"/>
      <c r="H39" s="177"/>
      <c r="I39" s="178"/>
      <c r="J39" s="178"/>
      <c r="K39" s="178"/>
      <c r="L39" s="178"/>
      <c r="M39" s="179">
        <f t="shared" ref="M39:S46" si="66">+U39+AC39+AK39+AS39</f>
        <v>421</v>
      </c>
      <c r="N39" s="179">
        <f t="shared" si="66"/>
        <v>58</v>
      </c>
      <c r="O39" s="179">
        <f t="shared" si="66"/>
        <v>0</v>
      </c>
      <c r="P39" s="179">
        <f t="shared" si="66"/>
        <v>0</v>
      </c>
      <c r="Q39" s="179">
        <f t="shared" si="66"/>
        <v>0</v>
      </c>
      <c r="R39" s="179">
        <f t="shared" si="66"/>
        <v>202</v>
      </c>
      <c r="S39" s="179">
        <f t="shared" si="66"/>
        <v>161</v>
      </c>
      <c r="T39" s="180"/>
      <c r="U39" s="181">
        <f t="shared" ref="U39:AA39" si="67">SUM(U40:U43)</f>
        <v>0</v>
      </c>
      <c r="V39" s="181">
        <f t="shared" si="67"/>
        <v>0</v>
      </c>
      <c r="W39" s="181">
        <f t="shared" si="67"/>
        <v>0</v>
      </c>
      <c r="X39" s="181">
        <f t="shared" si="67"/>
        <v>0</v>
      </c>
      <c r="Y39" s="181">
        <f t="shared" si="67"/>
        <v>0</v>
      </c>
      <c r="Z39" s="181">
        <f t="shared" si="67"/>
        <v>0</v>
      </c>
      <c r="AA39" s="181">
        <f t="shared" si="67"/>
        <v>0</v>
      </c>
      <c r="AB39" s="180"/>
      <c r="AC39" s="181">
        <f t="shared" ref="AC39:AI39" si="68">SUM(AC40:AC43)</f>
        <v>272</v>
      </c>
      <c r="AD39" s="181">
        <f t="shared" si="68"/>
        <v>43</v>
      </c>
      <c r="AE39" s="181">
        <f t="shared" si="68"/>
        <v>0</v>
      </c>
      <c r="AF39" s="181">
        <f t="shared" si="68"/>
        <v>0</v>
      </c>
      <c r="AG39" s="181">
        <f t="shared" si="68"/>
        <v>0</v>
      </c>
      <c r="AH39" s="181">
        <f t="shared" si="68"/>
        <v>121</v>
      </c>
      <c r="AI39" s="181">
        <f t="shared" si="68"/>
        <v>108</v>
      </c>
      <c r="AJ39" s="180"/>
      <c r="AK39" s="181">
        <f t="shared" ref="AK39:AQ39" si="69">SUM(AK40:AK43)</f>
        <v>149</v>
      </c>
      <c r="AL39" s="181">
        <f t="shared" si="69"/>
        <v>15</v>
      </c>
      <c r="AM39" s="181">
        <f t="shared" si="69"/>
        <v>0</v>
      </c>
      <c r="AN39" s="181">
        <f t="shared" si="69"/>
        <v>0</v>
      </c>
      <c r="AO39" s="181">
        <f t="shared" si="69"/>
        <v>0</v>
      </c>
      <c r="AP39" s="181">
        <f t="shared" si="69"/>
        <v>81</v>
      </c>
      <c r="AQ39" s="181">
        <f t="shared" si="69"/>
        <v>53</v>
      </c>
      <c r="AR39" s="180"/>
      <c r="AS39" s="181">
        <f t="shared" ref="AS39:AY39" si="70">SUM(AS40:AS43)</f>
        <v>0</v>
      </c>
      <c r="AT39" s="181">
        <f t="shared" si="70"/>
        <v>0</v>
      </c>
      <c r="AU39" s="181">
        <f t="shared" si="70"/>
        <v>0</v>
      </c>
      <c r="AV39" s="181">
        <f t="shared" si="70"/>
        <v>0</v>
      </c>
      <c r="AW39" s="181">
        <f t="shared" si="70"/>
        <v>0</v>
      </c>
      <c r="AX39" s="181">
        <f t="shared" si="70"/>
        <v>0</v>
      </c>
      <c r="AY39" s="181">
        <f t="shared" si="70"/>
        <v>0</v>
      </c>
    </row>
    <row r="40" spans="1:51" ht="31.9" customHeight="1" x14ac:dyDescent="0.25">
      <c r="D40" s="175"/>
      <c r="E40" s="182">
        <f>+Metas!H678</f>
        <v>591</v>
      </c>
      <c r="F40" s="183" t="str">
        <f>+Metas!K678</f>
        <v xml:space="preserve">Diagnóstico de infraestructuras sociales en zonas limítrofes </v>
      </c>
      <c r="G40" s="226">
        <f>+Metas!J678</f>
        <v>1</v>
      </c>
      <c r="H40" s="1">
        <f>SUM(I40:L40)</f>
        <v>1</v>
      </c>
      <c r="I40" s="185"/>
      <c r="J40" s="185">
        <v>1</v>
      </c>
      <c r="K40" s="185"/>
      <c r="L40" s="185"/>
      <c r="M40" s="186">
        <f t="shared" si="66"/>
        <v>117</v>
      </c>
      <c r="N40" s="186">
        <f t="shared" si="66"/>
        <v>15</v>
      </c>
      <c r="O40" s="186">
        <f t="shared" si="66"/>
        <v>0</v>
      </c>
      <c r="P40" s="186">
        <f t="shared" si="66"/>
        <v>0</v>
      </c>
      <c r="Q40" s="186">
        <f t="shared" si="66"/>
        <v>0</v>
      </c>
      <c r="R40" s="186">
        <f t="shared" si="66"/>
        <v>54</v>
      </c>
      <c r="S40" s="186">
        <f t="shared" si="66"/>
        <v>48</v>
      </c>
      <c r="T40" s="227">
        <f>+I40</f>
        <v>0</v>
      </c>
      <c r="U40" s="186">
        <f>SUM(V40:AA40)</f>
        <v>0</v>
      </c>
      <c r="V40" s="188">
        <v>0</v>
      </c>
      <c r="W40" s="188">
        <v>0</v>
      </c>
      <c r="X40" s="188">
        <v>0</v>
      </c>
      <c r="Y40" s="188">
        <v>0</v>
      </c>
      <c r="Z40" s="188">
        <v>0</v>
      </c>
      <c r="AA40" s="188">
        <v>0</v>
      </c>
      <c r="AB40" s="227">
        <f>+J40</f>
        <v>1</v>
      </c>
      <c r="AC40" s="186">
        <f>SUM(AD40:AI40)</f>
        <v>117</v>
      </c>
      <c r="AD40" s="188">
        <v>15</v>
      </c>
      <c r="AE40" s="188">
        <v>0</v>
      </c>
      <c r="AF40" s="188">
        <v>0</v>
      </c>
      <c r="AG40" s="188">
        <v>0</v>
      </c>
      <c r="AH40" s="188">
        <v>54</v>
      </c>
      <c r="AI40" s="188">
        <v>48</v>
      </c>
      <c r="AJ40" s="227">
        <f>+K40</f>
        <v>0</v>
      </c>
      <c r="AK40" s="186">
        <f>SUM(AL40:AQ40)</f>
        <v>0</v>
      </c>
      <c r="AL40" s="188">
        <v>0</v>
      </c>
      <c r="AM40" s="188">
        <v>0</v>
      </c>
      <c r="AN40" s="188">
        <v>0</v>
      </c>
      <c r="AO40" s="188">
        <v>0</v>
      </c>
      <c r="AP40" s="188">
        <v>0</v>
      </c>
      <c r="AQ40" s="188">
        <v>0</v>
      </c>
      <c r="AR40" s="227">
        <f>+L40</f>
        <v>0</v>
      </c>
      <c r="AS40" s="186">
        <f>SUM(AT40:AY40)</f>
        <v>0</v>
      </c>
      <c r="AT40" s="188">
        <v>0</v>
      </c>
      <c r="AU40" s="188">
        <v>0</v>
      </c>
      <c r="AV40" s="188">
        <v>0</v>
      </c>
      <c r="AW40" s="188">
        <v>0</v>
      </c>
      <c r="AX40" s="188">
        <v>0</v>
      </c>
      <c r="AY40" s="188">
        <v>0</v>
      </c>
    </row>
    <row r="41" spans="1:51" ht="31.9" customHeight="1" x14ac:dyDescent="0.25">
      <c r="D41" s="175"/>
      <c r="E41" s="182">
        <f>+Metas!H679</f>
        <v>592</v>
      </c>
      <c r="F41" s="183" t="str">
        <f>+Metas!K679</f>
        <v xml:space="preserve">Plan de mejoramiento de infraestructuras sociales en zonas limítrofes </v>
      </c>
      <c r="G41" s="226">
        <f>+Metas!J679</f>
        <v>1</v>
      </c>
      <c r="H41" s="1">
        <f>SUM(I41:L41)</f>
        <v>1</v>
      </c>
      <c r="I41" s="185"/>
      <c r="J41" s="185"/>
      <c r="K41" s="185">
        <v>1</v>
      </c>
      <c r="L41" s="185"/>
      <c r="M41" s="186">
        <f t="shared" si="66"/>
        <v>149</v>
      </c>
      <c r="N41" s="186">
        <f t="shared" si="66"/>
        <v>15</v>
      </c>
      <c r="O41" s="186">
        <f t="shared" si="66"/>
        <v>0</v>
      </c>
      <c r="P41" s="186">
        <f t="shared" si="66"/>
        <v>0</v>
      </c>
      <c r="Q41" s="186">
        <f t="shared" si="66"/>
        <v>0</v>
      </c>
      <c r="R41" s="186">
        <f t="shared" si="66"/>
        <v>81</v>
      </c>
      <c r="S41" s="186">
        <f t="shared" si="66"/>
        <v>53</v>
      </c>
      <c r="T41" s="227">
        <f>+I41</f>
        <v>0</v>
      </c>
      <c r="U41" s="186">
        <f>SUM(V41:AA41)</f>
        <v>0</v>
      </c>
      <c r="V41" s="188">
        <v>0</v>
      </c>
      <c r="W41" s="188">
        <v>0</v>
      </c>
      <c r="X41" s="188">
        <v>0</v>
      </c>
      <c r="Y41" s="188">
        <v>0</v>
      </c>
      <c r="Z41" s="188">
        <v>0</v>
      </c>
      <c r="AA41" s="188">
        <v>0</v>
      </c>
      <c r="AB41" s="227">
        <f>+J41</f>
        <v>0</v>
      </c>
      <c r="AC41" s="186">
        <f>SUM(AD41:AI41)</f>
        <v>0</v>
      </c>
      <c r="AD41" s="188">
        <v>0</v>
      </c>
      <c r="AE41" s="188">
        <v>0</v>
      </c>
      <c r="AF41" s="188">
        <v>0</v>
      </c>
      <c r="AG41" s="188">
        <v>0</v>
      </c>
      <c r="AH41" s="188">
        <v>0</v>
      </c>
      <c r="AI41" s="188">
        <v>0</v>
      </c>
      <c r="AJ41" s="227">
        <f>+K41</f>
        <v>1</v>
      </c>
      <c r="AK41" s="186">
        <f>SUM(AL41:AQ41)</f>
        <v>149</v>
      </c>
      <c r="AL41" s="188">
        <v>15</v>
      </c>
      <c r="AM41" s="188">
        <v>0</v>
      </c>
      <c r="AN41" s="188">
        <v>0</v>
      </c>
      <c r="AO41" s="188">
        <v>0</v>
      </c>
      <c r="AP41" s="188">
        <v>81</v>
      </c>
      <c r="AQ41" s="188">
        <v>53</v>
      </c>
      <c r="AR41" s="227">
        <f>+L41</f>
        <v>0</v>
      </c>
      <c r="AS41" s="186">
        <f>SUM(AT41:AY41)</f>
        <v>0</v>
      </c>
      <c r="AT41" s="188">
        <v>0</v>
      </c>
      <c r="AU41" s="188">
        <v>0</v>
      </c>
      <c r="AV41" s="188">
        <v>0</v>
      </c>
      <c r="AW41" s="188">
        <v>0</v>
      </c>
      <c r="AX41" s="188">
        <v>0</v>
      </c>
      <c r="AY41" s="188">
        <v>0</v>
      </c>
    </row>
    <row r="42" spans="1:51" ht="31.9" customHeight="1" x14ac:dyDescent="0.25">
      <c r="D42" s="175"/>
      <c r="E42" s="182">
        <f>+Metas!H680</f>
        <v>593</v>
      </c>
      <c r="F42" s="183" t="str">
        <f>+Metas!K680</f>
        <v xml:space="preserve">Diagnóstico análisis del marco jurídico fronterizo </v>
      </c>
      <c r="G42" s="226">
        <f>+Metas!J680</f>
        <v>1</v>
      </c>
      <c r="H42" s="1">
        <f>SUM(I42:L42)</f>
        <v>1</v>
      </c>
      <c r="I42" s="185"/>
      <c r="J42" s="185">
        <v>1</v>
      </c>
      <c r="K42" s="185"/>
      <c r="L42" s="185"/>
      <c r="M42" s="186">
        <f t="shared" si="66"/>
        <v>64</v>
      </c>
      <c r="N42" s="186">
        <f t="shared" si="66"/>
        <v>13</v>
      </c>
      <c r="O42" s="186">
        <f t="shared" si="66"/>
        <v>0</v>
      </c>
      <c r="P42" s="186">
        <f t="shared" si="66"/>
        <v>0</v>
      </c>
      <c r="Q42" s="186">
        <f t="shared" si="66"/>
        <v>0</v>
      </c>
      <c r="R42" s="186">
        <f t="shared" si="66"/>
        <v>27</v>
      </c>
      <c r="S42" s="186">
        <f t="shared" si="66"/>
        <v>24</v>
      </c>
      <c r="T42" s="227">
        <f>+I42</f>
        <v>0</v>
      </c>
      <c r="U42" s="186">
        <f>SUM(V42:AA42)</f>
        <v>0</v>
      </c>
      <c r="V42" s="188">
        <v>0</v>
      </c>
      <c r="W42" s="188">
        <v>0</v>
      </c>
      <c r="X42" s="188">
        <v>0</v>
      </c>
      <c r="Y42" s="188">
        <v>0</v>
      </c>
      <c r="Z42" s="188">
        <v>0</v>
      </c>
      <c r="AA42" s="188">
        <v>0</v>
      </c>
      <c r="AB42" s="227">
        <f>+J42</f>
        <v>1</v>
      </c>
      <c r="AC42" s="186">
        <f>SUM(AD42:AI42)</f>
        <v>64</v>
      </c>
      <c r="AD42" s="188">
        <v>13</v>
      </c>
      <c r="AE42" s="188">
        <v>0</v>
      </c>
      <c r="AF42" s="188">
        <v>0</v>
      </c>
      <c r="AG42" s="188">
        <v>0</v>
      </c>
      <c r="AH42" s="188">
        <v>27</v>
      </c>
      <c r="AI42" s="188">
        <v>24</v>
      </c>
      <c r="AJ42" s="227">
        <f>+K42</f>
        <v>0</v>
      </c>
      <c r="AK42" s="186">
        <f>SUM(AL42:AQ42)</f>
        <v>0</v>
      </c>
      <c r="AL42" s="188">
        <v>0</v>
      </c>
      <c r="AM42" s="188">
        <v>0</v>
      </c>
      <c r="AN42" s="188">
        <v>0</v>
      </c>
      <c r="AO42" s="188">
        <v>0</v>
      </c>
      <c r="AP42" s="188">
        <v>0</v>
      </c>
      <c r="AQ42" s="188">
        <v>0</v>
      </c>
      <c r="AR42" s="227">
        <f>+L42</f>
        <v>0</v>
      </c>
      <c r="AS42" s="186">
        <f>SUM(AT42:AY42)</f>
        <v>0</v>
      </c>
      <c r="AT42" s="188">
        <v>0</v>
      </c>
      <c r="AU42" s="188">
        <v>0</v>
      </c>
      <c r="AV42" s="188">
        <v>0</v>
      </c>
      <c r="AW42" s="188">
        <v>0</v>
      </c>
      <c r="AX42" s="188">
        <v>0</v>
      </c>
      <c r="AY42" s="188">
        <v>0</v>
      </c>
    </row>
    <row r="43" spans="1:51" ht="31.9" customHeight="1" x14ac:dyDescent="0.25">
      <c r="D43" s="175"/>
      <c r="E43" s="182">
        <f>+Metas!H681</f>
        <v>594</v>
      </c>
      <c r="F43" s="183" t="str">
        <f>+Metas!K681</f>
        <v>Propuesta para el fortalecimiento técnico, institucional y de financiamiento (Fondo Fronterizo)</v>
      </c>
      <c r="G43" s="226">
        <f>+Metas!J681</f>
        <v>1</v>
      </c>
      <c r="H43" s="1">
        <f>SUM(I43:L43)</f>
        <v>1</v>
      </c>
      <c r="I43" s="185"/>
      <c r="J43" s="185">
        <v>1</v>
      </c>
      <c r="K43" s="185"/>
      <c r="L43" s="185"/>
      <c r="M43" s="186">
        <f t="shared" si="66"/>
        <v>91</v>
      </c>
      <c r="N43" s="186">
        <f t="shared" si="66"/>
        <v>15</v>
      </c>
      <c r="O43" s="186">
        <f t="shared" si="66"/>
        <v>0</v>
      </c>
      <c r="P43" s="186">
        <f t="shared" si="66"/>
        <v>0</v>
      </c>
      <c r="Q43" s="186">
        <f t="shared" si="66"/>
        <v>0</v>
      </c>
      <c r="R43" s="186">
        <f t="shared" si="66"/>
        <v>40</v>
      </c>
      <c r="S43" s="186">
        <f t="shared" si="66"/>
        <v>36</v>
      </c>
      <c r="T43" s="227">
        <f>+I43</f>
        <v>0</v>
      </c>
      <c r="U43" s="186">
        <f>SUM(V43:AA43)</f>
        <v>0</v>
      </c>
      <c r="V43" s="188">
        <v>0</v>
      </c>
      <c r="W43" s="188">
        <v>0</v>
      </c>
      <c r="X43" s="188">
        <v>0</v>
      </c>
      <c r="Y43" s="188">
        <v>0</v>
      </c>
      <c r="Z43" s="188">
        <v>0</v>
      </c>
      <c r="AA43" s="188">
        <v>0</v>
      </c>
      <c r="AB43" s="227">
        <f>+J43</f>
        <v>1</v>
      </c>
      <c r="AC43" s="186">
        <f>SUM(AD43:AI43)</f>
        <v>91</v>
      </c>
      <c r="AD43" s="188">
        <v>15</v>
      </c>
      <c r="AE43" s="188">
        <v>0</v>
      </c>
      <c r="AF43" s="188">
        <v>0</v>
      </c>
      <c r="AG43" s="188">
        <v>0</v>
      </c>
      <c r="AH43" s="188">
        <v>40</v>
      </c>
      <c r="AI43" s="188">
        <v>36</v>
      </c>
      <c r="AJ43" s="227">
        <f>+K43</f>
        <v>0</v>
      </c>
      <c r="AK43" s="186">
        <f>SUM(AL43:AQ43)</f>
        <v>0</v>
      </c>
      <c r="AL43" s="188">
        <v>0</v>
      </c>
      <c r="AM43" s="188">
        <v>0</v>
      </c>
      <c r="AN43" s="188">
        <v>0</v>
      </c>
      <c r="AO43" s="188">
        <v>0</v>
      </c>
      <c r="AP43" s="188">
        <v>0</v>
      </c>
      <c r="AQ43" s="188">
        <v>0</v>
      </c>
      <c r="AR43" s="227">
        <f>+L43</f>
        <v>0</v>
      </c>
      <c r="AS43" s="186">
        <f>SUM(AT43:AY43)</f>
        <v>0</v>
      </c>
      <c r="AT43" s="188">
        <v>0</v>
      </c>
      <c r="AU43" s="188">
        <v>0</v>
      </c>
      <c r="AV43" s="188">
        <v>0</v>
      </c>
      <c r="AW43" s="188">
        <v>0</v>
      </c>
      <c r="AX43" s="188">
        <v>0</v>
      </c>
      <c r="AY43" s="188">
        <v>0</v>
      </c>
    </row>
    <row r="44" spans="1:51" ht="31.9" customHeight="1" x14ac:dyDescent="0.25">
      <c r="D44" s="175" t="s">
        <v>2607</v>
      </c>
      <c r="E44" s="551" t="s">
        <v>2606</v>
      </c>
      <c r="F44" s="552"/>
      <c r="G44" s="189"/>
      <c r="H44" s="177"/>
      <c r="I44" s="178"/>
      <c r="J44" s="178"/>
      <c r="K44" s="178"/>
      <c r="L44" s="178"/>
      <c r="M44" s="190">
        <f>+U44+AC44+AK44+AS44</f>
        <v>156</v>
      </c>
      <c r="N44" s="190">
        <f t="shared" si="66"/>
        <v>29</v>
      </c>
      <c r="O44" s="190">
        <f t="shared" si="66"/>
        <v>0</v>
      </c>
      <c r="P44" s="190">
        <f t="shared" si="66"/>
        <v>0</v>
      </c>
      <c r="Q44" s="190">
        <f t="shared" si="66"/>
        <v>0</v>
      </c>
      <c r="R44" s="190">
        <f t="shared" si="66"/>
        <v>67</v>
      </c>
      <c r="S44" s="190">
        <f t="shared" si="66"/>
        <v>60</v>
      </c>
      <c r="T44" s="180"/>
      <c r="U44" s="181">
        <f t="shared" ref="U44:AA44" si="71">SUM(U45:U46)</f>
        <v>0</v>
      </c>
      <c r="V44" s="181">
        <f t="shared" si="71"/>
        <v>0</v>
      </c>
      <c r="W44" s="181">
        <f t="shared" si="71"/>
        <v>0</v>
      </c>
      <c r="X44" s="181">
        <f t="shared" si="71"/>
        <v>0</v>
      </c>
      <c r="Y44" s="181">
        <f t="shared" si="71"/>
        <v>0</v>
      </c>
      <c r="Z44" s="181">
        <f t="shared" si="71"/>
        <v>0</v>
      </c>
      <c r="AA44" s="181">
        <f t="shared" si="71"/>
        <v>0</v>
      </c>
      <c r="AB44" s="180"/>
      <c r="AC44" s="181">
        <f t="shared" ref="AC44:AI44" si="72">SUM(AC45:AC46)</f>
        <v>156</v>
      </c>
      <c r="AD44" s="181">
        <f t="shared" si="72"/>
        <v>29</v>
      </c>
      <c r="AE44" s="181">
        <f t="shared" si="72"/>
        <v>0</v>
      </c>
      <c r="AF44" s="181">
        <f t="shared" si="72"/>
        <v>0</v>
      </c>
      <c r="AG44" s="181">
        <f t="shared" si="72"/>
        <v>0</v>
      </c>
      <c r="AH44" s="181">
        <f t="shared" si="72"/>
        <v>67</v>
      </c>
      <c r="AI44" s="181">
        <f t="shared" si="72"/>
        <v>60</v>
      </c>
      <c r="AJ44" s="180"/>
      <c r="AK44" s="181">
        <f t="shared" ref="AK44:AQ44" si="73">SUM(AK45:AK46)</f>
        <v>0</v>
      </c>
      <c r="AL44" s="181">
        <f t="shared" si="73"/>
        <v>0</v>
      </c>
      <c r="AM44" s="181">
        <f t="shared" si="73"/>
        <v>0</v>
      </c>
      <c r="AN44" s="181">
        <f t="shared" si="73"/>
        <v>0</v>
      </c>
      <c r="AO44" s="181">
        <f t="shared" si="73"/>
        <v>0</v>
      </c>
      <c r="AP44" s="181">
        <f t="shared" si="73"/>
        <v>0</v>
      </c>
      <c r="AQ44" s="181">
        <f t="shared" si="73"/>
        <v>0</v>
      </c>
      <c r="AR44" s="180"/>
      <c r="AS44" s="181">
        <f t="shared" ref="AS44:AY44" si="74">SUM(AS45:AS46)</f>
        <v>0</v>
      </c>
      <c r="AT44" s="181">
        <f t="shared" si="74"/>
        <v>0</v>
      </c>
      <c r="AU44" s="181">
        <f t="shared" si="74"/>
        <v>0</v>
      </c>
      <c r="AV44" s="181">
        <f t="shared" si="74"/>
        <v>0</v>
      </c>
      <c r="AW44" s="181">
        <f t="shared" si="74"/>
        <v>0</v>
      </c>
      <c r="AX44" s="181">
        <f t="shared" si="74"/>
        <v>0</v>
      </c>
      <c r="AY44" s="181">
        <f t="shared" si="74"/>
        <v>0</v>
      </c>
    </row>
    <row r="45" spans="1:51" ht="31.9" customHeight="1" x14ac:dyDescent="0.25">
      <c r="D45" s="175"/>
      <c r="E45" s="182">
        <f>+Metas!H682</f>
        <v>595</v>
      </c>
      <c r="F45" s="191" t="str">
        <f>+Metas!K682</f>
        <v>Mapeo de las comunidades transfronterizas y sus formas de relacionamiento</v>
      </c>
      <c r="G45" s="226">
        <f>+Metas!J682</f>
        <v>1</v>
      </c>
      <c r="H45" s="1">
        <f>SUM(I45:L45)</f>
        <v>1</v>
      </c>
      <c r="I45" s="185"/>
      <c r="J45" s="185">
        <v>1</v>
      </c>
      <c r="K45" s="185"/>
      <c r="L45" s="185"/>
      <c r="M45" s="186">
        <f>+U45+AC45+AK45+AS45</f>
        <v>64</v>
      </c>
      <c r="N45" s="186">
        <f t="shared" si="66"/>
        <v>13</v>
      </c>
      <c r="O45" s="186">
        <f t="shared" si="66"/>
        <v>0</v>
      </c>
      <c r="P45" s="186">
        <f t="shared" si="66"/>
        <v>0</v>
      </c>
      <c r="Q45" s="186">
        <f t="shared" si="66"/>
        <v>0</v>
      </c>
      <c r="R45" s="186">
        <f t="shared" si="66"/>
        <v>27</v>
      </c>
      <c r="S45" s="186">
        <f t="shared" si="66"/>
        <v>24</v>
      </c>
      <c r="T45" s="227">
        <f>+I45</f>
        <v>0</v>
      </c>
      <c r="U45" s="186">
        <f>SUM(V45:AA45)</f>
        <v>0</v>
      </c>
      <c r="V45" s="188">
        <v>0</v>
      </c>
      <c r="W45" s="188">
        <v>0</v>
      </c>
      <c r="X45" s="188">
        <v>0</v>
      </c>
      <c r="Y45" s="188">
        <v>0</v>
      </c>
      <c r="Z45" s="188">
        <v>0</v>
      </c>
      <c r="AA45" s="188">
        <v>0</v>
      </c>
      <c r="AB45" s="227">
        <f>+J45</f>
        <v>1</v>
      </c>
      <c r="AC45" s="186">
        <f>SUM(AD45:AI45)</f>
        <v>64</v>
      </c>
      <c r="AD45" s="188">
        <v>13</v>
      </c>
      <c r="AE45" s="188">
        <v>0</v>
      </c>
      <c r="AF45" s="188">
        <v>0</v>
      </c>
      <c r="AG45" s="188">
        <v>0</v>
      </c>
      <c r="AH45" s="188">
        <v>27</v>
      </c>
      <c r="AI45" s="188">
        <v>24</v>
      </c>
      <c r="AJ45" s="227">
        <f>+K45</f>
        <v>0</v>
      </c>
      <c r="AK45" s="186">
        <f>SUM(AL45:AQ45)</f>
        <v>0</v>
      </c>
      <c r="AL45" s="188">
        <v>0</v>
      </c>
      <c r="AM45" s="188">
        <v>0</v>
      </c>
      <c r="AN45" s="188">
        <v>0</v>
      </c>
      <c r="AO45" s="188">
        <v>0</v>
      </c>
      <c r="AP45" s="188">
        <v>0</v>
      </c>
      <c r="AQ45" s="188">
        <v>0</v>
      </c>
      <c r="AR45" s="227">
        <f>+L45</f>
        <v>0</v>
      </c>
      <c r="AS45" s="186">
        <f>SUM(AT45:AY45)</f>
        <v>0</v>
      </c>
      <c r="AT45" s="188">
        <v>0</v>
      </c>
      <c r="AU45" s="188">
        <v>0</v>
      </c>
      <c r="AV45" s="188">
        <v>0</v>
      </c>
      <c r="AW45" s="188">
        <v>0</v>
      </c>
      <c r="AX45" s="188">
        <v>0</v>
      </c>
      <c r="AY45" s="188">
        <v>0</v>
      </c>
    </row>
    <row r="46" spans="1:51" ht="31.9" customHeight="1" x14ac:dyDescent="0.25">
      <c r="D46" s="175"/>
      <c r="E46" s="182">
        <f>+Metas!H683</f>
        <v>596</v>
      </c>
      <c r="F46" s="191" t="str">
        <f>+Metas!K683</f>
        <v xml:space="preserve">Análisis de la seguridad en los entornos poblados fronterizos </v>
      </c>
      <c r="G46" s="226">
        <f>+Metas!J683</f>
        <v>1</v>
      </c>
      <c r="H46" s="1">
        <f>SUM(I46:L46)</f>
        <v>1</v>
      </c>
      <c r="I46" s="185"/>
      <c r="J46" s="185">
        <v>1</v>
      </c>
      <c r="K46" s="185"/>
      <c r="L46" s="185"/>
      <c r="M46" s="186">
        <f>+U46+AC46+AK46+AS46</f>
        <v>92</v>
      </c>
      <c r="N46" s="186">
        <f t="shared" si="66"/>
        <v>16</v>
      </c>
      <c r="O46" s="186">
        <f t="shared" si="66"/>
        <v>0</v>
      </c>
      <c r="P46" s="186">
        <f t="shared" si="66"/>
        <v>0</v>
      </c>
      <c r="Q46" s="186">
        <f t="shared" si="66"/>
        <v>0</v>
      </c>
      <c r="R46" s="186">
        <f t="shared" si="66"/>
        <v>40</v>
      </c>
      <c r="S46" s="186">
        <f t="shared" si="66"/>
        <v>36</v>
      </c>
      <c r="T46" s="227">
        <f>+I46</f>
        <v>0</v>
      </c>
      <c r="U46" s="186">
        <f>SUM(V46:AA46)</f>
        <v>0</v>
      </c>
      <c r="V46" s="188">
        <v>0</v>
      </c>
      <c r="W46" s="188">
        <v>0</v>
      </c>
      <c r="X46" s="188">
        <v>0</v>
      </c>
      <c r="Y46" s="188">
        <v>0</v>
      </c>
      <c r="Z46" s="188">
        <v>0</v>
      </c>
      <c r="AA46" s="188">
        <v>0</v>
      </c>
      <c r="AB46" s="227">
        <f>+J46</f>
        <v>1</v>
      </c>
      <c r="AC46" s="186">
        <f>SUM(AD46:AI46)</f>
        <v>92</v>
      </c>
      <c r="AD46" s="188">
        <v>16</v>
      </c>
      <c r="AE46" s="188">
        <v>0</v>
      </c>
      <c r="AF46" s="188">
        <v>0</v>
      </c>
      <c r="AG46" s="188">
        <v>0</v>
      </c>
      <c r="AH46" s="188">
        <v>40</v>
      </c>
      <c r="AI46" s="188">
        <v>36</v>
      </c>
      <c r="AJ46" s="227">
        <f>+K46</f>
        <v>0</v>
      </c>
      <c r="AK46" s="186">
        <f>SUM(AL46:AQ46)</f>
        <v>0</v>
      </c>
      <c r="AL46" s="188">
        <v>0</v>
      </c>
      <c r="AM46" s="188">
        <v>0</v>
      </c>
      <c r="AN46" s="188">
        <v>0</v>
      </c>
      <c r="AO46" s="188">
        <v>0</v>
      </c>
      <c r="AP46" s="188">
        <v>0</v>
      </c>
      <c r="AQ46" s="188">
        <v>0</v>
      </c>
      <c r="AR46" s="227">
        <f>+L46</f>
        <v>0</v>
      </c>
      <c r="AS46" s="186">
        <f>SUM(AT46:AY46)</f>
        <v>0</v>
      </c>
      <c r="AT46" s="188">
        <v>0</v>
      </c>
      <c r="AU46" s="188">
        <v>0</v>
      </c>
      <c r="AV46" s="188">
        <v>0</v>
      </c>
      <c r="AW46" s="188">
        <v>0</v>
      </c>
      <c r="AX46" s="188">
        <v>0</v>
      </c>
      <c r="AY46" s="188">
        <v>0</v>
      </c>
    </row>
    <row r="47" spans="1:51" ht="31.9" customHeight="1" x14ac:dyDescent="0.25">
      <c r="C47" s="165" t="s">
        <v>2608</v>
      </c>
      <c r="D47" s="166" t="s">
        <v>469</v>
      </c>
      <c r="E47" s="228"/>
      <c r="F47" s="168"/>
      <c r="G47" s="194"/>
      <c r="H47" s="170"/>
      <c r="I47" s="171"/>
      <c r="J47" s="171"/>
      <c r="K47" s="171"/>
      <c r="L47" s="171"/>
      <c r="M47" s="195">
        <f t="shared" ref="M47:S47" si="75">SUM(M48:M53)/2</f>
        <v>256</v>
      </c>
      <c r="N47" s="195">
        <f t="shared" si="75"/>
        <v>66</v>
      </c>
      <c r="O47" s="195">
        <f t="shared" si="75"/>
        <v>0</v>
      </c>
      <c r="P47" s="195">
        <f t="shared" si="75"/>
        <v>0</v>
      </c>
      <c r="Q47" s="195">
        <f t="shared" si="75"/>
        <v>0</v>
      </c>
      <c r="R47" s="195">
        <f t="shared" si="75"/>
        <v>91</v>
      </c>
      <c r="S47" s="195">
        <f t="shared" si="75"/>
        <v>99</v>
      </c>
      <c r="T47" s="196"/>
      <c r="U47" s="197">
        <f t="shared" ref="U47:AA47" si="76">SUM(U48:U53)/2</f>
        <v>58</v>
      </c>
      <c r="V47" s="197">
        <f t="shared" si="76"/>
        <v>39</v>
      </c>
      <c r="W47" s="197">
        <f t="shared" si="76"/>
        <v>0</v>
      </c>
      <c r="X47" s="197">
        <f t="shared" si="76"/>
        <v>0</v>
      </c>
      <c r="Y47" s="197">
        <f t="shared" si="76"/>
        <v>0</v>
      </c>
      <c r="Z47" s="197">
        <f t="shared" si="76"/>
        <v>0</v>
      </c>
      <c r="AA47" s="197">
        <f t="shared" si="76"/>
        <v>19</v>
      </c>
      <c r="AB47" s="196"/>
      <c r="AC47" s="197">
        <f t="shared" ref="AC47:AI47" si="77">SUM(AC48:AC53)/2</f>
        <v>123</v>
      </c>
      <c r="AD47" s="197">
        <f t="shared" si="77"/>
        <v>20</v>
      </c>
      <c r="AE47" s="197">
        <f t="shared" si="77"/>
        <v>0</v>
      </c>
      <c r="AF47" s="197">
        <f t="shared" si="77"/>
        <v>0</v>
      </c>
      <c r="AG47" s="197">
        <f t="shared" si="77"/>
        <v>0</v>
      </c>
      <c r="AH47" s="197">
        <f t="shared" si="77"/>
        <v>55</v>
      </c>
      <c r="AI47" s="197">
        <f t="shared" si="77"/>
        <v>48</v>
      </c>
      <c r="AJ47" s="196"/>
      <c r="AK47" s="197">
        <f t="shared" ref="AK47:AQ47" si="78">SUM(AK48:AK53)/2</f>
        <v>75</v>
      </c>
      <c r="AL47" s="197">
        <f t="shared" si="78"/>
        <v>7</v>
      </c>
      <c r="AM47" s="197">
        <f t="shared" si="78"/>
        <v>0</v>
      </c>
      <c r="AN47" s="197">
        <f t="shared" si="78"/>
        <v>0</v>
      </c>
      <c r="AO47" s="197">
        <f t="shared" si="78"/>
        <v>0</v>
      </c>
      <c r="AP47" s="197">
        <f t="shared" si="78"/>
        <v>36</v>
      </c>
      <c r="AQ47" s="197">
        <f t="shared" si="78"/>
        <v>32</v>
      </c>
      <c r="AR47" s="196"/>
      <c r="AS47" s="197">
        <f t="shared" ref="AS47:AY47" si="79">SUM(AS48:AS53)/2</f>
        <v>0</v>
      </c>
      <c r="AT47" s="197">
        <f t="shared" si="79"/>
        <v>0</v>
      </c>
      <c r="AU47" s="197">
        <f t="shared" si="79"/>
        <v>0</v>
      </c>
      <c r="AV47" s="197">
        <f t="shared" si="79"/>
        <v>0</v>
      </c>
      <c r="AW47" s="197">
        <f t="shared" si="79"/>
        <v>0</v>
      </c>
      <c r="AX47" s="197">
        <f t="shared" si="79"/>
        <v>0</v>
      </c>
      <c r="AY47" s="197">
        <f t="shared" si="79"/>
        <v>0</v>
      </c>
    </row>
    <row r="48" spans="1:51" ht="31.9" customHeight="1" x14ac:dyDescent="0.25">
      <c r="D48" s="175" t="s">
        <v>2610</v>
      </c>
      <c r="E48" s="540" t="s">
        <v>2609</v>
      </c>
      <c r="F48" s="541"/>
      <c r="G48" s="189"/>
      <c r="H48" s="177"/>
      <c r="I48" s="178"/>
      <c r="J48" s="178"/>
      <c r="K48" s="178"/>
      <c r="L48" s="178"/>
      <c r="M48" s="190">
        <f t="shared" ref="M48:S53" si="80">+U48+AC48+AK48+AS48</f>
        <v>111</v>
      </c>
      <c r="N48" s="190">
        <f t="shared" si="80"/>
        <v>49</v>
      </c>
      <c r="O48" s="190">
        <f t="shared" si="80"/>
        <v>0</v>
      </c>
      <c r="P48" s="190">
        <f t="shared" si="80"/>
        <v>0</v>
      </c>
      <c r="Q48" s="190">
        <f t="shared" si="80"/>
        <v>0</v>
      </c>
      <c r="R48" s="190">
        <f t="shared" si="80"/>
        <v>23</v>
      </c>
      <c r="S48" s="190">
        <f t="shared" si="80"/>
        <v>39</v>
      </c>
      <c r="T48" s="192"/>
      <c r="U48" s="181">
        <f t="shared" ref="U48:AA48" si="81">SUM(U49:U50)</f>
        <v>58</v>
      </c>
      <c r="V48" s="181">
        <f t="shared" si="81"/>
        <v>39</v>
      </c>
      <c r="W48" s="181">
        <f t="shared" si="81"/>
        <v>0</v>
      </c>
      <c r="X48" s="181">
        <f t="shared" si="81"/>
        <v>0</v>
      </c>
      <c r="Y48" s="181">
        <f t="shared" si="81"/>
        <v>0</v>
      </c>
      <c r="Z48" s="181">
        <f t="shared" si="81"/>
        <v>0</v>
      </c>
      <c r="AA48" s="181">
        <f t="shared" si="81"/>
        <v>19</v>
      </c>
      <c r="AB48" s="192"/>
      <c r="AC48" s="181">
        <f t="shared" ref="AC48:AI48" si="82">SUM(AC49:AC50)</f>
        <v>53</v>
      </c>
      <c r="AD48" s="181">
        <f t="shared" si="82"/>
        <v>10</v>
      </c>
      <c r="AE48" s="181">
        <f t="shared" si="82"/>
        <v>0</v>
      </c>
      <c r="AF48" s="181">
        <f t="shared" si="82"/>
        <v>0</v>
      </c>
      <c r="AG48" s="181">
        <f t="shared" si="82"/>
        <v>0</v>
      </c>
      <c r="AH48" s="181">
        <f t="shared" si="82"/>
        <v>23</v>
      </c>
      <c r="AI48" s="181">
        <f t="shared" si="82"/>
        <v>20</v>
      </c>
      <c r="AJ48" s="192"/>
      <c r="AK48" s="181">
        <f t="shared" ref="AK48:AQ48" si="83">SUM(AK49:AK50)</f>
        <v>0</v>
      </c>
      <c r="AL48" s="181">
        <f t="shared" si="83"/>
        <v>0</v>
      </c>
      <c r="AM48" s="181">
        <f t="shared" si="83"/>
        <v>0</v>
      </c>
      <c r="AN48" s="181">
        <f t="shared" si="83"/>
        <v>0</v>
      </c>
      <c r="AO48" s="181">
        <f t="shared" si="83"/>
        <v>0</v>
      </c>
      <c r="AP48" s="181">
        <f t="shared" si="83"/>
        <v>0</v>
      </c>
      <c r="AQ48" s="181">
        <f t="shared" si="83"/>
        <v>0</v>
      </c>
      <c r="AR48" s="192"/>
      <c r="AS48" s="181">
        <f t="shared" ref="AS48:AY48" si="84">SUM(AS49:AS50)</f>
        <v>0</v>
      </c>
      <c r="AT48" s="181">
        <f t="shared" si="84"/>
        <v>0</v>
      </c>
      <c r="AU48" s="181">
        <f t="shared" si="84"/>
        <v>0</v>
      </c>
      <c r="AV48" s="181">
        <f t="shared" si="84"/>
        <v>0</v>
      </c>
      <c r="AW48" s="181">
        <f t="shared" si="84"/>
        <v>0</v>
      </c>
      <c r="AX48" s="181">
        <f t="shared" si="84"/>
        <v>0</v>
      </c>
      <c r="AY48" s="181">
        <f t="shared" si="84"/>
        <v>0</v>
      </c>
    </row>
    <row r="49" spans="1:51" ht="31.9" customHeight="1" x14ac:dyDescent="0.25">
      <c r="D49" s="201"/>
      <c r="E49" s="182">
        <f>+Metas!H685</f>
        <v>597</v>
      </c>
      <c r="F49" s="191" t="str">
        <f>+Metas!K685</f>
        <v xml:space="preserve">Centro de atención a migrante </v>
      </c>
      <c r="G49" s="226">
        <f>+Metas!J685</f>
        <v>1</v>
      </c>
      <c r="H49" s="1">
        <f>SUM(I49:L49)</f>
        <v>1</v>
      </c>
      <c r="I49" s="185"/>
      <c r="J49" s="185">
        <v>1</v>
      </c>
      <c r="K49" s="185"/>
      <c r="L49" s="185"/>
      <c r="M49" s="186">
        <f t="shared" si="80"/>
        <v>60</v>
      </c>
      <c r="N49" s="186">
        <f t="shared" si="80"/>
        <v>43</v>
      </c>
      <c r="O49" s="186">
        <f t="shared" si="80"/>
        <v>0</v>
      </c>
      <c r="P49" s="186">
        <f t="shared" si="80"/>
        <v>0</v>
      </c>
      <c r="Q49" s="186">
        <f t="shared" si="80"/>
        <v>0</v>
      </c>
      <c r="R49" s="186">
        <f t="shared" si="80"/>
        <v>9</v>
      </c>
      <c r="S49" s="186">
        <f t="shared" si="80"/>
        <v>8</v>
      </c>
      <c r="T49" s="227">
        <f>+I49</f>
        <v>0</v>
      </c>
      <c r="U49" s="186">
        <f>SUM(V49:AA49)</f>
        <v>39</v>
      </c>
      <c r="V49" s="188">
        <v>39</v>
      </c>
      <c r="W49" s="188">
        <v>0</v>
      </c>
      <c r="X49" s="188">
        <v>0</v>
      </c>
      <c r="Y49" s="188">
        <v>0</v>
      </c>
      <c r="Z49" s="188">
        <v>0</v>
      </c>
      <c r="AA49" s="188">
        <v>0</v>
      </c>
      <c r="AB49" s="227">
        <f>+J49</f>
        <v>1</v>
      </c>
      <c r="AC49" s="186">
        <f>SUM(AD49:AI49)</f>
        <v>21</v>
      </c>
      <c r="AD49" s="188">
        <v>4</v>
      </c>
      <c r="AE49" s="188">
        <v>0</v>
      </c>
      <c r="AF49" s="188">
        <v>0</v>
      </c>
      <c r="AG49" s="188">
        <v>0</v>
      </c>
      <c r="AH49" s="188">
        <v>9</v>
      </c>
      <c r="AI49" s="188">
        <v>8</v>
      </c>
      <c r="AJ49" s="227">
        <f>+K49</f>
        <v>0</v>
      </c>
      <c r="AK49" s="186">
        <f>SUM(AL49:AQ49)</f>
        <v>0</v>
      </c>
      <c r="AL49" s="188">
        <v>0</v>
      </c>
      <c r="AM49" s="188">
        <v>0</v>
      </c>
      <c r="AN49" s="188">
        <v>0</v>
      </c>
      <c r="AO49" s="188">
        <v>0</v>
      </c>
      <c r="AP49" s="188">
        <v>0</v>
      </c>
      <c r="AQ49" s="188">
        <v>0</v>
      </c>
      <c r="AR49" s="227">
        <f>+L49</f>
        <v>0</v>
      </c>
      <c r="AS49" s="186">
        <f>SUM(AT49:AY49)</f>
        <v>0</v>
      </c>
      <c r="AT49" s="188">
        <v>0</v>
      </c>
      <c r="AU49" s="188">
        <v>0</v>
      </c>
      <c r="AV49" s="188">
        <v>0</v>
      </c>
      <c r="AW49" s="188">
        <v>0</v>
      </c>
      <c r="AX49" s="188">
        <v>0</v>
      </c>
      <c r="AY49" s="188">
        <v>0</v>
      </c>
    </row>
    <row r="50" spans="1:51" ht="31.9" customHeight="1" x14ac:dyDescent="0.25">
      <c r="D50" s="201"/>
      <c r="E50" s="182">
        <f>+Metas!H686</f>
        <v>598</v>
      </c>
      <c r="F50" s="191" t="str">
        <f>+Metas!K686</f>
        <v xml:space="preserve">Estrategia de registro de retornados </v>
      </c>
      <c r="G50" s="226">
        <f>+Metas!J686</f>
        <v>1</v>
      </c>
      <c r="H50" s="1">
        <f>SUM(I50:L50)</f>
        <v>1</v>
      </c>
      <c r="I50" s="185"/>
      <c r="J50" s="185">
        <v>1</v>
      </c>
      <c r="K50" s="185"/>
      <c r="L50" s="185"/>
      <c r="M50" s="186">
        <f t="shared" si="80"/>
        <v>51</v>
      </c>
      <c r="N50" s="186">
        <f t="shared" si="80"/>
        <v>6</v>
      </c>
      <c r="O50" s="186">
        <f t="shared" si="80"/>
        <v>0</v>
      </c>
      <c r="P50" s="186">
        <f t="shared" si="80"/>
        <v>0</v>
      </c>
      <c r="Q50" s="186">
        <f t="shared" si="80"/>
        <v>0</v>
      </c>
      <c r="R50" s="186">
        <f t="shared" si="80"/>
        <v>14</v>
      </c>
      <c r="S50" s="186">
        <f t="shared" si="80"/>
        <v>31</v>
      </c>
      <c r="T50" s="227">
        <f>+I50</f>
        <v>0</v>
      </c>
      <c r="U50" s="186">
        <f>SUM(V50:AA50)</f>
        <v>19</v>
      </c>
      <c r="V50" s="188">
        <v>0</v>
      </c>
      <c r="W50" s="188">
        <v>0</v>
      </c>
      <c r="X50" s="188">
        <v>0</v>
      </c>
      <c r="Y50" s="188">
        <v>0</v>
      </c>
      <c r="Z50" s="188">
        <v>0</v>
      </c>
      <c r="AA50" s="188">
        <v>19</v>
      </c>
      <c r="AB50" s="227">
        <f>+J50</f>
        <v>1</v>
      </c>
      <c r="AC50" s="186">
        <f>SUM(AD50:AI50)</f>
        <v>32</v>
      </c>
      <c r="AD50" s="188">
        <v>6</v>
      </c>
      <c r="AE50" s="188">
        <v>0</v>
      </c>
      <c r="AF50" s="188">
        <v>0</v>
      </c>
      <c r="AG50" s="188">
        <v>0</v>
      </c>
      <c r="AH50" s="188">
        <v>14</v>
      </c>
      <c r="AI50" s="188">
        <v>12</v>
      </c>
      <c r="AJ50" s="227">
        <f>+K50</f>
        <v>0</v>
      </c>
      <c r="AK50" s="186">
        <f>SUM(AL50:AQ50)</f>
        <v>0</v>
      </c>
      <c r="AL50" s="188">
        <v>0</v>
      </c>
      <c r="AM50" s="188">
        <v>0</v>
      </c>
      <c r="AN50" s="188">
        <v>0</v>
      </c>
      <c r="AO50" s="188">
        <v>0</v>
      </c>
      <c r="AP50" s="188">
        <v>0</v>
      </c>
      <c r="AQ50" s="188">
        <v>0</v>
      </c>
      <c r="AR50" s="227">
        <f>+L50</f>
        <v>0</v>
      </c>
      <c r="AS50" s="186">
        <f>SUM(AT50:AY50)</f>
        <v>0</v>
      </c>
      <c r="AT50" s="188">
        <v>0</v>
      </c>
      <c r="AU50" s="188">
        <v>0</v>
      </c>
      <c r="AV50" s="188">
        <v>0</v>
      </c>
      <c r="AW50" s="188">
        <v>0</v>
      </c>
      <c r="AX50" s="188">
        <v>0</v>
      </c>
      <c r="AY50" s="188">
        <v>0</v>
      </c>
    </row>
    <row r="51" spans="1:51" ht="31.9" customHeight="1" x14ac:dyDescent="0.25">
      <c r="D51" s="175" t="s">
        <v>2612</v>
      </c>
      <c r="E51" s="551" t="s">
        <v>2611</v>
      </c>
      <c r="F51" s="552"/>
      <c r="G51" s="189"/>
      <c r="H51" s="177"/>
      <c r="I51" s="178"/>
      <c r="J51" s="178"/>
      <c r="K51" s="178"/>
      <c r="L51" s="178"/>
      <c r="M51" s="190">
        <f t="shared" si="80"/>
        <v>145</v>
      </c>
      <c r="N51" s="190">
        <f t="shared" si="80"/>
        <v>17</v>
      </c>
      <c r="O51" s="190">
        <f t="shared" si="80"/>
        <v>0</v>
      </c>
      <c r="P51" s="190">
        <f t="shared" si="80"/>
        <v>0</v>
      </c>
      <c r="Q51" s="190">
        <f t="shared" si="80"/>
        <v>0</v>
      </c>
      <c r="R51" s="190">
        <f t="shared" si="80"/>
        <v>68</v>
      </c>
      <c r="S51" s="190">
        <f t="shared" si="80"/>
        <v>60</v>
      </c>
      <c r="T51" s="192"/>
      <c r="U51" s="181">
        <f t="shared" ref="U51:AA51" si="85">SUM(U52:U53)</f>
        <v>0</v>
      </c>
      <c r="V51" s="181">
        <f t="shared" si="85"/>
        <v>0</v>
      </c>
      <c r="W51" s="181">
        <f t="shared" si="85"/>
        <v>0</v>
      </c>
      <c r="X51" s="181">
        <f t="shared" si="85"/>
        <v>0</v>
      </c>
      <c r="Y51" s="181">
        <f t="shared" si="85"/>
        <v>0</v>
      </c>
      <c r="Z51" s="181">
        <f t="shared" si="85"/>
        <v>0</v>
      </c>
      <c r="AA51" s="181">
        <f t="shared" si="85"/>
        <v>0</v>
      </c>
      <c r="AB51" s="192"/>
      <c r="AC51" s="181">
        <f t="shared" ref="AC51:AI51" si="86">SUM(AC52:AC53)</f>
        <v>70</v>
      </c>
      <c r="AD51" s="181">
        <f t="shared" si="86"/>
        <v>10</v>
      </c>
      <c r="AE51" s="181">
        <f t="shared" si="86"/>
        <v>0</v>
      </c>
      <c r="AF51" s="181">
        <f t="shared" si="86"/>
        <v>0</v>
      </c>
      <c r="AG51" s="181">
        <f t="shared" si="86"/>
        <v>0</v>
      </c>
      <c r="AH51" s="181">
        <f t="shared" si="86"/>
        <v>32</v>
      </c>
      <c r="AI51" s="181">
        <f t="shared" si="86"/>
        <v>28</v>
      </c>
      <c r="AJ51" s="192"/>
      <c r="AK51" s="181">
        <f t="shared" ref="AK51:AQ51" si="87">SUM(AK52:AK53)</f>
        <v>75</v>
      </c>
      <c r="AL51" s="181">
        <f t="shared" si="87"/>
        <v>7</v>
      </c>
      <c r="AM51" s="181">
        <f t="shared" si="87"/>
        <v>0</v>
      </c>
      <c r="AN51" s="181">
        <f t="shared" si="87"/>
        <v>0</v>
      </c>
      <c r="AO51" s="181">
        <f t="shared" si="87"/>
        <v>0</v>
      </c>
      <c r="AP51" s="181">
        <f t="shared" si="87"/>
        <v>36</v>
      </c>
      <c r="AQ51" s="181">
        <f t="shared" si="87"/>
        <v>32</v>
      </c>
      <c r="AR51" s="192"/>
      <c r="AS51" s="181">
        <f t="shared" ref="AS51:AY51" si="88">SUM(AS52:AS53)</f>
        <v>0</v>
      </c>
      <c r="AT51" s="181">
        <f t="shared" si="88"/>
        <v>0</v>
      </c>
      <c r="AU51" s="181">
        <f t="shared" si="88"/>
        <v>0</v>
      </c>
      <c r="AV51" s="181">
        <f t="shared" si="88"/>
        <v>0</v>
      </c>
      <c r="AW51" s="181">
        <f t="shared" si="88"/>
        <v>0</v>
      </c>
      <c r="AX51" s="181">
        <f t="shared" si="88"/>
        <v>0</v>
      </c>
      <c r="AY51" s="181">
        <f t="shared" si="88"/>
        <v>0</v>
      </c>
    </row>
    <row r="52" spans="1:51" ht="31.9" customHeight="1" x14ac:dyDescent="0.25">
      <c r="D52" s="175"/>
      <c r="E52" s="182">
        <f>+Metas!H687</f>
        <v>599</v>
      </c>
      <c r="F52" s="183" t="str">
        <f>+Metas!K687</f>
        <v xml:space="preserve">Plan de alianza regional para procesos de interiorización de migrantes </v>
      </c>
      <c r="G52" s="226">
        <f>+Metas!J687</f>
        <v>1</v>
      </c>
      <c r="H52" s="1">
        <f>SUM(I52:L52)</f>
        <v>1</v>
      </c>
      <c r="I52" s="198"/>
      <c r="J52" s="198">
        <v>1</v>
      </c>
      <c r="K52" s="198"/>
      <c r="L52" s="198"/>
      <c r="M52" s="186">
        <f t="shared" si="80"/>
        <v>70</v>
      </c>
      <c r="N52" s="186">
        <f t="shared" si="80"/>
        <v>10</v>
      </c>
      <c r="O52" s="186">
        <f t="shared" si="80"/>
        <v>0</v>
      </c>
      <c r="P52" s="186">
        <f t="shared" si="80"/>
        <v>0</v>
      </c>
      <c r="Q52" s="186">
        <f t="shared" si="80"/>
        <v>0</v>
      </c>
      <c r="R52" s="186">
        <f t="shared" si="80"/>
        <v>32</v>
      </c>
      <c r="S52" s="186">
        <f t="shared" si="80"/>
        <v>28</v>
      </c>
      <c r="T52" s="227">
        <f>+I52</f>
        <v>0</v>
      </c>
      <c r="U52" s="186">
        <f>SUM(V52:AA52)</f>
        <v>0</v>
      </c>
      <c r="V52" s="188">
        <v>0</v>
      </c>
      <c r="W52" s="188">
        <v>0</v>
      </c>
      <c r="X52" s="188">
        <v>0</v>
      </c>
      <c r="Y52" s="188">
        <v>0</v>
      </c>
      <c r="Z52" s="188">
        <v>0</v>
      </c>
      <c r="AA52" s="188">
        <v>0</v>
      </c>
      <c r="AB52" s="227">
        <f>+J52</f>
        <v>1</v>
      </c>
      <c r="AC52" s="186">
        <f>SUM(AD52:AI52)</f>
        <v>70</v>
      </c>
      <c r="AD52" s="188">
        <v>10</v>
      </c>
      <c r="AE52" s="188">
        <v>0</v>
      </c>
      <c r="AF52" s="188">
        <v>0</v>
      </c>
      <c r="AG52" s="188">
        <v>0</v>
      </c>
      <c r="AH52" s="188">
        <v>32</v>
      </c>
      <c r="AI52" s="188">
        <v>28</v>
      </c>
      <c r="AJ52" s="227">
        <f>+K52</f>
        <v>0</v>
      </c>
      <c r="AK52" s="186">
        <f>SUM(AL52:AQ52)</f>
        <v>0</v>
      </c>
      <c r="AL52" s="188">
        <v>0</v>
      </c>
      <c r="AM52" s="188">
        <v>0</v>
      </c>
      <c r="AN52" s="188">
        <v>0</v>
      </c>
      <c r="AO52" s="188">
        <v>0</v>
      </c>
      <c r="AP52" s="188">
        <v>0</v>
      </c>
      <c r="AQ52" s="188">
        <v>0</v>
      </c>
      <c r="AR52" s="227">
        <f>+L52</f>
        <v>0</v>
      </c>
      <c r="AS52" s="186">
        <f>SUM(AT52:AY52)</f>
        <v>0</v>
      </c>
      <c r="AT52" s="188">
        <v>0</v>
      </c>
      <c r="AU52" s="188">
        <v>0</v>
      </c>
      <c r="AV52" s="188">
        <v>0</v>
      </c>
      <c r="AW52" s="188">
        <v>0</v>
      </c>
      <c r="AX52" s="188">
        <v>0</v>
      </c>
      <c r="AY52" s="188">
        <v>0</v>
      </c>
    </row>
    <row r="53" spans="1:51" ht="31.9" customHeight="1" x14ac:dyDescent="0.25">
      <c r="D53" s="175"/>
      <c r="E53" s="182">
        <f>+Metas!H688</f>
        <v>600</v>
      </c>
      <c r="F53" s="183" t="str">
        <f>+Metas!K688</f>
        <v>Estrategia socioeconómica para migrantes y retornados</v>
      </c>
      <c r="G53" s="226">
        <f>+Metas!J688</f>
        <v>1</v>
      </c>
      <c r="H53" s="1">
        <f>SUM(I53:L53)</f>
        <v>1</v>
      </c>
      <c r="I53" s="198"/>
      <c r="J53" s="198"/>
      <c r="K53" s="198">
        <v>1</v>
      </c>
      <c r="L53" s="198"/>
      <c r="M53" s="186">
        <f t="shared" si="80"/>
        <v>75</v>
      </c>
      <c r="N53" s="186">
        <f t="shared" si="80"/>
        <v>7</v>
      </c>
      <c r="O53" s="186">
        <f t="shared" si="80"/>
        <v>0</v>
      </c>
      <c r="P53" s="186">
        <f t="shared" si="80"/>
        <v>0</v>
      </c>
      <c r="Q53" s="186">
        <f t="shared" si="80"/>
        <v>0</v>
      </c>
      <c r="R53" s="186">
        <f t="shared" si="80"/>
        <v>36</v>
      </c>
      <c r="S53" s="186">
        <f t="shared" si="80"/>
        <v>32</v>
      </c>
      <c r="T53" s="227">
        <f>+I53</f>
        <v>0</v>
      </c>
      <c r="U53" s="186">
        <f>SUM(V53:AA53)</f>
        <v>0</v>
      </c>
      <c r="V53" s="188">
        <v>0</v>
      </c>
      <c r="W53" s="188">
        <v>0</v>
      </c>
      <c r="X53" s="188">
        <v>0</v>
      </c>
      <c r="Y53" s="188">
        <v>0</v>
      </c>
      <c r="Z53" s="188">
        <v>0</v>
      </c>
      <c r="AA53" s="188">
        <v>0</v>
      </c>
      <c r="AB53" s="227">
        <f>+J53</f>
        <v>0</v>
      </c>
      <c r="AC53" s="186">
        <f>SUM(AD53:AI53)</f>
        <v>0</v>
      </c>
      <c r="AD53" s="188">
        <v>0</v>
      </c>
      <c r="AE53" s="188">
        <v>0</v>
      </c>
      <c r="AF53" s="188">
        <v>0</v>
      </c>
      <c r="AG53" s="188">
        <v>0</v>
      </c>
      <c r="AH53" s="188">
        <v>0</v>
      </c>
      <c r="AI53" s="188">
        <v>0</v>
      </c>
      <c r="AJ53" s="227">
        <f>+K53</f>
        <v>1</v>
      </c>
      <c r="AK53" s="186">
        <f>SUM(AL53:AQ53)</f>
        <v>75</v>
      </c>
      <c r="AL53" s="188">
        <v>7</v>
      </c>
      <c r="AM53" s="188">
        <v>0</v>
      </c>
      <c r="AN53" s="188">
        <v>0</v>
      </c>
      <c r="AO53" s="188">
        <v>0</v>
      </c>
      <c r="AP53" s="188">
        <v>36</v>
      </c>
      <c r="AQ53" s="188">
        <v>32</v>
      </c>
      <c r="AR53" s="227">
        <f>+L53</f>
        <v>0</v>
      </c>
      <c r="AS53" s="186">
        <f>SUM(AT53:AY53)</f>
        <v>0</v>
      </c>
      <c r="AT53" s="188">
        <v>0</v>
      </c>
      <c r="AU53" s="188">
        <v>0</v>
      </c>
      <c r="AV53" s="188">
        <v>0</v>
      </c>
      <c r="AW53" s="188">
        <v>0</v>
      </c>
      <c r="AX53" s="188">
        <v>0</v>
      </c>
      <c r="AY53" s="188">
        <v>0</v>
      </c>
    </row>
    <row r="54" spans="1:51" ht="31.9" customHeight="1" x14ac:dyDescent="0.25">
      <c r="C54" s="203" t="s">
        <v>2614</v>
      </c>
      <c r="D54" s="165" t="s">
        <v>2613</v>
      </c>
      <c r="E54" s="168"/>
      <c r="F54" s="168"/>
      <c r="G54" s="194"/>
      <c r="H54" s="170"/>
      <c r="I54" s="171"/>
      <c r="J54" s="171"/>
      <c r="K54" s="171"/>
      <c r="L54" s="171"/>
      <c r="M54" s="195">
        <f t="shared" ref="M54:S54" si="89">SUM(M55:M60)/2</f>
        <v>227</v>
      </c>
      <c r="N54" s="195">
        <f t="shared" si="89"/>
        <v>57</v>
      </c>
      <c r="O54" s="195">
        <f t="shared" si="89"/>
        <v>0</v>
      </c>
      <c r="P54" s="195">
        <f t="shared" si="89"/>
        <v>0</v>
      </c>
      <c r="Q54" s="195">
        <f t="shared" si="89"/>
        <v>0</v>
      </c>
      <c r="R54" s="195">
        <f t="shared" si="89"/>
        <v>90</v>
      </c>
      <c r="S54" s="195">
        <f t="shared" si="89"/>
        <v>80</v>
      </c>
      <c r="T54" s="204"/>
      <c r="U54" s="205">
        <f t="shared" ref="U54:AA54" si="90">SUM(U55:U60)/2</f>
        <v>28</v>
      </c>
      <c r="V54" s="205">
        <f t="shared" si="90"/>
        <v>28</v>
      </c>
      <c r="W54" s="205">
        <f t="shared" si="90"/>
        <v>0</v>
      </c>
      <c r="X54" s="205">
        <f t="shared" si="90"/>
        <v>0</v>
      </c>
      <c r="Y54" s="205">
        <f t="shared" si="90"/>
        <v>0</v>
      </c>
      <c r="Z54" s="205">
        <f t="shared" si="90"/>
        <v>0</v>
      </c>
      <c r="AA54" s="205">
        <f t="shared" si="90"/>
        <v>0</v>
      </c>
      <c r="AB54" s="204"/>
      <c r="AC54" s="205">
        <f t="shared" ref="AC54:AI54" si="91">SUM(AC55:AC60)/2</f>
        <v>21</v>
      </c>
      <c r="AD54" s="205">
        <f t="shared" si="91"/>
        <v>4</v>
      </c>
      <c r="AE54" s="205">
        <f t="shared" si="91"/>
        <v>0</v>
      </c>
      <c r="AF54" s="205">
        <f t="shared" si="91"/>
        <v>0</v>
      </c>
      <c r="AG54" s="205">
        <f t="shared" si="91"/>
        <v>0</v>
      </c>
      <c r="AH54" s="205">
        <f t="shared" si="91"/>
        <v>9</v>
      </c>
      <c r="AI54" s="205">
        <f t="shared" si="91"/>
        <v>8</v>
      </c>
      <c r="AJ54" s="204"/>
      <c r="AK54" s="205">
        <f t="shared" ref="AK54:AQ54" si="92">SUM(AK55:AK60)/2</f>
        <v>178</v>
      </c>
      <c r="AL54" s="205">
        <f t="shared" si="92"/>
        <v>25</v>
      </c>
      <c r="AM54" s="205">
        <f t="shared" si="92"/>
        <v>0</v>
      </c>
      <c r="AN54" s="205">
        <f t="shared" si="92"/>
        <v>0</v>
      </c>
      <c r="AO54" s="205">
        <f t="shared" si="92"/>
        <v>0</v>
      </c>
      <c r="AP54" s="205">
        <f t="shared" si="92"/>
        <v>81</v>
      </c>
      <c r="AQ54" s="205">
        <f t="shared" si="92"/>
        <v>72</v>
      </c>
      <c r="AR54" s="204"/>
      <c r="AS54" s="205">
        <f t="shared" ref="AS54:AY54" si="93">SUM(AS55:AS60)/2</f>
        <v>0</v>
      </c>
      <c r="AT54" s="205">
        <f t="shared" si="93"/>
        <v>0</v>
      </c>
      <c r="AU54" s="205">
        <f t="shared" si="93"/>
        <v>0</v>
      </c>
      <c r="AV54" s="205">
        <f t="shared" si="93"/>
        <v>0</v>
      </c>
      <c r="AW54" s="205">
        <f t="shared" si="93"/>
        <v>0</v>
      </c>
      <c r="AX54" s="205">
        <f t="shared" si="93"/>
        <v>0</v>
      </c>
      <c r="AY54" s="205">
        <f t="shared" si="93"/>
        <v>0</v>
      </c>
    </row>
    <row r="55" spans="1:51" ht="31.9" customHeight="1" x14ac:dyDescent="0.25">
      <c r="D55" s="175" t="s">
        <v>2616</v>
      </c>
      <c r="E55" s="540" t="s">
        <v>2615</v>
      </c>
      <c r="F55" s="541"/>
      <c r="G55" s="189"/>
      <c r="H55" s="177"/>
      <c r="I55" s="178"/>
      <c r="J55" s="178"/>
      <c r="K55" s="178"/>
      <c r="L55" s="178"/>
      <c r="M55" s="190">
        <f t="shared" ref="M55:S60" si="94">+U55+AC55+AK55+AS55</f>
        <v>42</v>
      </c>
      <c r="N55" s="190">
        <f t="shared" si="94"/>
        <v>8</v>
      </c>
      <c r="O55" s="190">
        <f t="shared" si="94"/>
        <v>0</v>
      </c>
      <c r="P55" s="190">
        <f t="shared" si="94"/>
        <v>0</v>
      </c>
      <c r="Q55" s="190">
        <f t="shared" si="94"/>
        <v>0</v>
      </c>
      <c r="R55" s="190">
        <f t="shared" si="94"/>
        <v>18</v>
      </c>
      <c r="S55" s="190">
        <f t="shared" si="94"/>
        <v>16</v>
      </c>
      <c r="T55" s="192"/>
      <c r="U55" s="181">
        <f t="shared" ref="U55:AA55" si="95">SUM(U56:U57)</f>
        <v>0</v>
      </c>
      <c r="V55" s="181">
        <f t="shared" si="95"/>
        <v>0</v>
      </c>
      <c r="W55" s="181">
        <f t="shared" si="95"/>
        <v>0</v>
      </c>
      <c r="X55" s="181">
        <f t="shared" si="95"/>
        <v>0</v>
      </c>
      <c r="Y55" s="181">
        <f t="shared" si="95"/>
        <v>0</v>
      </c>
      <c r="Z55" s="181">
        <f t="shared" si="95"/>
        <v>0</v>
      </c>
      <c r="AA55" s="181">
        <f t="shared" si="95"/>
        <v>0</v>
      </c>
      <c r="AB55" s="192"/>
      <c r="AC55" s="181">
        <f t="shared" ref="AC55:AI55" si="96">SUM(AC56:AC57)</f>
        <v>21</v>
      </c>
      <c r="AD55" s="181">
        <f t="shared" si="96"/>
        <v>4</v>
      </c>
      <c r="AE55" s="181">
        <f t="shared" si="96"/>
        <v>0</v>
      </c>
      <c r="AF55" s="181">
        <f t="shared" si="96"/>
        <v>0</v>
      </c>
      <c r="AG55" s="181">
        <f t="shared" si="96"/>
        <v>0</v>
      </c>
      <c r="AH55" s="181">
        <f t="shared" si="96"/>
        <v>9</v>
      </c>
      <c r="AI55" s="181">
        <f t="shared" si="96"/>
        <v>8</v>
      </c>
      <c r="AJ55" s="192"/>
      <c r="AK55" s="181">
        <f t="shared" ref="AK55:AQ55" si="97">SUM(AK56:AK57)</f>
        <v>21</v>
      </c>
      <c r="AL55" s="181">
        <f t="shared" si="97"/>
        <v>4</v>
      </c>
      <c r="AM55" s="181">
        <f t="shared" si="97"/>
        <v>0</v>
      </c>
      <c r="AN55" s="181">
        <f t="shared" si="97"/>
        <v>0</v>
      </c>
      <c r="AO55" s="181">
        <f t="shared" si="97"/>
        <v>0</v>
      </c>
      <c r="AP55" s="181">
        <f t="shared" si="97"/>
        <v>9</v>
      </c>
      <c r="AQ55" s="181">
        <f t="shared" si="97"/>
        <v>8</v>
      </c>
      <c r="AR55" s="192"/>
      <c r="AS55" s="181">
        <f t="shared" ref="AS55:AY55" si="98">SUM(AS56:AS57)</f>
        <v>0</v>
      </c>
      <c r="AT55" s="181">
        <f t="shared" si="98"/>
        <v>0</v>
      </c>
      <c r="AU55" s="181">
        <f t="shared" si="98"/>
        <v>0</v>
      </c>
      <c r="AV55" s="181">
        <f t="shared" si="98"/>
        <v>0</v>
      </c>
      <c r="AW55" s="181">
        <f t="shared" si="98"/>
        <v>0</v>
      </c>
      <c r="AX55" s="181">
        <f t="shared" si="98"/>
        <v>0</v>
      </c>
      <c r="AY55" s="181">
        <f t="shared" si="98"/>
        <v>0</v>
      </c>
    </row>
    <row r="56" spans="1:51" ht="30.6" customHeight="1" x14ac:dyDescent="0.25">
      <c r="D56" s="175"/>
      <c r="E56" s="182">
        <f>+Metas!H690</f>
        <v>601</v>
      </c>
      <c r="F56" s="191" t="str">
        <f>+Metas!K690</f>
        <v>Propuesta de apoyo tecnológico y normativo al sistema integrado de control fronterizo</v>
      </c>
      <c r="G56" s="226">
        <f>+Metas!J690</f>
        <v>1</v>
      </c>
      <c r="H56" s="1">
        <f>SUM(I56:L56)</f>
        <v>1</v>
      </c>
      <c r="I56" s="198"/>
      <c r="J56" s="198"/>
      <c r="K56" s="198">
        <v>1</v>
      </c>
      <c r="L56" s="198"/>
      <c r="M56" s="186">
        <f t="shared" si="94"/>
        <v>21</v>
      </c>
      <c r="N56" s="186">
        <f t="shared" si="94"/>
        <v>4</v>
      </c>
      <c r="O56" s="186">
        <f t="shared" si="94"/>
        <v>0</v>
      </c>
      <c r="P56" s="186">
        <f t="shared" si="94"/>
        <v>0</v>
      </c>
      <c r="Q56" s="186">
        <f t="shared" si="94"/>
        <v>0</v>
      </c>
      <c r="R56" s="186">
        <f t="shared" si="94"/>
        <v>9</v>
      </c>
      <c r="S56" s="186">
        <f t="shared" si="94"/>
        <v>8</v>
      </c>
      <c r="T56" s="227">
        <f>+I56</f>
        <v>0</v>
      </c>
      <c r="U56" s="186">
        <f>SUM(V56:AA56)</f>
        <v>0</v>
      </c>
      <c r="V56" s="188">
        <v>0</v>
      </c>
      <c r="W56" s="188">
        <v>0</v>
      </c>
      <c r="X56" s="188">
        <v>0</v>
      </c>
      <c r="Y56" s="188">
        <v>0</v>
      </c>
      <c r="Z56" s="188">
        <v>0</v>
      </c>
      <c r="AA56" s="188">
        <v>0</v>
      </c>
      <c r="AB56" s="227">
        <f>+J56</f>
        <v>0</v>
      </c>
      <c r="AC56" s="186">
        <f>SUM(AD56:AI56)</f>
        <v>0</v>
      </c>
      <c r="AD56" s="188">
        <v>0</v>
      </c>
      <c r="AE56" s="188">
        <v>0</v>
      </c>
      <c r="AF56" s="188">
        <v>0</v>
      </c>
      <c r="AG56" s="188">
        <v>0</v>
      </c>
      <c r="AH56" s="188">
        <v>0</v>
      </c>
      <c r="AI56" s="188">
        <v>0</v>
      </c>
      <c r="AJ56" s="227">
        <f>+K56</f>
        <v>1</v>
      </c>
      <c r="AK56" s="186">
        <f>SUM(AL56:AQ56)</f>
        <v>21</v>
      </c>
      <c r="AL56" s="188">
        <v>4</v>
      </c>
      <c r="AM56" s="188">
        <v>0</v>
      </c>
      <c r="AN56" s="188">
        <v>0</v>
      </c>
      <c r="AO56" s="188">
        <v>0</v>
      </c>
      <c r="AP56" s="188">
        <v>9</v>
      </c>
      <c r="AQ56" s="188">
        <v>8</v>
      </c>
      <c r="AR56" s="227">
        <f>+L56</f>
        <v>0</v>
      </c>
      <c r="AS56" s="186">
        <f>SUM(AT56:AY56)</f>
        <v>0</v>
      </c>
      <c r="AT56" s="188">
        <v>0</v>
      </c>
      <c r="AU56" s="188">
        <v>0</v>
      </c>
      <c r="AV56" s="188">
        <v>0</v>
      </c>
      <c r="AW56" s="188">
        <v>0</v>
      </c>
      <c r="AX56" s="188">
        <v>0</v>
      </c>
      <c r="AY56" s="188">
        <v>0</v>
      </c>
    </row>
    <row r="57" spans="1:51" ht="31.9" customHeight="1" x14ac:dyDescent="0.25">
      <c r="D57" s="175"/>
      <c r="E57" s="182">
        <f>+Metas!H691</f>
        <v>602</v>
      </c>
      <c r="F57" s="191" t="str">
        <f>+Metas!K691</f>
        <v xml:space="preserve">Propuesta de apoyo a Plan integrado de pasos fronterizos </v>
      </c>
      <c r="G57" s="226">
        <f>+Metas!J691</f>
        <v>1</v>
      </c>
      <c r="H57" s="1">
        <f>SUM(I57:L57)</f>
        <v>1</v>
      </c>
      <c r="I57" s="198"/>
      <c r="J57" s="198">
        <v>1</v>
      </c>
      <c r="K57" s="198"/>
      <c r="L57" s="198"/>
      <c r="M57" s="186">
        <f t="shared" si="94"/>
        <v>21</v>
      </c>
      <c r="N57" s="186">
        <f t="shared" si="94"/>
        <v>4</v>
      </c>
      <c r="O57" s="186">
        <f t="shared" si="94"/>
        <v>0</v>
      </c>
      <c r="P57" s="186">
        <f t="shared" si="94"/>
        <v>0</v>
      </c>
      <c r="Q57" s="186">
        <f t="shared" si="94"/>
        <v>0</v>
      </c>
      <c r="R57" s="186">
        <f t="shared" si="94"/>
        <v>9</v>
      </c>
      <c r="S57" s="186">
        <f t="shared" si="94"/>
        <v>8</v>
      </c>
      <c r="T57" s="227">
        <f>+I57</f>
        <v>0</v>
      </c>
      <c r="U57" s="186">
        <f>SUM(V57:AA57)</f>
        <v>0</v>
      </c>
      <c r="V57" s="188">
        <v>0</v>
      </c>
      <c r="W57" s="188">
        <v>0</v>
      </c>
      <c r="X57" s="188">
        <v>0</v>
      </c>
      <c r="Y57" s="188">
        <v>0</v>
      </c>
      <c r="Z57" s="188">
        <v>0</v>
      </c>
      <c r="AA57" s="188">
        <v>0</v>
      </c>
      <c r="AB57" s="227">
        <f>+J57</f>
        <v>1</v>
      </c>
      <c r="AC57" s="186">
        <f>SUM(AD57:AI57)</f>
        <v>21</v>
      </c>
      <c r="AD57" s="188">
        <v>4</v>
      </c>
      <c r="AE57" s="188">
        <v>0</v>
      </c>
      <c r="AF57" s="188">
        <v>0</v>
      </c>
      <c r="AG57" s="188">
        <v>0</v>
      </c>
      <c r="AH57" s="188">
        <v>9</v>
      </c>
      <c r="AI57" s="188">
        <v>8</v>
      </c>
      <c r="AJ57" s="227">
        <f>+K57</f>
        <v>0</v>
      </c>
      <c r="AK57" s="186">
        <f>SUM(AL57:AQ57)</f>
        <v>0</v>
      </c>
      <c r="AL57" s="188">
        <v>0</v>
      </c>
      <c r="AM57" s="188">
        <v>0</v>
      </c>
      <c r="AN57" s="188">
        <v>0</v>
      </c>
      <c r="AO57" s="188">
        <v>0</v>
      </c>
      <c r="AP57" s="188">
        <v>0</v>
      </c>
      <c r="AQ57" s="188">
        <v>0</v>
      </c>
      <c r="AR57" s="227">
        <f>+L57</f>
        <v>0</v>
      </c>
      <c r="AS57" s="186">
        <f>SUM(AT57:AY57)</f>
        <v>0</v>
      </c>
      <c r="AT57" s="188">
        <v>0</v>
      </c>
      <c r="AU57" s="188">
        <v>0</v>
      </c>
      <c r="AV57" s="188">
        <v>0</v>
      </c>
      <c r="AW57" s="188">
        <v>0</v>
      </c>
      <c r="AX57" s="188">
        <v>0</v>
      </c>
      <c r="AY57" s="188">
        <v>0</v>
      </c>
    </row>
    <row r="58" spans="1:51" ht="31.9" customHeight="1" x14ac:dyDescent="0.25">
      <c r="D58" s="175" t="s">
        <v>2618</v>
      </c>
      <c r="E58" s="540" t="s">
        <v>2617</v>
      </c>
      <c r="F58" s="541"/>
      <c r="G58" s="177"/>
      <c r="H58" s="177"/>
      <c r="I58" s="178"/>
      <c r="J58" s="178"/>
      <c r="K58" s="178"/>
      <c r="L58" s="178"/>
      <c r="M58" s="190">
        <f t="shared" si="94"/>
        <v>185</v>
      </c>
      <c r="N58" s="190">
        <f t="shared" si="94"/>
        <v>49</v>
      </c>
      <c r="O58" s="190">
        <f t="shared" si="94"/>
        <v>0</v>
      </c>
      <c r="P58" s="190">
        <f t="shared" si="94"/>
        <v>0</v>
      </c>
      <c r="Q58" s="190">
        <f t="shared" si="94"/>
        <v>0</v>
      </c>
      <c r="R58" s="190">
        <f t="shared" si="94"/>
        <v>72</v>
      </c>
      <c r="S58" s="190">
        <f t="shared" si="94"/>
        <v>64</v>
      </c>
      <c r="T58" s="180"/>
      <c r="U58" s="181">
        <f t="shared" ref="U58:AA58" si="99">SUM(U59:U60)</f>
        <v>28</v>
      </c>
      <c r="V58" s="181">
        <f t="shared" si="99"/>
        <v>28</v>
      </c>
      <c r="W58" s="181">
        <f t="shared" si="99"/>
        <v>0</v>
      </c>
      <c r="X58" s="181">
        <f t="shared" si="99"/>
        <v>0</v>
      </c>
      <c r="Y58" s="181">
        <f t="shared" si="99"/>
        <v>0</v>
      </c>
      <c r="Z58" s="181">
        <f t="shared" si="99"/>
        <v>0</v>
      </c>
      <c r="AA58" s="181">
        <f t="shared" si="99"/>
        <v>0</v>
      </c>
      <c r="AB58" s="180"/>
      <c r="AC58" s="181">
        <f t="shared" ref="AC58:AI58" si="100">SUM(AC59:AC60)</f>
        <v>0</v>
      </c>
      <c r="AD58" s="181">
        <f t="shared" si="100"/>
        <v>0</v>
      </c>
      <c r="AE58" s="181">
        <f t="shared" si="100"/>
        <v>0</v>
      </c>
      <c r="AF58" s="181">
        <f t="shared" si="100"/>
        <v>0</v>
      </c>
      <c r="AG58" s="181">
        <f t="shared" si="100"/>
        <v>0</v>
      </c>
      <c r="AH58" s="181">
        <f t="shared" si="100"/>
        <v>0</v>
      </c>
      <c r="AI58" s="181">
        <f t="shared" si="100"/>
        <v>0</v>
      </c>
      <c r="AJ58" s="180"/>
      <c r="AK58" s="181">
        <f t="shared" ref="AK58:AQ58" si="101">SUM(AK59:AK60)</f>
        <v>157</v>
      </c>
      <c r="AL58" s="181">
        <f t="shared" si="101"/>
        <v>21</v>
      </c>
      <c r="AM58" s="181">
        <f t="shared" si="101"/>
        <v>0</v>
      </c>
      <c r="AN58" s="181">
        <f t="shared" si="101"/>
        <v>0</v>
      </c>
      <c r="AO58" s="181">
        <f t="shared" si="101"/>
        <v>0</v>
      </c>
      <c r="AP58" s="181">
        <f t="shared" si="101"/>
        <v>72</v>
      </c>
      <c r="AQ58" s="181">
        <f t="shared" si="101"/>
        <v>64</v>
      </c>
      <c r="AR58" s="180"/>
      <c r="AS58" s="181">
        <f t="shared" ref="AS58:AY58" si="102">SUM(AS59:AS60)</f>
        <v>0</v>
      </c>
      <c r="AT58" s="181">
        <f t="shared" si="102"/>
        <v>0</v>
      </c>
      <c r="AU58" s="181">
        <f t="shared" si="102"/>
        <v>0</v>
      </c>
      <c r="AV58" s="181">
        <f t="shared" si="102"/>
        <v>0</v>
      </c>
      <c r="AW58" s="181">
        <f t="shared" si="102"/>
        <v>0</v>
      </c>
      <c r="AX58" s="181">
        <f t="shared" si="102"/>
        <v>0</v>
      </c>
      <c r="AY58" s="181">
        <f t="shared" si="102"/>
        <v>0</v>
      </c>
    </row>
    <row r="59" spans="1:51" ht="31.9" customHeight="1" x14ac:dyDescent="0.25">
      <c r="D59" s="175"/>
      <c r="E59" s="182">
        <f>+Metas!H692</f>
        <v>603</v>
      </c>
      <c r="F59" s="191" t="str">
        <f>+Metas!K692</f>
        <v xml:space="preserve">Plan de acciones urbanísticas de impacto fronterizo </v>
      </c>
      <c r="G59" s="226">
        <f>+Metas!J692</f>
        <v>1</v>
      </c>
      <c r="H59" s="1">
        <f>SUM(I59:L59)</f>
        <v>1</v>
      </c>
      <c r="I59" s="198"/>
      <c r="J59" s="198"/>
      <c r="K59" s="198">
        <v>1</v>
      </c>
      <c r="L59" s="198"/>
      <c r="M59" s="186">
        <f t="shared" si="94"/>
        <v>142</v>
      </c>
      <c r="N59" s="186">
        <f t="shared" si="94"/>
        <v>40</v>
      </c>
      <c r="O59" s="186">
        <f t="shared" si="94"/>
        <v>0</v>
      </c>
      <c r="P59" s="186">
        <f t="shared" si="94"/>
        <v>0</v>
      </c>
      <c r="Q59" s="186">
        <f t="shared" si="94"/>
        <v>0</v>
      </c>
      <c r="R59" s="186">
        <f t="shared" si="94"/>
        <v>54</v>
      </c>
      <c r="S59" s="186">
        <f t="shared" si="94"/>
        <v>48</v>
      </c>
      <c r="T59" s="227">
        <f>+I59</f>
        <v>0</v>
      </c>
      <c r="U59" s="186">
        <f>SUM(V59:AA59)</f>
        <v>28</v>
      </c>
      <c r="V59" s="188">
        <v>28</v>
      </c>
      <c r="W59" s="188">
        <v>0</v>
      </c>
      <c r="X59" s="188">
        <v>0</v>
      </c>
      <c r="Y59" s="188">
        <v>0</v>
      </c>
      <c r="Z59" s="188">
        <v>0</v>
      </c>
      <c r="AA59" s="188">
        <v>0</v>
      </c>
      <c r="AB59" s="227">
        <f>+J59</f>
        <v>0</v>
      </c>
      <c r="AC59" s="186">
        <f>SUM(AD59:AI59)</f>
        <v>0</v>
      </c>
      <c r="AD59" s="188">
        <v>0</v>
      </c>
      <c r="AE59" s="188">
        <v>0</v>
      </c>
      <c r="AF59" s="188">
        <v>0</v>
      </c>
      <c r="AG59" s="188">
        <v>0</v>
      </c>
      <c r="AH59" s="188">
        <v>0</v>
      </c>
      <c r="AI59" s="188">
        <v>0</v>
      </c>
      <c r="AJ59" s="227">
        <f>+K59</f>
        <v>1</v>
      </c>
      <c r="AK59" s="186">
        <f>SUM(AL59:AQ59)</f>
        <v>114</v>
      </c>
      <c r="AL59" s="188">
        <v>12</v>
      </c>
      <c r="AM59" s="188">
        <v>0</v>
      </c>
      <c r="AN59" s="188">
        <v>0</v>
      </c>
      <c r="AO59" s="188">
        <v>0</v>
      </c>
      <c r="AP59" s="188">
        <v>54</v>
      </c>
      <c r="AQ59" s="188">
        <v>48</v>
      </c>
      <c r="AR59" s="227">
        <f>+L59</f>
        <v>0</v>
      </c>
      <c r="AS59" s="186">
        <f>SUM(AT59:AY59)</f>
        <v>0</v>
      </c>
      <c r="AT59" s="188">
        <v>0</v>
      </c>
      <c r="AU59" s="188">
        <v>0</v>
      </c>
      <c r="AV59" s="188">
        <v>0</v>
      </c>
      <c r="AW59" s="188">
        <v>0</v>
      </c>
      <c r="AX59" s="188">
        <v>0</v>
      </c>
      <c r="AY59" s="188">
        <v>0</v>
      </c>
    </row>
    <row r="60" spans="1:51" ht="31.9" customHeight="1" x14ac:dyDescent="0.25">
      <c r="D60" s="175"/>
      <c r="E60" s="182">
        <f>+Metas!H693</f>
        <v>604</v>
      </c>
      <c r="F60" s="191" t="str">
        <f>+Metas!K693</f>
        <v xml:space="preserve">Propuesta de apoyo a plan metropolitano binacional </v>
      </c>
      <c r="G60" s="226">
        <f>+Metas!J693</f>
        <v>1</v>
      </c>
      <c r="H60" s="1">
        <f>SUM(I60:L60)</f>
        <v>1</v>
      </c>
      <c r="I60" s="198"/>
      <c r="J60" s="198"/>
      <c r="K60" s="198">
        <v>1</v>
      </c>
      <c r="L60" s="198"/>
      <c r="M60" s="186">
        <f t="shared" si="94"/>
        <v>43</v>
      </c>
      <c r="N60" s="186">
        <f t="shared" si="94"/>
        <v>9</v>
      </c>
      <c r="O60" s="186">
        <f t="shared" si="94"/>
        <v>0</v>
      </c>
      <c r="P60" s="186">
        <f t="shared" si="94"/>
        <v>0</v>
      </c>
      <c r="Q60" s="186">
        <f t="shared" si="94"/>
        <v>0</v>
      </c>
      <c r="R60" s="186">
        <f t="shared" si="94"/>
        <v>18</v>
      </c>
      <c r="S60" s="186">
        <f t="shared" si="94"/>
        <v>16</v>
      </c>
      <c r="T60" s="227">
        <f>+I60</f>
        <v>0</v>
      </c>
      <c r="U60" s="186">
        <f>SUM(V60:AA60)</f>
        <v>0</v>
      </c>
      <c r="V60" s="188">
        <v>0</v>
      </c>
      <c r="W60" s="188">
        <v>0</v>
      </c>
      <c r="X60" s="188">
        <v>0</v>
      </c>
      <c r="Y60" s="188">
        <v>0</v>
      </c>
      <c r="Z60" s="188">
        <v>0</v>
      </c>
      <c r="AA60" s="188">
        <v>0</v>
      </c>
      <c r="AB60" s="227">
        <f>+J60</f>
        <v>0</v>
      </c>
      <c r="AC60" s="186">
        <f>SUM(AD60:AI60)</f>
        <v>0</v>
      </c>
      <c r="AD60" s="188">
        <v>0</v>
      </c>
      <c r="AE60" s="188">
        <v>0</v>
      </c>
      <c r="AF60" s="188">
        <v>0</v>
      </c>
      <c r="AG60" s="188">
        <v>0</v>
      </c>
      <c r="AH60" s="188">
        <v>0</v>
      </c>
      <c r="AI60" s="188">
        <v>0</v>
      </c>
      <c r="AJ60" s="227">
        <f>+K60</f>
        <v>1</v>
      </c>
      <c r="AK60" s="186">
        <f>SUM(AL60:AQ60)</f>
        <v>43</v>
      </c>
      <c r="AL60" s="188">
        <v>9</v>
      </c>
      <c r="AM60" s="188">
        <v>0</v>
      </c>
      <c r="AN60" s="188">
        <v>0</v>
      </c>
      <c r="AO60" s="188">
        <v>0</v>
      </c>
      <c r="AP60" s="188">
        <v>18</v>
      </c>
      <c r="AQ60" s="188">
        <v>16</v>
      </c>
      <c r="AR60" s="227">
        <f>+L60</f>
        <v>0</v>
      </c>
      <c r="AS60" s="186">
        <f>SUM(AT60:AY60)</f>
        <v>0</v>
      </c>
      <c r="AT60" s="188">
        <v>0</v>
      </c>
      <c r="AU60" s="188">
        <v>0</v>
      </c>
      <c r="AV60" s="188">
        <v>0</v>
      </c>
      <c r="AW60" s="188">
        <v>0</v>
      </c>
      <c r="AX60" s="188">
        <v>0</v>
      </c>
      <c r="AY60" s="188">
        <v>0</v>
      </c>
    </row>
    <row r="61" spans="1:51" ht="31.9" customHeight="1" x14ac:dyDescent="0.25">
      <c r="AF61" s="214"/>
    </row>
    <row r="62" spans="1:51" ht="31.9" customHeight="1" x14ac:dyDescent="0.25">
      <c r="A62" s="141"/>
      <c r="B62" s="142"/>
      <c r="C62" s="142"/>
      <c r="D62" s="142"/>
      <c r="E62" s="242"/>
      <c r="F62" s="243"/>
      <c r="G62" s="244"/>
      <c r="H62" s="244"/>
      <c r="I62" s="245"/>
      <c r="J62" s="245"/>
      <c r="K62" s="245"/>
      <c r="L62" s="245"/>
      <c r="M62" s="246"/>
      <c r="AF62" s="214"/>
    </row>
    <row r="63" spans="1:51" ht="31.9" customHeight="1" x14ac:dyDescent="0.25"/>
    <row r="64" spans="1:51" ht="31.9" customHeight="1" x14ac:dyDescent="0.25"/>
    <row r="65" ht="31.9" customHeight="1" x14ac:dyDescent="0.25"/>
    <row r="66" ht="31.9" customHeight="1" x14ac:dyDescent="0.25"/>
    <row r="67" ht="31.9" customHeight="1" x14ac:dyDescent="0.25"/>
    <row r="68" ht="31.9" customHeight="1" x14ac:dyDescent="0.25"/>
    <row r="69" ht="31.9" customHeight="1" x14ac:dyDescent="0.25"/>
    <row r="70" ht="31.9" customHeight="1" x14ac:dyDescent="0.25"/>
    <row r="71" ht="31.9" customHeight="1" x14ac:dyDescent="0.25"/>
    <row r="72" ht="31.9" customHeight="1" x14ac:dyDescent="0.25"/>
    <row r="73" ht="31.9" customHeight="1" x14ac:dyDescent="0.25"/>
    <row r="74" ht="31.9" customHeight="1" x14ac:dyDescent="0.25"/>
    <row r="75" ht="31.9" customHeight="1" x14ac:dyDescent="0.25"/>
    <row r="76" ht="31.9" customHeight="1" x14ac:dyDescent="0.25"/>
    <row r="77" ht="31.9" customHeight="1" x14ac:dyDescent="0.25"/>
    <row r="78" ht="31.9" customHeight="1" x14ac:dyDescent="0.25"/>
    <row r="79" ht="31.9" customHeight="1" x14ac:dyDescent="0.25"/>
    <row r="80" ht="31.9" customHeight="1" x14ac:dyDescent="0.25"/>
    <row r="81" ht="31.9" customHeight="1" x14ac:dyDescent="0.25"/>
    <row r="82" ht="31.9" customHeight="1" x14ac:dyDescent="0.25"/>
    <row r="83" ht="31.9" customHeight="1" x14ac:dyDescent="0.25"/>
  </sheetData>
  <sheetProtection algorithmName="SHA-512" hashValue="I1hGXy0NKjWBfhCxmi8aquwe+Jgl+Rmc7iNGPh1Fei8Slpt0oc8g2m+nDtvo0yqOJGwSbBlkQYo4WpgqBncM5w==" saltValue="ENZ4rgAo59Thupl5KPgG5Q==" spinCount="100000" sheet="1" objects="1" scenarios="1"/>
  <mergeCells count="88">
    <mergeCell ref="H2:H3"/>
    <mergeCell ref="I2:I3"/>
    <mergeCell ref="J2:J3"/>
    <mergeCell ref="M1:S1"/>
    <mergeCell ref="T1:AA1"/>
    <mergeCell ref="V2:Y2"/>
    <mergeCell ref="Z2:Z3"/>
    <mergeCell ref="AA2:AA3"/>
    <mergeCell ref="AB1:AI1"/>
    <mergeCell ref="AJ1:AQ1"/>
    <mergeCell ref="AR1:AY1"/>
    <mergeCell ref="E13:F13"/>
    <mergeCell ref="AL2:AO2"/>
    <mergeCell ref="AP2:AP3"/>
    <mergeCell ref="AQ2:AQ3"/>
    <mergeCell ref="AR2:AR3"/>
    <mergeCell ref="AC2:AC3"/>
    <mergeCell ref="AD2:AG2"/>
    <mergeCell ref="AH2:AH3"/>
    <mergeCell ref="AI2:AI3"/>
    <mergeCell ref="AJ2:AJ3"/>
    <mergeCell ref="AK2:AK3"/>
    <mergeCell ref="T2:T3"/>
    <mergeCell ref="U2:U3"/>
    <mergeCell ref="AX2:AX3"/>
    <mergeCell ref="AY2:AY3"/>
    <mergeCell ref="A4:F4"/>
    <mergeCell ref="E7:F7"/>
    <mergeCell ref="E10:F10"/>
    <mergeCell ref="AS2:AS3"/>
    <mergeCell ref="AT2:AW2"/>
    <mergeCell ref="AB2:AB3"/>
    <mergeCell ref="K2:K3"/>
    <mergeCell ref="L2:L3"/>
    <mergeCell ref="M2:M3"/>
    <mergeCell ref="N2:Q2"/>
    <mergeCell ref="R2:R3"/>
    <mergeCell ref="S2:S3"/>
    <mergeCell ref="A2:F3"/>
    <mergeCell ref="G2:G3"/>
    <mergeCell ref="E17:F17"/>
    <mergeCell ref="E19:F19"/>
    <mergeCell ref="E22:F22"/>
    <mergeCell ref="E25:F25"/>
    <mergeCell ref="E28:F28"/>
    <mergeCell ref="AR33:AY33"/>
    <mergeCell ref="A34:F35"/>
    <mergeCell ref="G34:G35"/>
    <mergeCell ref="H34:H35"/>
    <mergeCell ref="I34:I35"/>
    <mergeCell ref="J34:J35"/>
    <mergeCell ref="K34:K35"/>
    <mergeCell ref="L34:L35"/>
    <mergeCell ref="M34:M35"/>
    <mergeCell ref="N34:Q34"/>
    <mergeCell ref="M33:S33"/>
    <mergeCell ref="T33:AA33"/>
    <mergeCell ref="AB33:AI33"/>
    <mergeCell ref="AJ33:AQ33"/>
    <mergeCell ref="AS34:AS35"/>
    <mergeCell ref="AT34:AW34"/>
    <mergeCell ref="E39:F39"/>
    <mergeCell ref="AJ34:AJ35"/>
    <mergeCell ref="AK34:AK35"/>
    <mergeCell ref="AL34:AO34"/>
    <mergeCell ref="AP34:AP35"/>
    <mergeCell ref="AA34:AA35"/>
    <mergeCell ref="AB34:AB35"/>
    <mergeCell ref="AC34:AC35"/>
    <mergeCell ref="AD34:AG34"/>
    <mergeCell ref="AH34:AH35"/>
    <mergeCell ref="AI34:AI35"/>
    <mergeCell ref="R34:R35"/>
    <mergeCell ref="S34:S35"/>
    <mergeCell ref="T34:T35"/>
    <mergeCell ref="U34:U35"/>
    <mergeCell ref="V34:Y34"/>
    <mergeCell ref="AX34:AX35"/>
    <mergeCell ref="AY34:AY35"/>
    <mergeCell ref="A36:F36"/>
    <mergeCell ref="AQ34:AQ35"/>
    <mergeCell ref="AR34:AR35"/>
    <mergeCell ref="Z34:Z35"/>
    <mergeCell ref="E58:F58"/>
    <mergeCell ref="E44:F44"/>
    <mergeCell ref="E48:F48"/>
    <mergeCell ref="E51:F51"/>
    <mergeCell ref="E55:F55"/>
  </mergeCells>
  <conditionalFormatting sqref="G18 G52 G14 G8:G9 G11:G12 G20">
    <cfRule type="expression" dxfId="295" priority="259">
      <formula>$G8=$H8</formula>
    </cfRule>
  </conditionalFormatting>
  <conditionalFormatting sqref="G26">
    <cfRule type="expression" dxfId="294" priority="254">
      <formula>$G26=$H26</formula>
    </cfRule>
  </conditionalFormatting>
  <conditionalFormatting sqref="G29">
    <cfRule type="expression" dxfId="293" priority="253">
      <formula>$G29=$H29</formula>
    </cfRule>
  </conditionalFormatting>
  <conditionalFormatting sqref="G23">
    <cfRule type="expression" dxfId="292" priority="228">
      <formula>$G23=$H23</formula>
    </cfRule>
  </conditionalFormatting>
  <conditionalFormatting sqref="G45">
    <cfRule type="expression" dxfId="291" priority="224">
      <formula>$G45=$H45</formula>
    </cfRule>
  </conditionalFormatting>
  <conditionalFormatting sqref="G40 G56">
    <cfRule type="expression" dxfId="290" priority="226">
      <formula>$G40=$H40</formula>
    </cfRule>
  </conditionalFormatting>
  <conditionalFormatting sqref="G59">
    <cfRule type="expression" dxfId="289" priority="223">
      <formula>$G59=$H59</formula>
    </cfRule>
  </conditionalFormatting>
  <conditionalFormatting sqref="G49">
    <cfRule type="expression" dxfId="288" priority="187">
      <formula>$G49=$H49</formula>
    </cfRule>
  </conditionalFormatting>
  <conditionalFormatting sqref="G15">
    <cfRule type="expression" dxfId="287" priority="126">
      <formula>$G15=$H15</formula>
    </cfRule>
  </conditionalFormatting>
  <conditionalFormatting sqref="G24">
    <cfRule type="expression" dxfId="286" priority="124">
      <formula>$G24=$H24</formula>
    </cfRule>
  </conditionalFormatting>
  <conditionalFormatting sqref="G27">
    <cfRule type="expression" dxfId="285" priority="123">
      <formula>$G27=$H27</formula>
    </cfRule>
  </conditionalFormatting>
  <conditionalFormatting sqref="G30">
    <cfRule type="expression" dxfId="284" priority="122">
      <formula>$G30=$H30</formula>
    </cfRule>
  </conditionalFormatting>
  <conditionalFormatting sqref="G41:G43">
    <cfRule type="expression" dxfId="283" priority="120">
      <formula>$G41=$H41</formula>
    </cfRule>
  </conditionalFormatting>
  <conditionalFormatting sqref="G46">
    <cfRule type="expression" dxfId="282" priority="119">
      <formula>$G46=$H46</formula>
    </cfRule>
  </conditionalFormatting>
  <conditionalFormatting sqref="G50">
    <cfRule type="expression" dxfId="281" priority="118">
      <formula>$G50=$H50</formula>
    </cfRule>
  </conditionalFormatting>
  <conditionalFormatting sqref="G53">
    <cfRule type="expression" dxfId="280" priority="117">
      <formula>$G53=$H53</formula>
    </cfRule>
  </conditionalFormatting>
  <conditionalFormatting sqref="G57">
    <cfRule type="expression" dxfId="279" priority="116">
      <formula>$G57=$H57</formula>
    </cfRule>
  </conditionalFormatting>
  <conditionalFormatting sqref="G60">
    <cfRule type="expression" dxfId="278" priority="115">
      <formula>$G60=$H60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8" id="{042191F6-DF2C-417B-B112-C0332B4B2B34}">
            <xm:f>M$16='D:\cerv20181022ienovoD\PDD SSG\SEGUIMIENTO PDD SSG\Plan Indicativo 2020-2023\Definitivos INDICATIVO pdd ssg\[INDICATIVO PDD NDS 2020-2023 (12 Fronteras 2020-09-23).xlsx]Inversión'!#REF!</xm:f>
            <x14:dxf>
              <font>
                <b/>
                <i val="0"/>
                <color theme="0"/>
              </font>
              <fill>
                <patternFill>
                  <bgColor theme="7" tint="-0.24994659260841701"/>
                </patternFill>
              </fill>
            </x14:dxf>
          </x14:cfRule>
          <xm:sqref>M16:S16</xm:sqref>
        </x14:conditionalFormatting>
        <x14:conditionalFormatting xmlns:xm="http://schemas.microsoft.com/office/excel/2006/main">
          <x14:cfRule type="expression" priority="7" id="{5A0370F9-42C3-47FF-A181-2BC28BEFCE62}">
            <xm:f>M$21='D:\cerv20181022ienovoD\PDD SSG\SEGUIMIENTO PDD SSG\Plan Indicativo 2020-2023\Definitivos INDICATIVO pdd ssg\[INDICATIVO PDD NDS 2020-2023 (12 Fronteras 2020-09-23).xlsx]Inversión'!#REF!</xm:f>
            <x14:dxf>
              <font>
                <b/>
                <i val="0"/>
                <color theme="0"/>
              </font>
              <fill>
                <patternFill>
                  <bgColor theme="7" tint="-0.24994659260841701"/>
                </patternFill>
              </fill>
            </x14:dxf>
          </x14:cfRule>
          <xm:sqref>M21:S21</xm:sqref>
        </x14:conditionalFormatting>
        <x14:conditionalFormatting xmlns:xm="http://schemas.microsoft.com/office/excel/2006/main">
          <x14:cfRule type="expression" priority="6" id="{20093207-C6E0-4637-830B-FD9AB905506F}">
            <xm:f>M38='D:\cerv20181022ienovoD\PDD SSG\SEGUIMIENTO PDD SSG\Plan Indicativo 2020-2023\Definitivos INDICATIVO pdd ssg\[INDICATIVO PDD NDS 2020-2023 (12 Fronteras 2020-09-23).xlsx]Inversión'!#REF!</xm:f>
            <x14:dxf>
              <font>
                <b/>
                <i val="0"/>
                <color theme="0"/>
              </font>
              <fill>
                <patternFill>
                  <bgColor theme="7" tint="-0.24994659260841701"/>
                </patternFill>
              </fill>
            </x14:dxf>
          </x14:cfRule>
          <xm:sqref>M38:S38</xm:sqref>
        </x14:conditionalFormatting>
        <x14:conditionalFormatting xmlns:xm="http://schemas.microsoft.com/office/excel/2006/main">
          <x14:cfRule type="expression" priority="5" id="{3026A9E7-3B5A-49C8-BD9C-FF2EFD252873}">
            <xm:f>M$47='D:\cerv20181022ienovoD\PDD SSG\SEGUIMIENTO PDD SSG\Plan Indicativo 2020-2023\Definitivos INDICATIVO pdd ssg\[INDICATIVO PDD NDS 2020-2023 (12 Fronteras 2020-09-23).xlsx]Inversión'!#REF!</xm:f>
            <x14:dxf>
              <font>
                <b/>
                <i val="0"/>
                <color theme="0"/>
              </font>
              <fill>
                <patternFill>
                  <bgColor theme="7" tint="-0.24994659260841701"/>
                </patternFill>
              </fill>
            </x14:dxf>
          </x14:cfRule>
          <xm:sqref>M47:S47</xm:sqref>
        </x14:conditionalFormatting>
        <x14:conditionalFormatting xmlns:xm="http://schemas.microsoft.com/office/excel/2006/main">
          <x14:cfRule type="expression" priority="4" id="{E12FF480-FA55-44AB-A973-3110519FFAF2}">
            <xm:f>M$54='D:\cerv20181022ienovoD\PDD SSG\SEGUIMIENTO PDD SSG\Plan Indicativo 2020-2023\Definitivos INDICATIVO pdd ssg\[INDICATIVO PDD NDS 2020-2023 (12 Fronteras 2020-09-23).xlsx]Inversión'!#REF!</xm:f>
            <x14:dxf>
              <font>
                <b/>
                <i val="0"/>
                <color theme="0"/>
              </font>
              <fill>
                <patternFill>
                  <bgColor theme="7" tint="-0.24994659260841701"/>
                </patternFill>
              </fill>
            </x14:dxf>
          </x14:cfRule>
          <xm:sqref>M54:S54</xm:sqref>
        </x14:conditionalFormatting>
        <x14:conditionalFormatting xmlns:xm="http://schemas.microsoft.com/office/excel/2006/main">
          <x14:cfRule type="expression" priority="3" id="{D76A0729-FD45-45D3-B1AF-16AF1C146AB6}">
            <xm:f>M$37='D:\cerv20181022ienovoD\PDD SSG\SEGUIMIENTO PDD SSG\Plan Indicativo 2020-2023\Definitivos INDICATIVO pdd ssg\[INDICATIVO PDD NDS 2020-2023 (12 Fronteras 2020-09-23).xlsx]Inversión'!#REF!</xm:f>
            <x14:dxf>
              <font>
                <b/>
                <i val="0"/>
                <color theme="0"/>
              </font>
              <fill>
                <patternFill>
                  <bgColor rgb="FF00B050"/>
                </patternFill>
              </fill>
            </x14:dxf>
          </x14:cfRule>
          <xm:sqref>M37:S37</xm:sqref>
        </x14:conditionalFormatting>
        <x14:conditionalFormatting xmlns:xm="http://schemas.microsoft.com/office/excel/2006/main">
          <x14:cfRule type="expression" priority="2" id="{0AD9084B-D775-4583-9A01-212742FCF9C4}">
            <xm:f>M$6='D:\cerv20181022ienovoD\PDD SSG\SEGUIMIENTO PDD SSG\Plan Indicativo 2020-2023\Definitivos INDICATIVO pdd ssg\[INDICATIVO PDD NDS 2020-2023 (12 Fronteras 2020-09-23).xlsx]Inversión'!#REF!</xm:f>
            <x14:dxf>
              <font>
                <b/>
                <i val="0"/>
                <color theme="0"/>
              </font>
              <fill>
                <patternFill>
                  <bgColor theme="7" tint="-0.24994659260841701"/>
                </patternFill>
              </fill>
            </x14:dxf>
          </x14:cfRule>
          <xm:sqref>M6:S6</xm:sqref>
        </x14:conditionalFormatting>
        <x14:conditionalFormatting xmlns:xm="http://schemas.microsoft.com/office/excel/2006/main">
          <x14:cfRule type="expression" priority="1" id="{01FBA25B-2F25-41B9-ABBC-56A558BEDBA0}">
            <xm:f>M$5='D:\cerv20181022ienovoD\PDD SSG\SEGUIMIENTO PDD SSG\Plan Indicativo 2020-2023\Definitivos INDICATIVO pdd ssg\[INDICATIVO PDD NDS 2020-2023 (12 Fronteras 2020-09-23).xlsx]Inversión'!#REF!</xm:f>
            <x14:dxf>
              <font>
                <color theme="0"/>
              </font>
              <fill>
                <patternFill>
                  <bgColor rgb="FF00B050"/>
                </patternFill>
              </fill>
            </x14:dxf>
          </x14:cfRule>
          <xm:sqref>M5:S5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108"/>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sheetView>
  </sheetViews>
  <sheetFormatPr baseColWidth="10" defaultColWidth="11.42578125" defaultRowHeight="12.7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1.7109375" style="210" customWidth="1"/>
    <col min="9" max="12" width="11.7109375" style="211" customWidth="1"/>
    <col min="13" max="19" width="12.7109375" style="212" customWidth="1"/>
    <col min="20" max="20" width="12.7109375" style="213" customWidth="1"/>
    <col min="21" max="24" width="12.7109375" style="214" customWidth="1"/>
    <col min="25" max="27" width="12.7109375" style="141" customWidth="1"/>
    <col min="28" max="28" width="12.7109375" style="213" customWidth="1"/>
    <col min="29" max="31" width="12.7109375" style="214" customWidth="1"/>
    <col min="32" max="35" width="12.7109375" style="141" customWidth="1"/>
    <col min="36" max="36" width="12.7109375" style="213" customWidth="1"/>
    <col min="37" max="40" width="12.7109375" style="214" customWidth="1"/>
    <col min="41" max="43" width="12.7109375" style="141" customWidth="1"/>
    <col min="44" max="44" width="12.7109375" style="213" customWidth="1"/>
    <col min="45" max="48" width="12.7109375" style="214" customWidth="1"/>
    <col min="49" max="86" width="12.7109375" style="141" customWidth="1"/>
    <col min="87" max="16384" width="11.42578125" style="141"/>
  </cols>
  <sheetData>
    <row r="1" spans="1:53" ht="32.25" customHeight="1" thickBot="1" x14ac:dyDescent="0.3">
      <c r="A1" s="141"/>
      <c r="B1" s="142"/>
      <c r="C1" s="142"/>
      <c r="D1" s="142"/>
      <c r="E1" s="143"/>
      <c r="F1" s="144"/>
      <c r="G1" s="145"/>
      <c r="H1" s="360"/>
      <c r="I1" s="360"/>
      <c r="J1" s="360"/>
      <c r="K1" s="360"/>
      <c r="L1" s="361"/>
      <c r="M1" s="579" t="s">
        <v>271</v>
      </c>
      <c r="N1" s="580"/>
      <c r="O1" s="580"/>
      <c r="P1" s="580"/>
      <c r="Q1" s="580"/>
      <c r="R1" s="580"/>
      <c r="S1" s="581"/>
      <c r="T1" s="582" t="s">
        <v>264</v>
      </c>
      <c r="U1" s="583"/>
      <c r="V1" s="583"/>
      <c r="W1" s="583"/>
      <c r="X1" s="583"/>
      <c r="Y1" s="583"/>
      <c r="Z1" s="583"/>
      <c r="AA1" s="583"/>
      <c r="AB1" s="589" t="s">
        <v>265</v>
      </c>
      <c r="AC1" s="590"/>
      <c r="AD1" s="590"/>
      <c r="AE1" s="590"/>
      <c r="AF1" s="590"/>
      <c r="AG1" s="590"/>
      <c r="AH1" s="590"/>
      <c r="AI1" s="590"/>
      <c r="AJ1" s="591" t="s">
        <v>266</v>
      </c>
      <c r="AK1" s="592"/>
      <c r="AL1" s="592"/>
      <c r="AM1" s="592"/>
      <c r="AN1" s="592"/>
      <c r="AO1" s="592"/>
      <c r="AP1" s="592"/>
      <c r="AQ1" s="592"/>
      <c r="AR1" s="362"/>
      <c r="AS1" s="593" t="s">
        <v>267</v>
      </c>
      <c r="AT1" s="594"/>
      <c r="AU1" s="594"/>
      <c r="AV1" s="594"/>
      <c r="AW1" s="594"/>
      <c r="AX1" s="594"/>
      <c r="AY1" s="594"/>
      <c r="AZ1" s="363"/>
      <c r="BA1" s="363"/>
    </row>
    <row r="2" spans="1:53" ht="31.9" customHeight="1" x14ac:dyDescent="0.25">
      <c r="A2" s="542" t="s">
        <v>140</v>
      </c>
      <c r="B2" s="543"/>
      <c r="C2" s="543"/>
      <c r="D2" s="543"/>
      <c r="E2" s="543"/>
      <c r="F2" s="544"/>
      <c r="G2" s="567" t="s">
        <v>270</v>
      </c>
      <c r="H2" s="622" t="s">
        <v>269</v>
      </c>
      <c r="I2" s="624" t="s">
        <v>141</v>
      </c>
      <c r="J2" s="626" t="s">
        <v>142</v>
      </c>
      <c r="K2" s="637" t="s">
        <v>143</v>
      </c>
      <c r="L2" s="639" t="s">
        <v>144</v>
      </c>
      <c r="M2" s="633" t="s">
        <v>1</v>
      </c>
      <c r="N2" s="628" t="s">
        <v>0</v>
      </c>
      <c r="O2" s="628"/>
      <c r="P2" s="628"/>
      <c r="Q2" s="628"/>
      <c r="R2" s="629" t="s">
        <v>268</v>
      </c>
      <c r="S2" s="631" t="s">
        <v>5</v>
      </c>
      <c r="T2" s="635" t="s">
        <v>141</v>
      </c>
      <c r="U2" s="633" t="s">
        <v>8</v>
      </c>
      <c r="V2" s="628" t="s">
        <v>0</v>
      </c>
      <c r="W2" s="628"/>
      <c r="X2" s="628"/>
      <c r="Y2" s="628"/>
      <c r="Z2" s="629" t="s">
        <v>268</v>
      </c>
      <c r="AA2" s="631" t="s">
        <v>5</v>
      </c>
      <c r="AB2" s="635" t="s">
        <v>142</v>
      </c>
      <c r="AC2" s="633" t="s">
        <v>8</v>
      </c>
      <c r="AD2" s="628" t="s">
        <v>0</v>
      </c>
      <c r="AE2" s="628"/>
      <c r="AF2" s="628"/>
      <c r="AG2" s="628"/>
      <c r="AH2" s="629" t="s">
        <v>268</v>
      </c>
      <c r="AI2" s="631" t="s">
        <v>5</v>
      </c>
      <c r="AJ2" s="635" t="s">
        <v>143</v>
      </c>
      <c r="AK2" s="633" t="s">
        <v>8</v>
      </c>
      <c r="AL2" s="628" t="s">
        <v>0</v>
      </c>
      <c r="AM2" s="628"/>
      <c r="AN2" s="628"/>
      <c r="AO2" s="628"/>
      <c r="AP2" s="629" t="s">
        <v>268</v>
      </c>
      <c r="AQ2" s="631" t="s">
        <v>5</v>
      </c>
      <c r="AR2" s="635" t="s">
        <v>144</v>
      </c>
      <c r="AS2" s="633" t="s">
        <v>8</v>
      </c>
      <c r="AT2" s="628" t="s">
        <v>0</v>
      </c>
      <c r="AU2" s="628"/>
      <c r="AV2" s="628"/>
      <c r="AW2" s="628"/>
      <c r="AX2" s="629" t="s">
        <v>268</v>
      </c>
      <c r="AY2" s="631" t="s">
        <v>5</v>
      </c>
      <c r="AZ2" s="363"/>
      <c r="BA2" s="363"/>
    </row>
    <row r="3" spans="1:53" ht="31.9" customHeight="1" x14ac:dyDescent="0.25">
      <c r="A3" s="545"/>
      <c r="B3" s="546"/>
      <c r="C3" s="546"/>
      <c r="D3" s="546"/>
      <c r="E3" s="546"/>
      <c r="F3" s="547"/>
      <c r="G3" s="568"/>
      <c r="H3" s="623"/>
      <c r="I3" s="625"/>
      <c r="J3" s="627"/>
      <c r="K3" s="638"/>
      <c r="L3" s="636"/>
      <c r="M3" s="634"/>
      <c r="N3" s="364" t="s">
        <v>2</v>
      </c>
      <c r="O3" s="364" t="s">
        <v>4</v>
      </c>
      <c r="P3" s="364" t="s">
        <v>3</v>
      </c>
      <c r="Q3" s="364" t="s">
        <v>6</v>
      </c>
      <c r="R3" s="630"/>
      <c r="S3" s="632"/>
      <c r="T3" s="636"/>
      <c r="U3" s="634"/>
      <c r="V3" s="364" t="s">
        <v>2</v>
      </c>
      <c r="W3" s="364" t="s">
        <v>4</v>
      </c>
      <c r="X3" s="364" t="s">
        <v>3</v>
      </c>
      <c r="Y3" s="364" t="s">
        <v>6</v>
      </c>
      <c r="Z3" s="630"/>
      <c r="AA3" s="632"/>
      <c r="AB3" s="636"/>
      <c r="AC3" s="634"/>
      <c r="AD3" s="364" t="s">
        <v>2</v>
      </c>
      <c r="AE3" s="364" t="s">
        <v>4</v>
      </c>
      <c r="AF3" s="364" t="s">
        <v>3</v>
      </c>
      <c r="AG3" s="364" t="s">
        <v>6</v>
      </c>
      <c r="AH3" s="630"/>
      <c r="AI3" s="632"/>
      <c r="AJ3" s="636"/>
      <c r="AK3" s="634"/>
      <c r="AL3" s="364" t="s">
        <v>2</v>
      </c>
      <c r="AM3" s="364" t="s">
        <v>4</v>
      </c>
      <c r="AN3" s="364" t="s">
        <v>3</v>
      </c>
      <c r="AO3" s="364" t="s">
        <v>6</v>
      </c>
      <c r="AP3" s="630"/>
      <c r="AQ3" s="632"/>
      <c r="AR3" s="636"/>
      <c r="AS3" s="634"/>
      <c r="AT3" s="364" t="s">
        <v>2</v>
      </c>
      <c r="AU3" s="364" t="s">
        <v>4</v>
      </c>
      <c r="AV3" s="364" t="s">
        <v>3</v>
      </c>
      <c r="AW3" s="364" t="s">
        <v>6</v>
      </c>
      <c r="AX3" s="630"/>
      <c r="AY3" s="632"/>
      <c r="AZ3" s="363"/>
      <c r="BA3" s="363"/>
    </row>
    <row r="4" spans="1:53" ht="18" customHeight="1" x14ac:dyDescent="0.25">
      <c r="A4" s="548" t="s">
        <v>7</v>
      </c>
      <c r="B4" s="549"/>
      <c r="C4" s="549"/>
      <c r="D4" s="549"/>
      <c r="E4" s="549"/>
      <c r="F4" s="550"/>
      <c r="G4" s="149"/>
      <c r="H4" s="308"/>
      <c r="I4" s="309"/>
      <c r="J4" s="309"/>
      <c r="K4" s="309"/>
      <c r="L4" s="309"/>
      <c r="M4" s="311"/>
      <c r="N4" s="311"/>
      <c r="O4" s="311"/>
      <c r="P4" s="311"/>
      <c r="Q4" s="311"/>
      <c r="R4" s="311"/>
      <c r="S4" s="311"/>
      <c r="T4" s="312"/>
      <c r="U4" s="313"/>
      <c r="V4" s="313"/>
      <c r="W4" s="313"/>
      <c r="X4" s="313"/>
      <c r="Y4" s="313"/>
      <c r="Z4" s="313"/>
      <c r="AA4" s="313"/>
      <c r="AB4" s="312"/>
      <c r="AC4" s="313"/>
      <c r="AD4" s="313"/>
      <c r="AE4" s="313"/>
      <c r="AF4" s="313"/>
      <c r="AG4" s="313"/>
      <c r="AH4" s="313"/>
      <c r="AI4" s="313"/>
      <c r="AJ4" s="312"/>
      <c r="AK4" s="313"/>
      <c r="AL4" s="313"/>
      <c r="AM4" s="313"/>
      <c r="AN4" s="313"/>
      <c r="AO4" s="313"/>
      <c r="AP4" s="313"/>
      <c r="AQ4" s="313"/>
      <c r="AR4" s="312"/>
      <c r="AS4" s="313"/>
      <c r="AT4" s="313"/>
      <c r="AU4" s="313"/>
      <c r="AV4" s="313"/>
      <c r="AW4" s="313"/>
      <c r="AX4" s="313"/>
      <c r="AY4" s="313"/>
      <c r="AZ4" s="363"/>
      <c r="BA4" s="363"/>
    </row>
    <row r="5" spans="1:53" ht="32.1" customHeight="1" x14ac:dyDescent="0.25">
      <c r="A5" s="365"/>
      <c r="B5" s="216" t="s">
        <v>2620</v>
      </c>
      <c r="C5" s="217" t="s">
        <v>2619</v>
      </c>
      <c r="D5" s="218"/>
      <c r="E5" s="219"/>
      <c r="F5" s="219"/>
      <c r="G5" s="220"/>
      <c r="H5" s="366"/>
      <c r="I5" s="367"/>
      <c r="J5" s="367"/>
      <c r="K5" s="367"/>
      <c r="L5" s="367"/>
      <c r="M5" s="368">
        <f t="shared" ref="M5:R5" si="0">+M6</f>
        <v>15526</v>
      </c>
      <c r="N5" s="368">
        <f t="shared" si="0"/>
        <v>15526</v>
      </c>
      <c r="O5" s="368">
        <f t="shared" si="0"/>
        <v>0</v>
      </c>
      <c r="P5" s="368">
        <f t="shared" si="0"/>
        <v>0</v>
      </c>
      <c r="Q5" s="368">
        <f t="shared" si="0"/>
        <v>0</v>
      </c>
      <c r="R5" s="368">
        <f t="shared" si="0"/>
        <v>0</v>
      </c>
      <c r="S5" s="368">
        <f>+S6</f>
        <v>0</v>
      </c>
      <c r="T5" s="369"/>
      <c r="U5" s="370">
        <f>+U6</f>
        <v>7453</v>
      </c>
      <c r="V5" s="370">
        <f t="shared" ref="V5:AA5" si="1">+V6</f>
        <v>7453</v>
      </c>
      <c r="W5" s="370">
        <f t="shared" si="1"/>
        <v>0</v>
      </c>
      <c r="X5" s="370">
        <f t="shared" si="1"/>
        <v>0</v>
      </c>
      <c r="Y5" s="370">
        <f t="shared" si="1"/>
        <v>0</v>
      </c>
      <c r="Z5" s="370">
        <f t="shared" si="1"/>
        <v>0</v>
      </c>
      <c r="AA5" s="370">
        <f t="shared" si="1"/>
        <v>0</v>
      </c>
      <c r="AB5" s="369"/>
      <c r="AC5" s="370">
        <f t="shared" ref="AC5:AI5" si="2">+AC6</f>
        <v>2227.98</v>
      </c>
      <c r="AD5" s="370">
        <f t="shared" si="2"/>
        <v>2227.98</v>
      </c>
      <c r="AE5" s="370">
        <f t="shared" si="2"/>
        <v>0</v>
      </c>
      <c r="AF5" s="370">
        <f t="shared" si="2"/>
        <v>0</v>
      </c>
      <c r="AG5" s="370">
        <f t="shared" si="2"/>
        <v>0</v>
      </c>
      <c r="AH5" s="370">
        <f t="shared" si="2"/>
        <v>0</v>
      </c>
      <c r="AI5" s="370">
        <f t="shared" si="2"/>
        <v>0</v>
      </c>
      <c r="AJ5" s="369"/>
      <c r="AK5" s="370">
        <f t="shared" ref="AK5:AQ5" si="3">+AK6</f>
        <v>2793.6000480000002</v>
      </c>
      <c r="AL5" s="370">
        <f t="shared" si="3"/>
        <v>2793.6000480000002</v>
      </c>
      <c r="AM5" s="370">
        <f t="shared" si="3"/>
        <v>0</v>
      </c>
      <c r="AN5" s="370">
        <f t="shared" si="3"/>
        <v>0</v>
      </c>
      <c r="AO5" s="370">
        <f t="shared" si="3"/>
        <v>0</v>
      </c>
      <c r="AP5" s="370">
        <f t="shared" si="3"/>
        <v>0</v>
      </c>
      <c r="AQ5" s="370">
        <f t="shared" si="3"/>
        <v>0</v>
      </c>
      <c r="AR5" s="369"/>
      <c r="AS5" s="370">
        <f t="shared" ref="AS5:AY5" si="4">+AS6</f>
        <v>3051.4199519999997</v>
      </c>
      <c r="AT5" s="370">
        <f t="shared" si="4"/>
        <v>3051.4199519999997</v>
      </c>
      <c r="AU5" s="370">
        <f t="shared" si="4"/>
        <v>0</v>
      </c>
      <c r="AV5" s="370">
        <f t="shared" si="4"/>
        <v>0</v>
      </c>
      <c r="AW5" s="370">
        <f t="shared" si="4"/>
        <v>0</v>
      </c>
      <c r="AX5" s="370">
        <f t="shared" si="4"/>
        <v>0</v>
      </c>
      <c r="AY5" s="370">
        <f t="shared" si="4"/>
        <v>0</v>
      </c>
      <c r="AZ5" s="363"/>
      <c r="BA5" s="363"/>
    </row>
    <row r="6" spans="1:53" ht="32.1" customHeight="1" x14ac:dyDescent="0.25">
      <c r="C6" s="165" t="s">
        <v>2621</v>
      </c>
      <c r="D6" s="166" t="s">
        <v>475</v>
      </c>
      <c r="E6" s="167"/>
      <c r="F6" s="168"/>
      <c r="G6" s="169"/>
      <c r="H6" s="371"/>
      <c r="I6" s="372"/>
      <c r="J6" s="372"/>
      <c r="K6" s="372"/>
      <c r="L6" s="372"/>
      <c r="M6" s="373">
        <f t="shared" ref="M6:S6" si="5">SUM(M7:M49)/2</f>
        <v>15526</v>
      </c>
      <c r="N6" s="373">
        <f t="shared" si="5"/>
        <v>15526</v>
      </c>
      <c r="O6" s="373">
        <f t="shared" si="5"/>
        <v>0</v>
      </c>
      <c r="P6" s="373">
        <f t="shared" si="5"/>
        <v>0</v>
      </c>
      <c r="Q6" s="373">
        <f t="shared" si="5"/>
        <v>0</v>
      </c>
      <c r="R6" s="373">
        <f t="shared" si="5"/>
        <v>0</v>
      </c>
      <c r="S6" s="373">
        <f t="shared" si="5"/>
        <v>0</v>
      </c>
      <c r="T6" s="374"/>
      <c r="U6" s="375">
        <f t="shared" ref="U6:AA6" si="6">SUM(U7:U49)/2</f>
        <v>7453</v>
      </c>
      <c r="V6" s="375">
        <f t="shared" si="6"/>
        <v>7453</v>
      </c>
      <c r="W6" s="375">
        <f t="shared" si="6"/>
        <v>0</v>
      </c>
      <c r="X6" s="375">
        <f t="shared" si="6"/>
        <v>0</v>
      </c>
      <c r="Y6" s="375">
        <f t="shared" si="6"/>
        <v>0</v>
      </c>
      <c r="Z6" s="375">
        <f t="shared" si="6"/>
        <v>0</v>
      </c>
      <c r="AA6" s="375">
        <f t="shared" si="6"/>
        <v>0</v>
      </c>
      <c r="AB6" s="374"/>
      <c r="AC6" s="375">
        <f t="shared" ref="AC6:AI6" si="7">SUM(AC7:AC49)/2</f>
        <v>2227.98</v>
      </c>
      <c r="AD6" s="375">
        <f t="shared" si="7"/>
        <v>2227.98</v>
      </c>
      <c r="AE6" s="375">
        <f t="shared" si="7"/>
        <v>0</v>
      </c>
      <c r="AF6" s="375">
        <f t="shared" si="7"/>
        <v>0</v>
      </c>
      <c r="AG6" s="375">
        <f t="shared" si="7"/>
        <v>0</v>
      </c>
      <c r="AH6" s="375">
        <f t="shared" si="7"/>
        <v>0</v>
      </c>
      <c r="AI6" s="375">
        <f t="shared" si="7"/>
        <v>0</v>
      </c>
      <c r="AJ6" s="374"/>
      <c r="AK6" s="375">
        <f t="shared" ref="AK6:AQ6" si="8">SUM(AK7:AK49)/2</f>
        <v>2793.6000480000002</v>
      </c>
      <c r="AL6" s="375">
        <f t="shared" si="8"/>
        <v>2793.6000480000002</v>
      </c>
      <c r="AM6" s="375">
        <f t="shared" si="8"/>
        <v>0</v>
      </c>
      <c r="AN6" s="375">
        <f t="shared" si="8"/>
        <v>0</v>
      </c>
      <c r="AO6" s="375">
        <f t="shared" si="8"/>
        <v>0</v>
      </c>
      <c r="AP6" s="375">
        <f t="shared" si="8"/>
        <v>0</v>
      </c>
      <c r="AQ6" s="375">
        <f t="shared" si="8"/>
        <v>0</v>
      </c>
      <c r="AR6" s="374"/>
      <c r="AS6" s="375">
        <f t="shared" ref="AS6:AY6" si="9">SUM(AS7:AS49)/2</f>
        <v>3051.4199519999997</v>
      </c>
      <c r="AT6" s="375">
        <f t="shared" si="9"/>
        <v>3051.4199519999997</v>
      </c>
      <c r="AU6" s="375">
        <f t="shared" si="9"/>
        <v>0</v>
      </c>
      <c r="AV6" s="375">
        <f t="shared" si="9"/>
        <v>0</v>
      </c>
      <c r="AW6" s="375">
        <f t="shared" si="9"/>
        <v>0</v>
      </c>
      <c r="AX6" s="375">
        <f t="shared" si="9"/>
        <v>0</v>
      </c>
      <c r="AY6" s="375">
        <f t="shared" si="9"/>
        <v>0</v>
      </c>
      <c r="AZ6" s="363"/>
      <c r="BA6" s="363"/>
    </row>
    <row r="7" spans="1:53" ht="32.1" customHeight="1" x14ac:dyDescent="0.25">
      <c r="D7" s="175" t="s">
        <v>2623</v>
      </c>
      <c r="E7" s="551" t="s">
        <v>2622</v>
      </c>
      <c r="F7" s="552"/>
      <c r="G7" s="176"/>
      <c r="H7" s="376"/>
      <c r="I7" s="377"/>
      <c r="J7" s="377"/>
      <c r="K7" s="377"/>
      <c r="L7" s="377"/>
      <c r="M7" s="378">
        <f t="shared" ref="M7:S22" si="10">+U7+AC7+AK7+AS7</f>
        <v>1348.2544780000001</v>
      </c>
      <c r="N7" s="378">
        <f t="shared" si="10"/>
        <v>1348.2544780000001</v>
      </c>
      <c r="O7" s="378">
        <f t="shared" si="10"/>
        <v>0</v>
      </c>
      <c r="P7" s="378">
        <f t="shared" si="10"/>
        <v>0</v>
      </c>
      <c r="Q7" s="378">
        <f t="shared" si="10"/>
        <v>0</v>
      </c>
      <c r="R7" s="378">
        <f t="shared" si="10"/>
        <v>0</v>
      </c>
      <c r="S7" s="378">
        <f t="shared" si="10"/>
        <v>0</v>
      </c>
      <c r="T7" s="379"/>
      <c r="U7" s="380">
        <f t="shared" ref="U7:AA7" si="11">SUM(U8:U17)</f>
        <v>309</v>
      </c>
      <c r="V7" s="380">
        <f t="shared" si="11"/>
        <v>309</v>
      </c>
      <c r="W7" s="380">
        <f t="shared" si="11"/>
        <v>0</v>
      </c>
      <c r="X7" s="380">
        <f t="shared" si="11"/>
        <v>0</v>
      </c>
      <c r="Y7" s="380">
        <f t="shared" si="11"/>
        <v>0</v>
      </c>
      <c r="Z7" s="380">
        <f t="shared" si="11"/>
        <v>0</v>
      </c>
      <c r="AA7" s="380">
        <f t="shared" si="11"/>
        <v>0</v>
      </c>
      <c r="AB7" s="379"/>
      <c r="AC7" s="380">
        <f t="shared" ref="AC7:AI7" si="12">SUM(AC8:AC17)</f>
        <v>376.2</v>
      </c>
      <c r="AD7" s="380">
        <f t="shared" si="12"/>
        <v>376.2</v>
      </c>
      <c r="AE7" s="380">
        <f t="shared" si="12"/>
        <v>0</v>
      </c>
      <c r="AF7" s="380">
        <f t="shared" si="12"/>
        <v>0</v>
      </c>
      <c r="AG7" s="380">
        <f t="shared" si="12"/>
        <v>0</v>
      </c>
      <c r="AH7" s="380">
        <f t="shared" si="12"/>
        <v>0</v>
      </c>
      <c r="AI7" s="380">
        <f t="shared" si="12"/>
        <v>0</v>
      </c>
      <c r="AJ7" s="379"/>
      <c r="AK7" s="380">
        <f t="shared" ref="AK7:AQ7" si="13">SUM(AK8:AK17)</f>
        <v>242.79544799999999</v>
      </c>
      <c r="AL7" s="380">
        <f t="shared" si="13"/>
        <v>242.79544799999999</v>
      </c>
      <c r="AM7" s="380">
        <f t="shared" si="13"/>
        <v>0</v>
      </c>
      <c r="AN7" s="380">
        <f t="shared" si="13"/>
        <v>0</v>
      </c>
      <c r="AO7" s="380">
        <f t="shared" si="13"/>
        <v>0</v>
      </c>
      <c r="AP7" s="380">
        <f t="shared" si="13"/>
        <v>0</v>
      </c>
      <c r="AQ7" s="380">
        <f t="shared" si="13"/>
        <v>0</v>
      </c>
      <c r="AR7" s="379"/>
      <c r="AS7" s="380">
        <f t="shared" ref="AS7:AY7" si="14">SUM(AS8:AS17)</f>
        <v>420.25903</v>
      </c>
      <c r="AT7" s="380">
        <f t="shared" si="14"/>
        <v>420.25903</v>
      </c>
      <c r="AU7" s="380">
        <f t="shared" si="14"/>
        <v>0</v>
      </c>
      <c r="AV7" s="380">
        <f t="shared" si="14"/>
        <v>0</v>
      </c>
      <c r="AW7" s="380">
        <f t="shared" si="14"/>
        <v>0</v>
      </c>
      <c r="AX7" s="380">
        <f t="shared" si="14"/>
        <v>0</v>
      </c>
      <c r="AY7" s="380">
        <f t="shared" si="14"/>
        <v>0</v>
      </c>
      <c r="AZ7" s="363"/>
      <c r="BA7" s="363"/>
    </row>
    <row r="8" spans="1:53" ht="32.1" customHeight="1" x14ac:dyDescent="0.25">
      <c r="D8" s="175"/>
      <c r="E8" s="182">
        <f>+Metas!H696</f>
        <v>605</v>
      </c>
      <c r="F8" s="183" t="str">
        <f>+Metas!K696</f>
        <v>Vinculación de personal joven de 18 a 28 años</v>
      </c>
      <c r="G8" s="226">
        <f>+Metas!J696</f>
        <v>33</v>
      </c>
      <c r="H8" s="357">
        <f>SUM(I8:L8)/4</f>
        <v>33</v>
      </c>
      <c r="I8" s="381">
        <v>33</v>
      </c>
      <c r="J8" s="381">
        <v>33</v>
      </c>
      <c r="K8" s="381">
        <v>33</v>
      </c>
      <c r="L8" s="381">
        <v>33</v>
      </c>
      <c r="M8" s="382">
        <f t="shared" si="10"/>
        <v>0</v>
      </c>
      <c r="N8" s="382">
        <f t="shared" si="10"/>
        <v>0</v>
      </c>
      <c r="O8" s="382">
        <f t="shared" si="10"/>
        <v>0</v>
      </c>
      <c r="P8" s="382">
        <f t="shared" si="10"/>
        <v>0</v>
      </c>
      <c r="Q8" s="382">
        <f t="shared" si="10"/>
        <v>0</v>
      </c>
      <c r="R8" s="382">
        <f t="shared" si="10"/>
        <v>0</v>
      </c>
      <c r="S8" s="382">
        <f t="shared" si="10"/>
        <v>0</v>
      </c>
      <c r="T8" s="383">
        <f>+I8</f>
        <v>33</v>
      </c>
      <c r="U8" s="382">
        <f>SUM(V8:AA8)</f>
        <v>0</v>
      </c>
      <c r="V8" s="384">
        <v>0</v>
      </c>
      <c r="W8" s="384">
        <v>0</v>
      </c>
      <c r="X8" s="384">
        <v>0</v>
      </c>
      <c r="Y8" s="384">
        <v>0</v>
      </c>
      <c r="Z8" s="384">
        <v>0</v>
      </c>
      <c r="AA8" s="384">
        <v>0</v>
      </c>
      <c r="AB8" s="383">
        <f>+J8</f>
        <v>33</v>
      </c>
      <c r="AC8" s="382">
        <v>0</v>
      </c>
      <c r="AD8" s="384">
        <v>0</v>
      </c>
      <c r="AE8" s="384">
        <v>0</v>
      </c>
      <c r="AF8" s="384">
        <v>0</v>
      </c>
      <c r="AG8" s="384">
        <v>0</v>
      </c>
      <c r="AH8" s="384">
        <v>0</v>
      </c>
      <c r="AI8" s="384">
        <v>0</v>
      </c>
      <c r="AJ8" s="383">
        <f>+K8</f>
        <v>33</v>
      </c>
      <c r="AK8" s="382">
        <f>SUM(AL8:AQ8)</f>
        <v>0</v>
      </c>
      <c r="AL8" s="384">
        <v>0</v>
      </c>
      <c r="AM8" s="384">
        <v>0</v>
      </c>
      <c r="AN8" s="384">
        <v>0</v>
      </c>
      <c r="AO8" s="384">
        <v>0</v>
      </c>
      <c r="AP8" s="384">
        <v>0</v>
      </c>
      <c r="AQ8" s="384">
        <v>0</v>
      </c>
      <c r="AR8" s="383">
        <f>+L8</f>
        <v>33</v>
      </c>
      <c r="AS8" s="382">
        <f>SUM(AT8:AY8)</f>
        <v>0</v>
      </c>
      <c r="AT8" s="384">
        <v>0</v>
      </c>
      <c r="AU8" s="384">
        <v>0</v>
      </c>
      <c r="AV8" s="384">
        <v>0</v>
      </c>
      <c r="AW8" s="384">
        <v>0</v>
      </c>
      <c r="AX8" s="384">
        <v>0</v>
      </c>
      <c r="AY8" s="384">
        <v>0</v>
      </c>
      <c r="AZ8" s="363"/>
      <c r="BA8" s="363"/>
    </row>
    <row r="9" spans="1:53" ht="32.1" customHeight="1" x14ac:dyDescent="0.25">
      <c r="D9" s="175"/>
      <c r="E9" s="182">
        <f>+Metas!H697</f>
        <v>606</v>
      </c>
      <c r="F9" s="183" t="str">
        <f>+Metas!K697</f>
        <v xml:space="preserve">Vinculación de personal en condición de discapacidad </v>
      </c>
      <c r="G9" s="226">
        <f>+Metas!J697</f>
        <v>9</v>
      </c>
      <c r="H9" s="357">
        <f>SUM(I9:L9)/4</f>
        <v>9</v>
      </c>
      <c r="I9" s="381">
        <v>9</v>
      </c>
      <c r="J9" s="381">
        <v>9</v>
      </c>
      <c r="K9" s="381">
        <v>9</v>
      </c>
      <c r="L9" s="381">
        <v>9</v>
      </c>
      <c r="M9" s="382">
        <f t="shared" si="10"/>
        <v>0</v>
      </c>
      <c r="N9" s="382">
        <f t="shared" si="10"/>
        <v>0</v>
      </c>
      <c r="O9" s="382">
        <f t="shared" si="10"/>
        <v>0</v>
      </c>
      <c r="P9" s="382">
        <f t="shared" si="10"/>
        <v>0</v>
      </c>
      <c r="Q9" s="382">
        <f t="shared" si="10"/>
        <v>0</v>
      </c>
      <c r="R9" s="382">
        <f t="shared" si="10"/>
        <v>0</v>
      </c>
      <c r="S9" s="382">
        <f t="shared" si="10"/>
        <v>0</v>
      </c>
      <c r="T9" s="383">
        <f t="shared" ref="T9:T14" si="15">+I9</f>
        <v>9</v>
      </c>
      <c r="U9" s="382">
        <f t="shared" ref="U9:U14" si="16">SUM(V9:AA9)</f>
        <v>0</v>
      </c>
      <c r="V9" s="384">
        <v>0</v>
      </c>
      <c r="W9" s="384">
        <v>0</v>
      </c>
      <c r="X9" s="384">
        <v>0</v>
      </c>
      <c r="Y9" s="384">
        <v>0</v>
      </c>
      <c r="Z9" s="384">
        <v>0</v>
      </c>
      <c r="AA9" s="384">
        <v>0</v>
      </c>
      <c r="AB9" s="383">
        <f t="shared" ref="AB9:AB14" si="17">+J9</f>
        <v>9</v>
      </c>
      <c r="AC9" s="382">
        <v>0</v>
      </c>
      <c r="AD9" s="384">
        <v>0</v>
      </c>
      <c r="AE9" s="384">
        <v>0</v>
      </c>
      <c r="AF9" s="384">
        <v>0</v>
      </c>
      <c r="AG9" s="384">
        <v>0</v>
      </c>
      <c r="AH9" s="384">
        <v>0</v>
      </c>
      <c r="AI9" s="384">
        <v>0</v>
      </c>
      <c r="AJ9" s="383">
        <f t="shared" ref="AJ9:AJ14" si="18">+K9</f>
        <v>9</v>
      </c>
      <c r="AK9" s="382">
        <f t="shared" ref="AK9:AK14" si="19">SUM(AL9:AQ9)</f>
        <v>0</v>
      </c>
      <c r="AL9" s="384">
        <v>0</v>
      </c>
      <c r="AM9" s="384">
        <v>0</v>
      </c>
      <c r="AN9" s="384">
        <v>0</v>
      </c>
      <c r="AO9" s="384">
        <v>0</v>
      </c>
      <c r="AP9" s="384">
        <v>0</v>
      </c>
      <c r="AQ9" s="384">
        <v>0</v>
      </c>
      <c r="AR9" s="383">
        <f t="shared" ref="AR9:AR14" si="20">+L9</f>
        <v>9</v>
      </c>
      <c r="AS9" s="382">
        <f t="shared" ref="AS9:AS14" si="21">SUM(AT9:AY9)</f>
        <v>0</v>
      </c>
      <c r="AT9" s="384">
        <v>0</v>
      </c>
      <c r="AU9" s="384">
        <v>0</v>
      </c>
      <c r="AV9" s="384">
        <v>0</v>
      </c>
      <c r="AW9" s="384">
        <v>0</v>
      </c>
      <c r="AX9" s="384">
        <v>0</v>
      </c>
      <c r="AY9" s="384">
        <v>0</v>
      </c>
      <c r="AZ9" s="363"/>
      <c r="BA9" s="363"/>
    </row>
    <row r="10" spans="1:53" ht="32.1" customHeight="1" x14ac:dyDescent="0.25">
      <c r="D10" s="175"/>
      <c r="E10" s="182">
        <f>+Metas!H698</f>
        <v>607</v>
      </c>
      <c r="F10" s="183" t="str">
        <f>+Metas!K698</f>
        <v xml:space="preserve">Exámenes periódicos anual de salud ocupacional </v>
      </c>
      <c r="G10" s="226">
        <f>+Metas!J698</f>
        <v>362</v>
      </c>
      <c r="H10" s="357">
        <f>SUM(I10:L10)/4</f>
        <v>362</v>
      </c>
      <c r="I10" s="381">
        <v>362</v>
      </c>
      <c r="J10" s="381">
        <v>362</v>
      </c>
      <c r="K10" s="381">
        <v>362</v>
      </c>
      <c r="L10" s="381">
        <v>362</v>
      </c>
      <c r="M10" s="382">
        <f t="shared" si="10"/>
        <v>0</v>
      </c>
      <c r="N10" s="382">
        <f t="shared" si="10"/>
        <v>0</v>
      </c>
      <c r="O10" s="382">
        <f t="shared" si="10"/>
        <v>0</v>
      </c>
      <c r="P10" s="382">
        <f t="shared" si="10"/>
        <v>0</v>
      </c>
      <c r="Q10" s="382">
        <f t="shared" si="10"/>
        <v>0</v>
      </c>
      <c r="R10" s="382">
        <f t="shared" si="10"/>
        <v>0</v>
      </c>
      <c r="S10" s="382">
        <f t="shared" si="10"/>
        <v>0</v>
      </c>
      <c r="T10" s="383">
        <f t="shared" si="15"/>
        <v>362</v>
      </c>
      <c r="U10" s="382">
        <f t="shared" si="16"/>
        <v>0</v>
      </c>
      <c r="V10" s="384">
        <v>0</v>
      </c>
      <c r="W10" s="384">
        <v>0</v>
      </c>
      <c r="X10" s="384">
        <v>0</v>
      </c>
      <c r="Y10" s="384">
        <v>0</v>
      </c>
      <c r="Z10" s="384">
        <v>0</v>
      </c>
      <c r="AA10" s="384">
        <v>0</v>
      </c>
      <c r="AB10" s="383">
        <f t="shared" si="17"/>
        <v>362</v>
      </c>
      <c r="AC10" s="382">
        <f t="shared" ref="AC10:AC14" si="22">SUM(AD10:AI10)</f>
        <v>0</v>
      </c>
      <c r="AD10" s="384">
        <v>0</v>
      </c>
      <c r="AE10" s="384">
        <v>0</v>
      </c>
      <c r="AF10" s="384">
        <v>0</v>
      </c>
      <c r="AG10" s="384">
        <v>0</v>
      </c>
      <c r="AH10" s="384">
        <v>0</v>
      </c>
      <c r="AI10" s="384">
        <v>0</v>
      </c>
      <c r="AJ10" s="383">
        <f t="shared" si="18"/>
        <v>362</v>
      </c>
      <c r="AK10" s="382">
        <f t="shared" si="19"/>
        <v>0</v>
      </c>
      <c r="AL10" s="384">
        <v>0</v>
      </c>
      <c r="AM10" s="384">
        <v>0</v>
      </c>
      <c r="AN10" s="384">
        <v>0</v>
      </c>
      <c r="AO10" s="384">
        <v>0</v>
      </c>
      <c r="AP10" s="384">
        <v>0</v>
      </c>
      <c r="AQ10" s="384">
        <v>0</v>
      </c>
      <c r="AR10" s="383">
        <f t="shared" si="20"/>
        <v>362</v>
      </c>
      <c r="AS10" s="382">
        <f t="shared" si="21"/>
        <v>0</v>
      </c>
      <c r="AT10" s="384">
        <v>0</v>
      </c>
      <c r="AU10" s="384">
        <v>0</v>
      </c>
      <c r="AV10" s="384">
        <v>0</v>
      </c>
      <c r="AW10" s="384">
        <v>0</v>
      </c>
      <c r="AX10" s="384">
        <v>0</v>
      </c>
      <c r="AY10" s="384">
        <v>0</v>
      </c>
      <c r="AZ10" s="363"/>
      <c r="BA10" s="363"/>
    </row>
    <row r="11" spans="1:53" ht="32.1" customHeight="1" x14ac:dyDescent="0.25">
      <c r="D11" s="175"/>
      <c r="E11" s="182">
        <f>+Metas!H699</f>
        <v>608</v>
      </c>
      <c r="F11" s="183" t="str">
        <f>+Metas!K699</f>
        <v>Realizar el reporte oportuno de las vacantes para concurso cuando la comisión lo solicite</v>
      </c>
      <c r="G11" s="232">
        <f>+Metas!J699</f>
        <v>1</v>
      </c>
      <c r="H11" s="358">
        <f>SUM(I11:L11)</f>
        <v>1</v>
      </c>
      <c r="I11" s="385">
        <v>0.64</v>
      </c>
      <c r="J11" s="385">
        <v>0</v>
      </c>
      <c r="K11" s="385">
        <v>0.18</v>
      </c>
      <c r="L11" s="385">
        <v>0.18</v>
      </c>
      <c r="M11" s="382">
        <f t="shared" si="10"/>
        <v>0</v>
      </c>
      <c r="N11" s="382">
        <f t="shared" si="10"/>
        <v>0</v>
      </c>
      <c r="O11" s="382">
        <f t="shared" si="10"/>
        <v>0</v>
      </c>
      <c r="P11" s="382">
        <f t="shared" si="10"/>
        <v>0</v>
      </c>
      <c r="Q11" s="382">
        <f t="shared" si="10"/>
        <v>0</v>
      </c>
      <c r="R11" s="382">
        <f t="shared" si="10"/>
        <v>0</v>
      </c>
      <c r="S11" s="382">
        <f t="shared" si="10"/>
        <v>0</v>
      </c>
      <c r="T11" s="386">
        <f t="shared" si="15"/>
        <v>0.64</v>
      </c>
      <c r="U11" s="382">
        <f t="shared" si="16"/>
        <v>0</v>
      </c>
      <c r="V11" s="384"/>
      <c r="W11" s="384">
        <v>0</v>
      </c>
      <c r="X11" s="384">
        <v>0</v>
      </c>
      <c r="Y11" s="384">
        <v>0</v>
      </c>
      <c r="Z11" s="384">
        <v>0</v>
      </c>
      <c r="AA11" s="384">
        <v>0</v>
      </c>
      <c r="AB11" s="386">
        <f t="shared" si="17"/>
        <v>0</v>
      </c>
      <c r="AC11" s="382">
        <f t="shared" si="22"/>
        <v>0</v>
      </c>
      <c r="AD11" s="384">
        <v>0</v>
      </c>
      <c r="AE11" s="384">
        <v>0</v>
      </c>
      <c r="AF11" s="384">
        <v>0</v>
      </c>
      <c r="AG11" s="384">
        <v>0</v>
      </c>
      <c r="AH11" s="384">
        <v>0</v>
      </c>
      <c r="AI11" s="384">
        <v>0</v>
      </c>
      <c r="AJ11" s="386">
        <f t="shared" si="18"/>
        <v>0.18</v>
      </c>
      <c r="AK11" s="382">
        <f t="shared" si="19"/>
        <v>0</v>
      </c>
      <c r="AL11" s="384">
        <v>0</v>
      </c>
      <c r="AM11" s="384">
        <v>0</v>
      </c>
      <c r="AN11" s="384">
        <v>0</v>
      </c>
      <c r="AO11" s="384">
        <v>0</v>
      </c>
      <c r="AP11" s="384">
        <v>0</v>
      </c>
      <c r="AQ11" s="384">
        <v>0</v>
      </c>
      <c r="AR11" s="386">
        <f t="shared" si="20"/>
        <v>0.18</v>
      </c>
      <c r="AS11" s="382">
        <f t="shared" si="21"/>
        <v>0</v>
      </c>
      <c r="AT11" s="384">
        <v>0</v>
      </c>
      <c r="AU11" s="384">
        <v>0</v>
      </c>
      <c r="AV11" s="384">
        <v>0</v>
      </c>
      <c r="AW11" s="384">
        <v>0</v>
      </c>
      <c r="AX11" s="384">
        <v>0</v>
      </c>
      <c r="AY11" s="384">
        <v>0</v>
      </c>
      <c r="AZ11" s="363"/>
      <c r="BA11" s="363"/>
    </row>
    <row r="12" spans="1:53" ht="32.1" customHeight="1" x14ac:dyDescent="0.25">
      <c r="D12" s="175"/>
      <c r="E12" s="182">
        <f>+Metas!H700</f>
        <v>609</v>
      </c>
      <c r="F12" s="183" t="str">
        <f>+Metas!K700</f>
        <v>Participación de los funcionarios en capacitaciones y actividades de bienestar social</v>
      </c>
      <c r="G12" s="232">
        <f>+Metas!J700</f>
        <v>0.7</v>
      </c>
      <c r="H12" s="359">
        <f>SUM(I12:L12)/4</f>
        <v>0.7</v>
      </c>
      <c r="I12" s="385">
        <v>0.7</v>
      </c>
      <c r="J12" s="385">
        <v>0.7</v>
      </c>
      <c r="K12" s="385">
        <v>0.7</v>
      </c>
      <c r="L12" s="385">
        <v>0.7</v>
      </c>
      <c r="M12" s="382">
        <f t="shared" si="10"/>
        <v>1257.8880300000001</v>
      </c>
      <c r="N12" s="382">
        <f t="shared" si="10"/>
        <v>1257.8880300000001</v>
      </c>
      <c r="O12" s="382">
        <f t="shared" si="10"/>
        <v>0</v>
      </c>
      <c r="P12" s="382">
        <f t="shared" si="10"/>
        <v>0</v>
      </c>
      <c r="Q12" s="382">
        <f t="shared" si="10"/>
        <v>0</v>
      </c>
      <c r="R12" s="382">
        <f t="shared" si="10"/>
        <v>0</v>
      </c>
      <c r="S12" s="382">
        <f t="shared" si="10"/>
        <v>0</v>
      </c>
      <c r="T12" s="386">
        <f t="shared" si="15"/>
        <v>0.7</v>
      </c>
      <c r="U12" s="382">
        <f t="shared" si="16"/>
        <v>225</v>
      </c>
      <c r="V12" s="384">
        <v>225</v>
      </c>
      <c r="W12" s="384">
        <v>0</v>
      </c>
      <c r="X12" s="384">
        <v>0</v>
      </c>
      <c r="Y12" s="384">
        <v>0</v>
      </c>
      <c r="Z12" s="384">
        <v>0</v>
      </c>
      <c r="AA12" s="384">
        <v>0</v>
      </c>
      <c r="AB12" s="386">
        <f t="shared" si="17"/>
        <v>0.7</v>
      </c>
      <c r="AC12" s="382">
        <f t="shared" si="22"/>
        <v>374.7</v>
      </c>
      <c r="AD12" s="384">
        <v>374.7</v>
      </c>
      <c r="AE12" s="384">
        <v>0</v>
      </c>
      <c r="AF12" s="384">
        <v>0</v>
      </c>
      <c r="AG12" s="384">
        <v>0</v>
      </c>
      <c r="AH12" s="384">
        <v>0</v>
      </c>
      <c r="AI12" s="384">
        <v>0</v>
      </c>
      <c r="AJ12" s="386">
        <f t="shared" si="18"/>
        <v>0.7</v>
      </c>
      <c r="AK12" s="382">
        <f t="shared" si="19"/>
        <v>240.429</v>
      </c>
      <c r="AL12" s="384">
        <v>240.429</v>
      </c>
      <c r="AM12" s="384">
        <v>0</v>
      </c>
      <c r="AN12" s="384">
        <v>0</v>
      </c>
      <c r="AO12" s="384">
        <v>0</v>
      </c>
      <c r="AP12" s="384">
        <v>0</v>
      </c>
      <c r="AQ12" s="384">
        <v>0</v>
      </c>
      <c r="AR12" s="386">
        <f t="shared" si="20"/>
        <v>0.7</v>
      </c>
      <c r="AS12" s="382">
        <f t="shared" si="21"/>
        <v>417.75903</v>
      </c>
      <c r="AT12" s="384">
        <v>417.75903</v>
      </c>
      <c r="AU12" s="384">
        <v>0</v>
      </c>
      <c r="AV12" s="384">
        <v>0</v>
      </c>
      <c r="AW12" s="384">
        <v>0</v>
      </c>
      <c r="AX12" s="384">
        <v>0</v>
      </c>
      <c r="AY12" s="384">
        <v>0</v>
      </c>
      <c r="AZ12" s="363"/>
      <c r="BA12" s="363"/>
    </row>
    <row r="13" spans="1:53" ht="32.1" customHeight="1" x14ac:dyDescent="0.25">
      <c r="D13" s="175"/>
      <c r="E13" s="182">
        <f>+Metas!H701</f>
        <v>610</v>
      </c>
      <c r="F13" s="183" t="str">
        <f>+Metas!K701</f>
        <v>Implementar el teletrabajo a los funcionarios que cumplan los requisitos</v>
      </c>
      <c r="G13" s="226">
        <f>+Metas!J701</f>
        <v>1</v>
      </c>
      <c r="H13" s="357">
        <f t="shared" ref="H13" si="23">SUM(I13:L13)</f>
        <v>1</v>
      </c>
      <c r="I13" s="381">
        <v>0</v>
      </c>
      <c r="J13" s="381">
        <v>0</v>
      </c>
      <c r="K13" s="381">
        <v>1</v>
      </c>
      <c r="L13" s="381">
        <v>0</v>
      </c>
      <c r="M13" s="382">
        <f t="shared" si="10"/>
        <v>74</v>
      </c>
      <c r="N13" s="382">
        <f t="shared" si="10"/>
        <v>74</v>
      </c>
      <c r="O13" s="382">
        <f t="shared" si="10"/>
        <v>0</v>
      </c>
      <c r="P13" s="382">
        <f t="shared" si="10"/>
        <v>0</v>
      </c>
      <c r="Q13" s="382">
        <f t="shared" si="10"/>
        <v>0</v>
      </c>
      <c r="R13" s="382">
        <f t="shared" si="10"/>
        <v>0</v>
      </c>
      <c r="S13" s="382">
        <f t="shared" si="10"/>
        <v>0</v>
      </c>
      <c r="T13" s="383">
        <f t="shared" si="15"/>
        <v>0</v>
      </c>
      <c r="U13" s="382">
        <f t="shared" si="16"/>
        <v>74</v>
      </c>
      <c r="V13" s="384">
        <v>74</v>
      </c>
      <c r="W13" s="384">
        <v>0</v>
      </c>
      <c r="X13" s="384">
        <v>0</v>
      </c>
      <c r="Y13" s="384">
        <v>0</v>
      </c>
      <c r="Z13" s="384">
        <v>0</v>
      </c>
      <c r="AA13" s="384">
        <v>0</v>
      </c>
      <c r="AB13" s="383">
        <f t="shared" si="17"/>
        <v>0</v>
      </c>
      <c r="AC13" s="382">
        <f t="shared" si="22"/>
        <v>0</v>
      </c>
      <c r="AD13" s="384">
        <v>0</v>
      </c>
      <c r="AE13" s="384">
        <v>0</v>
      </c>
      <c r="AF13" s="384">
        <v>0</v>
      </c>
      <c r="AG13" s="384">
        <v>0</v>
      </c>
      <c r="AH13" s="384">
        <v>0</v>
      </c>
      <c r="AI13" s="384">
        <v>0</v>
      </c>
      <c r="AJ13" s="383">
        <f t="shared" si="18"/>
        <v>1</v>
      </c>
      <c r="AK13" s="382">
        <f t="shared" si="19"/>
        <v>0</v>
      </c>
      <c r="AL13" s="384">
        <v>0</v>
      </c>
      <c r="AM13" s="384">
        <v>0</v>
      </c>
      <c r="AN13" s="384">
        <v>0</v>
      </c>
      <c r="AO13" s="384">
        <v>0</v>
      </c>
      <c r="AP13" s="384">
        <v>0</v>
      </c>
      <c r="AQ13" s="384">
        <v>0</v>
      </c>
      <c r="AR13" s="383">
        <f t="shared" si="20"/>
        <v>0</v>
      </c>
      <c r="AS13" s="382">
        <f t="shared" si="21"/>
        <v>0</v>
      </c>
      <c r="AT13" s="384">
        <v>0</v>
      </c>
      <c r="AU13" s="384">
        <v>0</v>
      </c>
      <c r="AV13" s="384">
        <v>0</v>
      </c>
      <c r="AW13" s="384">
        <v>0</v>
      </c>
      <c r="AX13" s="384">
        <v>0</v>
      </c>
      <c r="AY13" s="384">
        <v>0</v>
      </c>
      <c r="AZ13" s="363"/>
      <c r="BA13" s="363"/>
    </row>
    <row r="14" spans="1:53" ht="32.1" customHeight="1" x14ac:dyDescent="0.25">
      <c r="D14" s="175"/>
      <c r="E14" s="182">
        <f>+Metas!H702</f>
        <v>611</v>
      </c>
      <c r="F14" s="183" t="str">
        <f>+Metas!K702</f>
        <v xml:space="preserve">Funcionarios con conocimiento del comité de convivencia laboral </v>
      </c>
      <c r="G14" s="226">
        <f>+Metas!J702</f>
        <v>1008</v>
      </c>
      <c r="H14" s="357">
        <f>SUM(I14:L14)/4</f>
        <v>1008</v>
      </c>
      <c r="I14" s="381">
        <v>1008</v>
      </c>
      <c r="J14" s="381">
        <v>1008</v>
      </c>
      <c r="K14" s="381">
        <v>1008</v>
      </c>
      <c r="L14" s="381">
        <v>1008</v>
      </c>
      <c r="M14" s="382">
        <f t="shared" si="10"/>
        <v>0</v>
      </c>
      <c r="N14" s="382">
        <f t="shared" si="10"/>
        <v>0</v>
      </c>
      <c r="O14" s="382">
        <f t="shared" si="10"/>
        <v>0</v>
      </c>
      <c r="P14" s="382">
        <f t="shared" si="10"/>
        <v>0</v>
      </c>
      <c r="Q14" s="382">
        <f t="shared" si="10"/>
        <v>0</v>
      </c>
      <c r="R14" s="382">
        <f t="shared" si="10"/>
        <v>0</v>
      </c>
      <c r="S14" s="382">
        <f t="shared" si="10"/>
        <v>0</v>
      </c>
      <c r="T14" s="383">
        <f t="shared" si="15"/>
        <v>1008</v>
      </c>
      <c r="U14" s="382">
        <f t="shared" si="16"/>
        <v>0</v>
      </c>
      <c r="V14" s="384">
        <v>0</v>
      </c>
      <c r="W14" s="384">
        <v>0</v>
      </c>
      <c r="X14" s="384">
        <v>0</v>
      </c>
      <c r="Y14" s="384">
        <v>0</v>
      </c>
      <c r="Z14" s="384">
        <v>0</v>
      </c>
      <c r="AA14" s="384">
        <v>0</v>
      </c>
      <c r="AB14" s="383">
        <f t="shared" si="17"/>
        <v>1008</v>
      </c>
      <c r="AC14" s="382">
        <f t="shared" si="22"/>
        <v>0</v>
      </c>
      <c r="AD14" s="384">
        <v>0</v>
      </c>
      <c r="AE14" s="384">
        <v>0</v>
      </c>
      <c r="AF14" s="384">
        <v>0</v>
      </c>
      <c r="AG14" s="384">
        <v>0</v>
      </c>
      <c r="AH14" s="384">
        <v>0</v>
      </c>
      <c r="AI14" s="384">
        <v>0</v>
      </c>
      <c r="AJ14" s="383">
        <f t="shared" si="18"/>
        <v>1008</v>
      </c>
      <c r="AK14" s="382">
        <f t="shared" si="19"/>
        <v>0</v>
      </c>
      <c r="AL14" s="384">
        <v>0</v>
      </c>
      <c r="AM14" s="384">
        <v>0</v>
      </c>
      <c r="AN14" s="384">
        <v>0</v>
      </c>
      <c r="AO14" s="384">
        <v>0</v>
      </c>
      <c r="AP14" s="384">
        <v>0</v>
      </c>
      <c r="AQ14" s="384">
        <v>0</v>
      </c>
      <c r="AR14" s="383">
        <f t="shared" si="20"/>
        <v>1008</v>
      </c>
      <c r="AS14" s="382">
        <f t="shared" si="21"/>
        <v>0</v>
      </c>
      <c r="AT14" s="384">
        <v>0</v>
      </c>
      <c r="AU14" s="384">
        <v>0</v>
      </c>
      <c r="AV14" s="384">
        <v>0</v>
      </c>
      <c r="AW14" s="384">
        <v>0</v>
      </c>
      <c r="AX14" s="384">
        <v>0</v>
      </c>
      <c r="AY14" s="384">
        <v>0</v>
      </c>
      <c r="AZ14" s="363"/>
      <c r="BA14" s="363"/>
    </row>
    <row r="15" spans="1:53" ht="32.1" customHeight="1" x14ac:dyDescent="0.25">
      <c r="D15" s="175"/>
      <c r="E15" s="182">
        <f>+Metas!H703</f>
        <v>612</v>
      </c>
      <c r="F15" s="183" t="str">
        <f>+Metas!K703</f>
        <v>Implementar la prevención y monitoreo del riesgo psicosocial de los funcionarios</v>
      </c>
      <c r="G15" s="226">
        <f>+Metas!J703</f>
        <v>1008</v>
      </c>
      <c r="H15" s="357">
        <f>SUM(I15:L15)/4</f>
        <v>1008</v>
      </c>
      <c r="I15" s="387">
        <v>1008</v>
      </c>
      <c r="J15" s="387">
        <v>1008</v>
      </c>
      <c r="K15" s="387">
        <v>1008</v>
      </c>
      <c r="L15" s="387">
        <v>1008</v>
      </c>
      <c r="M15" s="382">
        <f t="shared" si="10"/>
        <v>10</v>
      </c>
      <c r="N15" s="382">
        <f t="shared" si="10"/>
        <v>10</v>
      </c>
      <c r="O15" s="382">
        <f t="shared" si="10"/>
        <v>0</v>
      </c>
      <c r="P15" s="382">
        <f t="shared" si="10"/>
        <v>0</v>
      </c>
      <c r="Q15" s="382">
        <f t="shared" si="10"/>
        <v>0</v>
      </c>
      <c r="R15" s="382">
        <f t="shared" si="10"/>
        <v>0</v>
      </c>
      <c r="S15" s="382">
        <f t="shared" si="10"/>
        <v>0</v>
      </c>
      <c r="T15" s="383">
        <f>+I15</f>
        <v>1008</v>
      </c>
      <c r="U15" s="382">
        <f>SUM(V15:AA15)</f>
        <v>10</v>
      </c>
      <c r="V15" s="384">
        <v>10</v>
      </c>
      <c r="W15" s="384">
        <v>0</v>
      </c>
      <c r="X15" s="384">
        <v>0</v>
      </c>
      <c r="Y15" s="384">
        <v>0</v>
      </c>
      <c r="Z15" s="384">
        <v>0</v>
      </c>
      <c r="AA15" s="384">
        <v>0</v>
      </c>
      <c r="AB15" s="383">
        <f>+J15</f>
        <v>1008</v>
      </c>
      <c r="AC15" s="382">
        <f>SUM(AD15:AI15)</f>
        <v>0</v>
      </c>
      <c r="AD15" s="384">
        <v>0</v>
      </c>
      <c r="AE15" s="384">
        <v>0</v>
      </c>
      <c r="AF15" s="384">
        <v>0</v>
      </c>
      <c r="AG15" s="384">
        <v>0</v>
      </c>
      <c r="AH15" s="384">
        <v>0</v>
      </c>
      <c r="AI15" s="384">
        <v>0</v>
      </c>
      <c r="AJ15" s="383">
        <f>+K15</f>
        <v>1008</v>
      </c>
      <c r="AK15" s="382">
        <f>SUM(AL15:AQ15)</f>
        <v>0</v>
      </c>
      <c r="AL15" s="384">
        <v>0</v>
      </c>
      <c r="AM15" s="384">
        <v>0</v>
      </c>
      <c r="AN15" s="384">
        <v>0</v>
      </c>
      <c r="AO15" s="384">
        <v>0</v>
      </c>
      <c r="AP15" s="384">
        <v>0</v>
      </c>
      <c r="AQ15" s="384">
        <v>0</v>
      </c>
      <c r="AR15" s="383">
        <f>+L15</f>
        <v>1008</v>
      </c>
      <c r="AS15" s="382">
        <f>SUM(AT15:AY15)</f>
        <v>0</v>
      </c>
      <c r="AT15" s="384">
        <v>0</v>
      </c>
      <c r="AU15" s="384">
        <v>0</v>
      </c>
      <c r="AV15" s="384">
        <v>0</v>
      </c>
      <c r="AW15" s="384">
        <v>0</v>
      </c>
      <c r="AX15" s="384">
        <v>0</v>
      </c>
      <c r="AY15" s="384">
        <v>0</v>
      </c>
      <c r="AZ15" s="363"/>
      <c r="BA15" s="363"/>
    </row>
    <row r="16" spans="1:53" ht="32.1" customHeight="1" x14ac:dyDescent="0.25">
      <c r="D16" s="175"/>
      <c r="E16" s="182">
        <f>+Metas!H704</f>
        <v>613</v>
      </c>
      <c r="F16" s="183" t="str">
        <f>+Metas!K704</f>
        <v>Realizar la supervisión a los funcionarios identificados con riesgo de salud y nutricional</v>
      </c>
      <c r="G16" s="226">
        <f>+Metas!J704</f>
        <v>60</v>
      </c>
      <c r="H16" s="357">
        <f>SUM(I16:L16)/4</f>
        <v>60</v>
      </c>
      <c r="I16" s="387">
        <v>60</v>
      </c>
      <c r="J16" s="387">
        <v>60</v>
      </c>
      <c r="K16" s="387">
        <v>60</v>
      </c>
      <c r="L16" s="387">
        <v>60</v>
      </c>
      <c r="M16" s="382">
        <f t="shared" si="10"/>
        <v>6.3664480000000001</v>
      </c>
      <c r="N16" s="382">
        <f t="shared" si="10"/>
        <v>6.3664480000000001</v>
      </c>
      <c r="O16" s="382">
        <f t="shared" si="10"/>
        <v>0</v>
      </c>
      <c r="P16" s="382">
        <f t="shared" si="10"/>
        <v>0</v>
      </c>
      <c r="Q16" s="382">
        <f t="shared" si="10"/>
        <v>0</v>
      </c>
      <c r="R16" s="382">
        <f t="shared" si="10"/>
        <v>0</v>
      </c>
      <c r="S16" s="382">
        <f t="shared" si="10"/>
        <v>0</v>
      </c>
      <c r="T16" s="383">
        <f>+I16</f>
        <v>60</v>
      </c>
      <c r="U16" s="382">
        <f>SUM(V16:AA16)</f>
        <v>0</v>
      </c>
      <c r="V16" s="384">
        <v>0</v>
      </c>
      <c r="W16" s="384">
        <v>0</v>
      </c>
      <c r="X16" s="384">
        <v>0</v>
      </c>
      <c r="Y16" s="384">
        <v>0</v>
      </c>
      <c r="Z16" s="384">
        <v>0</v>
      </c>
      <c r="AA16" s="384">
        <v>0</v>
      </c>
      <c r="AB16" s="383">
        <f>+J16</f>
        <v>60</v>
      </c>
      <c r="AC16" s="382">
        <f>SUM(AD16:AI16)</f>
        <v>1.5</v>
      </c>
      <c r="AD16" s="384">
        <v>1.5</v>
      </c>
      <c r="AE16" s="384">
        <v>0</v>
      </c>
      <c r="AF16" s="384">
        <v>0</v>
      </c>
      <c r="AG16" s="384">
        <v>0</v>
      </c>
      <c r="AH16" s="384">
        <v>0</v>
      </c>
      <c r="AI16" s="384">
        <v>0</v>
      </c>
      <c r="AJ16" s="383">
        <f>+K16</f>
        <v>60</v>
      </c>
      <c r="AK16" s="382">
        <f>SUM(AL16:AQ16)</f>
        <v>2.3664480000000001</v>
      </c>
      <c r="AL16" s="384">
        <v>2.3664480000000001</v>
      </c>
      <c r="AM16" s="384">
        <v>0</v>
      </c>
      <c r="AN16" s="384">
        <v>0</v>
      </c>
      <c r="AO16" s="384">
        <v>0</v>
      </c>
      <c r="AP16" s="384">
        <v>0</v>
      </c>
      <c r="AQ16" s="384">
        <v>0</v>
      </c>
      <c r="AR16" s="383">
        <f>+L16</f>
        <v>60</v>
      </c>
      <c r="AS16" s="382">
        <f>SUM(AT16:AY16)</f>
        <v>2.5</v>
      </c>
      <c r="AT16" s="384">
        <v>2.5</v>
      </c>
      <c r="AU16" s="384">
        <v>0</v>
      </c>
      <c r="AV16" s="384">
        <v>0</v>
      </c>
      <c r="AW16" s="384">
        <v>0</v>
      </c>
      <c r="AX16" s="384">
        <v>0</v>
      </c>
      <c r="AY16" s="384">
        <v>0</v>
      </c>
      <c r="AZ16" s="363"/>
      <c r="BA16" s="363"/>
    </row>
    <row r="17" spans="4:53" ht="32.1" customHeight="1" x14ac:dyDescent="0.25">
      <c r="D17" s="175"/>
      <c r="E17" s="182">
        <f>+Metas!H705</f>
        <v>614</v>
      </c>
      <c r="F17" s="183" t="str">
        <f>+Metas!K705</f>
        <v>Reuniones de los comités que conforman el Sistema de Gestión de Seguridad y Salud en el trabajo</v>
      </c>
      <c r="G17" s="226">
        <f>+Metas!J705</f>
        <v>64</v>
      </c>
      <c r="H17" s="357">
        <f>SUM(I17:L17)</f>
        <v>64</v>
      </c>
      <c r="I17" s="381">
        <v>16</v>
      </c>
      <c r="J17" s="381">
        <v>16</v>
      </c>
      <c r="K17" s="381">
        <v>16</v>
      </c>
      <c r="L17" s="381">
        <v>16</v>
      </c>
      <c r="M17" s="382">
        <f t="shared" si="10"/>
        <v>0</v>
      </c>
      <c r="N17" s="382">
        <f t="shared" si="10"/>
        <v>0</v>
      </c>
      <c r="O17" s="382">
        <f t="shared" si="10"/>
        <v>0</v>
      </c>
      <c r="P17" s="382">
        <f t="shared" si="10"/>
        <v>0</v>
      </c>
      <c r="Q17" s="382">
        <f t="shared" si="10"/>
        <v>0</v>
      </c>
      <c r="R17" s="382">
        <f t="shared" si="10"/>
        <v>0</v>
      </c>
      <c r="S17" s="382">
        <f t="shared" si="10"/>
        <v>0</v>
      </c>
      <c r="T17" s="383">
        <f>+I17</f>
        <v>16</v>
      </c>
      <c r="U17" s="382">
        <f>SUM(V17:AA17)</f>
        <v>0</v>
      </c>
      <c r="V17" s="384"/>
      <c r="W17" s="384">
        <v>0</v>
      </c>
      <c r="X17" s="384">
        <v>0</v>
      </c>
      <c r="Y17" s="384">
        <v>0</v>
      </c>
      <c r="Z17" s="384">
        <v>0</v>
      </c>
      <c r="AA17" s="384">
        <v>0</v>
      </c>
      <c r="AB17" s="383">
        <f>+J17</f>
        <v>16</v>
      </c>
      <c r="AC17" s="382">
        <f>SUM(AD17:AI17)</f>
        <v>0</v>
      </c>
      <c r="AD17" s="384">
        <v>0</v>
      </c>
      <c r="AE17" s="384">
        <v>0</v>
      </c>
      <c r="AF17" s="384">
        <v>0</v>
      </c>
      <c r="AG17" s="384">
        <v>0</v>
      </c>
      <c r="AH17" s="384">
        <v>0</v>
      </c>
      <c r="AI17" s="384">
        <v>0</v>
      </c>
      <c r="AJ17" s="383">
        <f>+K17</f>
        <v>16</v>
      </c>
      <c r="AK17" s="382">
        <f>SUM(AL17:AQ17)</f>
        <v>0</v>
      </c>
      <c r="AL17" s="384">
        <v>0</v>
      </c>
      <c r="AM17" s="384">
        <v>0</v>
      </c>
      <c r="AN17" s="384">
        <v>0</v>
      </c>
      <c r="AO17" s="384">
        <v>0</v>
      </c>
      <c r="AP17" s="384">
        <v>0</v>
      </c>
      <c r="AQ17" s="384">
        <v>0</v>
      </c>
      <c r="AR17" s="383">
        <f>+L17</f>
        <v>16</v>
      </c>
      <c r="AS17" s="382">
        <f>SUM(AT17:AY17)</f>
        <v>0</v>
      </c>
      <c r="AT17" s="384">
        <v>0</v>
      </c>
      <c r="AU17" s="384">
        <v>0</v>
      </c>
      <c r="AV17" s="384">
        <v>0</v>
      </c>
      <c r="AW17" s="384">
        <v>0</v>
      </c>
      <c r="AX17" s="384">
        <v>0</v>
      </c>
      <c r="AY17" s="384">
        <v>0</v>
      </c>
      <c r="AZ17" s="363"/>
      <c r="BA17" s="363"/>
    </row>
    <row r="18" spans="4:53" ht="32.1" customHeight="1" x14ac:dyDescent="0.25">
      <c r="D18" s="175" t="s">
        <v>2625</v>
      </c>
      <c r="E18" s="551" t="s">
        <v>2624</v>
      </c>
      <c r="F18" s="552"/>
      <c r="G18" s="189"/>
      <c r="H18" s="376"/>
      <c r="I18" s="377"/>
      <c r="J18" s="377"/>
      <c r="K18" s="377"/>
      <c r="L18" s="377"/>
      <c r="M18" s="388">
        <f t="shared" si="10"/>
        <v>0</v>
      </c>
      <c r="N18" s="388">
        <f t="shared" si="10"/>
        <v>0</v>
      </c>
      <c r="O18" s="388">
        <f t="shared" si="10"/>
        <v>0</v>
      </c>
      <c r="P18" s="388">
        <f t="shared" si="10"/>
        <v>0</v>
      </c>
      <c r="Q18" s="388">
        <f t="shared" si="10"/>
        <v>0</v>
      </c>
      <c r="R18" s="388">
        <f t="shared" si="10"/>
        <v>0</v>
      </c>
      <c r="S18" s="388">
        <f t="shared" si="10"/>
        <v>0</v>
      </c>
      <c r="T18" s="379"/>
      <c r="U18" s="380">
        <f t="shared" ref="U18:AA18" si="24">SUM(U19:U19)</f>
        <v>0</v>
      </c>
      <c r="V18" s="380">
        <f t="shared" si="24"/>
        <v>0</v>
      </c>
      <c r="W18" s="380">
        <f t="shared" si="24"/>
        <v>0</v>
      </c>
      <c r="X18" s="380">
        <f t="shared" si="24"/>
        <v>0</v>
      </c>
      <c r="Y18" s="380">
        <f t="shared" si="24"/>
        <v>0</v>
      </c>
      <c r="Z18" s="380">
        <f t="shared" si="24"/>
        <v>0</v>
      </c>
      <c r="AA18" s="380">
        <f t="shared" si="24"/>
        <v>0</v>
      </c>
      <c r="AB18" s="379"/>
      <c r="AC18" s="380">
        <f t="shared" ref="AC18:AI18" si="25">SUM(AC19:AC19)</f>
        <v>0</v>
      </c>
      <c r="AD18" s="380">
        <f t="shared" si="25"/>
        <v>0</v>
      </c>
      <c r="AE18" s="380">
        <f t="shared" si="25"/>
        <v>0</v>
      </c>
      <c r="AF18" s="380">
        <f t="shared" si="25"/>
        <v>0</v>
      </c>
      <c r="AG18" s="380">
        <f t="shared" si="25"/>
        <v>0</v>
      </c>
      <c r="AH18" s="380">
        <f t="shared" si="25"/>
        <v>0</v>
      </c>
      <c r="AI18" s="380">
        <f t="shared" si="25"/>
        <v>0</v>
      </c>
      <c r="AJ18" s="379"/>
      <c r="AK18" s="380">
        <f t="shared" ref="AK18:AQ18" si="26">SUM(AK19:AK19)</f>
        <v>0</v>
      </c>
      <c r="AL18" s="380">
        <f t="shared" si="26"/>
        <v>0</v>
      </c>
      <c r="AM18" s="380">
        <f t="shared" si="26"/>
        <v>0</v>
      </c>
      <c r="AN18" s="380">
        <f t="shared" si="26"/>
        <v>0</v>
      </c>
      <c r="AO18" s="380">
        <f t="shared" si="26"/>
        <v>0</v>
      </c>
      <c r="AP18" s="380">
        <f t="shared" si="26"/>
        <v>0</v>
      </c>
      <c r="AQ18" s="380">
        <f t="shared" si="26"/>
        <v>0</v>
      </c>
      <c r="AR18" s="379"/>
      <c r="AS18" s="380">
        <f t="shared" ref="AS18:AY18" si="27">SUM(AS19:AS19)</f>
        <v>0</v>
      </c>
      <c r="AT18" s="380">
        <f t="shared" si="27"/>
        <v>0</v>
      </c>
      <c r="AU18" s="380">
        <f t="shared" si="27"/>
        <v>0</v>
      </c>
      <c r="AV18" s="380">
        <f t="shared" si="27"/>
        <v>0</v>
      </c>
      <c r="AW18" s="380">
        <f t="shared" si="27"/>
        <v>0</v>
      </c>
      <c r="AX18" s="380">
        <f t="shared" si="27"/>
        <v>0</v>
      </c>
      <c r="AY18" s="380">
        <f t="shared" si="27"/>
        <v>0</v>
      </c>
      <c r="AZ18" s="363"/>
      <c r="BA18" s="363"/>
    </row>
    <row r="19" spans="4:53" ht="31.9" customHeight="1" x14ac:dyDescent="0.25">
      <c r="D19" s="175"/>
      <c r="E19" s="182">
        <f>+Metas!H706</f>
        <v>615</v>
      </c>
      <c r="F19" s="191" t="str">
        <f>+Metas!K706</f>
        <v>Funcionario de apoyo para la ejecución del código de integridad</v>
      </c>
      <c r="G19" s="184">
        <f>+Metas!J706</f>
        <v>1</v>
      </c>
      <c r="H19" s="357">
        <f>SUM(I19:L19)</f>
        <v>1</v>
      </c>
      <c r="I19" s="381">
        <v>0</v>
      </c>
      <c r="J19" s="381">
        <v>1</v>
      </c>
      <c r="K19" s="381">
        <v>0</v>
      </c>
      <c r="L19" s="381">
        <v>0</v>
      </c>
      <c r="M19" s="382">
        <f t="shared" si="10"/>
        <v>0</v>
      </c>
      <c r="N19" s="382">
        <f t="shared" si="10"/>
        <v>0</v>
      </c>
      <c r="O19" s="382">
        <f t="shared" si="10"/>
        <v>0</v>
      </c>
      <c r="P19" s="382">
        <f t="shared" si="10"/>
        <v>0</v>
      </c>
      <c r="Q19" s="382">
        <f t="shared" si="10"/>
        <v>0</v>
      </c>
      <c r="R19" s="382">
        <f t="shared" si="10"/>
        <v>0</v>
      </c>
      <c r="S19" s="382">
        <f t="shared" si="10"/>
        <v>0</v>
      </c>
      <c r="T19" s="383">
        <f>+I19</f>
        <v>0</v>
      </c>
      <c r="U19" s="382">
        <f>SUM(V19:AA19)</f>
        <v>0</v>
      </c>
      <c r="V19" s="384">
        <v>0</v>
      </c>
      <c r="W19" s="384">
        <v>0</v>
      </c>
      <c r="X19" s="384">
        <v>0</v>
      </c>
      <c r="Y19" s="384">
        <v>0</v>
      </c>
      <c r="Z19" s="384">
        <v>0</v>
      </c>
      <c r="AA19" s="384">
        <v>0</v>
      </c>
      <c r="AB19" s="383">
        <f>+J19</f>
        <v>1</v>
      </c>
      <c r="AC19" s="382">
        <f>SUM(AD19:AI19)</f>
        <v>0</v>
      </c>
      <c r="AD19" s="384">
        <v>0</v>
      </c>
      <c r="AE19" s="384">
        <v>0</v>
      </c>
      <c r="AF19" s="384">
        <v>0</v>
      </c>
      <c r="AG19" s="384">
        <v>0</v>
      </c>
      <c r="AH19" s="384">
        <v>0</v>
      </c>
      <c r="AI19" s="384">
        <v>0</v>
      </c>
      <c r="AJ19" s="383">
        <f>+K19</f>
        <v>0</v>
      </c>
      <c r="AK19" s="382">
        <f>SUM(AL19:AQ19)</f>
        <v>0</v>
      </c>
      <c r="AL19" s="384">
        <v>0</v>
      </c>
      <c r="AM19" s="384">
        <v>0</v>
      </c>
      <c r="AN19" s="384">
        <v>0</v>
      </c>
      <c r="AO19" s="384">
        <v>0</v>
      </c>
      <c r="AP19" s="384">
        <v>0</v>
      </c>
      <c r="AQ19" s="384">
        <v>0</v>
      </c>
      <c r="AR19" s="383">
        <f>+L19</f>
        <v>0</v>
      </c>
      <c r="AS19" s="382">
        <f>SUM(AT19:AY19)</f>
        <v>0</v>
      </c>
      <c r="AT19" s="384">
        <v>0</v>
      </c>
      <c r="AU19" s="384">
        <v>0</v>
      </c>
      <c r="AV19" s="384">
        <v>0</v>
      </c>
      <c r="AW19" s="384">
        <v>0</v>
      </c>
      <c r="AX19" s="384">
        <v>0</v>
      </c>
      <c r="AY19" s="384">
        <v>0</v>
      </c>
      <c r="AZ19" s="363"/>
      <c r="BA19" s="363"/>
    </row>
    <row r="20" spans="4:53" ht="32.1" customHeight="1" x14ac:dyDescent="0.25">
      <c r="D20" s="175" t="s">
        <v>2627</v>
      </c>
      <c r="E20" s="540" t="s">
        <v>2626</v>
      </c>
      <c r="F20" s="541"/>
      <c r="G20" s="189"/>
      <c r="H20" s="376"/>
      <c r="I20" s="377"/>
      <c r="J20" s="377"/>
      <c r="K20" s="377"/>
      <c r="L20" s="377"/>
      <c r="M20" s="388">
        <f t="shared" si="10"/>
        <v>2592.7931600000002</v>
      </c>
      <c r="N20" s="388">
        <f t="shared" si="10"/>
        <v>2592.7931600000002</v>
      </c>
      <c r="O20" s="388">
        <f t="shared" si="10"/>
        <v>0</v>
      </c>
      <c r="P20" s="388">
        <f t="shared" si="10"/>
        <v>0</v>
      </c>
      <c r="Q20" s="388">
        <f t="shared" si="10"/>
        <v>0</v>
      </c>
      <c r="R20" s="388">
        <f t="shared" si="10"/>
        <v>0</v>
      </c>
      <c r="S20" s="388">
        <f t="shared" si="10"/>
        <v>0</v>
      </c>
      <c r="T20" s="389"/>
      <c r="U20" s="380">
        <f t="shared" ref="U20:AA20" si="28">SUM(U21:U27)</f>
        <v>700</v>
      </c>
      <c r="V20" s="380">
        <f t="shared" si="28"/>
        <v>700</v>
      </c>
      <c r="W20" s="380">
        <f t="shared" si="28"/>
        <v>0</v>
      </c>
      <c r="X20" s="380">
        <f t="shared" si="28"/>
        <v>0</v>
      </c>
      <c r="Y20" s="380">
        <f t="shared" si="28"/>
        <v>0</v>
      </c>
      <c r="Z20" s="380">
        <f t="shared" si="28"/>
        <v>0</v>
      </c>
      <c r="AA20" s="380">
        <f t="shared" si="28"/>
        <v>0</v>
      </c>
      <c r="AB20" s="389"/>
      <c r="AC20" s="380">
        <f t="shared" ref="AC20:AI20" si="29">SUM(AC21:AC27)</f>
        <v>308.39999999999998</v>
      </c>
      <c r="AD20" s="380">
        <f t="shared" si="29"/>
        <v>308.39999999999998</v>
      </c>
      <c r="AE20" s="380">
        <f t="shared" si="29"/>
        <v>0</v>
      </c>
      <c r="AF20" s="380">
        <f t="shared" si="29"/>
        <v>0</v>
      </c>
      <c r="AG20" s="380">
        <f t="shared" si="29"/>
        <v>0</v>
      </c>
      <c r="AH20" s="380">
        <f t="shared" si="29"/>
        <v>0</v>
      </c>
      <c r="AI20" s="380">
        <f t="shared" si="29"/>
        <v>0</v>
      </c>
      <c r="AJ20" s="389"/>
      <c r="AK20" s="380">
        <f t="shared" ref="AK20:AQ20" si="30">SUM(AK21:AK27)</f>
        <v>797.38800000000003</v>
      </c>
      <c r="AL20" s="380">
        <f t="shared" si="30"/>
        <v>797.38800000000003</v>
      </c>
      <c r="AM20" s="380">
        <f t="shared" si="30"/>
        <v>0</v>
      </c>
      <c r="AN20" s="380">
        <f t="shared" si="30"/>
        <v>0</v>
      </c>
      <c r="AO20" s="380">
        <f t="shared" si="30"/>
        <v>0</v>
      </c>
      <c r="AP20" s="380">
        <f t="shared" si="30"/>
        <v>0</v>
      </c>
      <c r="AQ20" s="380">
        <f t="shared" si="30"/>
        <v>0</v>
      </c>
      <c r="AR20" s="389"/>
      <c r="AS20" s="380">
        <f t="shared" ref="AS20:AY20" si="31">SUM(AS21:AS27)</f>
        <v>787.00515999999993</v>
      </c>
      <c r="AT20" s="380">
        <f t="shared" si="31"/>
        <v>787.00515999999993</v>
      </c>
      <c r="AU20" s="380">
        <f t="shared" si="31"/>
        <v>0</v>
      </c>
      <c r="AV20" s="380">
        <f t="shared" si="31"/>
        <v>0</v>
      </c>
      <c r="AW20" s="380">
        <f t="shared" si="31"/>
        <v>0</v>
      </c>
      <c r="AX20" s="380">
        <f t="shared" si="31"/>
        <v>0</v>
      </c>
      <c r="AY20" s="380">
        <f t="shared" si="31"/>
        <v>0</v>
      </c>
      <c r="AZ20" s="363"/>
      <c r="BA20" s="363"/>
    </row>
    <row r="21" spans="4:53" ht="32.1" customHeight="1" x14ac:dyDescent="0.25">
      <c r="D21" s="175"/>
      <c r="E21" s="182">
        <f>+Metas!H707</f>
        <v>616</v>
      </c>
      <c r="F21" s="183" t="str">
        <f>+Metas!K707</f>
        <v>Estudio orgánico de la entidad para estructura, planta y escala salarial para actualizar el manual de funciones</v>
      </c>
      <c r="G21" s="233">
        <f>+Metas!J707</f>
        <v>1</v>
      </c>
      <c r="H21" s="390">
        <f t="shared" ref="H21:H27" si="32">SUM(I21:L21)</f>
        <v>1</v>
      </c>
      <c r="I21" s="391">
        <v>0</v>
      </c>
      <c r="J21" s="391">
        <v>1</v>
      </c>
      <c r="K21" s="391">
        <v>0</v>
      </c>
      <c r="L21" s="391">
        <v>0</v>
      </c>
      <c r="M21" s="382">
        <f t="shared" si="10"/>
        <v>200</v>
      </c>
      <c r="N21" s="382">
        <f t="shared" si="10"/>
        <v>200</v>
      </c>
      <c r="O21" s="382">
        <f t="shared" si="10"/>
        <v>0</v>
      </c>
      <c r="P21" s="382">
        <f t="shared" si="10"/>
        <v>0</v>
      </c>
      <c r="Q21" s="382">
        <f t="shared" si="10"/>
        <v>0</v>
      </c>
      <c r="R21" s="382">
        <f t="shared" si="10"/>
        <v>0</v>
      </c>
      <c r="S21" s="382">
        <f t="shared" si="10"/>
        <v>0</v>
      </c>
      <c r="T21" s="383">
        <f t="shared" ref="T21:T27" si="33">+I21</f>
        <v>0</v>
      </c>
      <c r="U21" s="382">
        <f t="shared" ref="U21:U27" si="34">SUM(V21:AA21)</f>
        <v>200</v>
      </c>
      <c r="V21" s="384">
        <v>200</v>
      </c>
      <c r="W21" s="384">
        <v>0</v>
      </c>
      <c r="X21" s="384">
        <v>0</v>
      </c>
      <c r="Y21" s="384">
        <v>0</v>
      </c>
      <c r="Z21" s="384">
        <v>0</v>
      </c>
      <c r="AA21" s="384">
        <v>0</v>
      </c>
      <c r="AB21" s="383">
        <f t="shared" ref="AB21:AB27" si="35">+J21</f>
        <v>1</v>
      </c>
      <c r="AC21" s="382">
        <f t="shared" ref="AC21:AC27" si="36">SUM(AD21:AI21)</f>
        <v>0</v>
      </c>
      <c r="AD21" s="384">
        <v>0</v>
      </c>
      <c r="AE21" s="384">
        <v>0</v>
      </c>
      <c r="AF21" s="384">
        <v>0</v>
      </c>
      <c r="AG21" s="384">
        <v>0</v>
      </c>
      <c r="AH21" s="384">
        <v>0</v>
      </c>
      <c r="AI21" s="384">
        <v>0</v>
      </c>
      <c r="AJ21" s="383">
        <f t="shared" ref="AJ21:AJ27" si="37">+K21</f>
        <v>0</v>
      </c>
      <c r="AK21" s="382">
        <f t="shared" ref="AK21:AK27" si="38">SUM(AL21:AQ21)</f>
        <v>0</v>
      </c>
      <c r="AL21" s="384">
        <v>0</v>
      </c>
      <c r="AM21" s="384">
        <v>0</v>
      </c>
      <c r="AN21" s="384">
        <v>0</v>
      </c>
      <c r="AO21" s="384">
        <v>0</v>
      </c>
      <c r="AP21" s="384">
        <v>0</v>
      </c>
      <c r="AQ21" s="384">
        <v>0</v>
      </c>
      <c r="AR21" s="383">
        <f t="shared" ref="AR21:AR27" si="39">+L21</f>
        <v>0</v>
      </c>
      <c r="AS21" s="382">
        <f t="shared" ref="AS21:AS27" si="40">SUM(AT21:AY21)</f>
        <v>0</v>
      </c>
      <c r="AT21" s="384">
        <v>0</v>
      </c>
      <c r="AU21" s="384">
        <v>0</v>
      </c>
      <c r="AV21" s="384">
        <v>0</v>
      </c>
      <c r="AW21" s="384">
        <v>0</v>
      </c>
      <c r="AX21" s="384">
        <v>0</v>
      </c>
      <c r="AY21" s="384">
        <v>0</v>
      </c>
      <c r="AZ21" s="363"/>
      <c r="BA21" s="363"/>
    </row>
    <row r="22" spans="4:53" ht="32.1" customHeight="1" x14ac:dyDescent="0.25">
      <c r="D22" s="175"/>
      <c r="E22" s="182">
        <f>+Metas!H708</f>
        <v>617</v>
      </c>
      <c r="F22" s="183" t="str">
        <f>+Metas!K708</f>
        <v>Manual de funciones actualizado</v>
      </c>
      <c r="G22" s="233">
        <f>+Metas!J708</f>
        <v>1</v>
      </c>
      <c r="H22" s="390">
        <f t="shared" si="32"/>
        <v>1</v>
      </c>
      <c r="I22" s="392">
        <v>0</v>
      </c>
      <c r="J22" s="392">
        <v>0</v>
      </c>
      <c r="K22" s="392">
        <v>1</v>
      </c>
      <c r="L22" s="392">
        <v>0</v>
      </c>
      <c r="M22" s="382">
        <f>+U22+AC22+AK22+AS22</f>
        <v>200</v>
      </c>
      <c r="N22" s="382">
        <f t="shared" si="10"/>
        <v>200</v>
      </c>
      <c r="O22" s="382">
        <f t="shared" si="10"/>
        <v>0</v>
      </c>
      <c r="P22" s="382">
        <f t="shared" si="10"/>
        <v>0</v>
      </c>
      <c r="Q22" s="382">
        <f t="shared" si="10"/>
        <v>0</v>
      </c>
      <c r="R22" s="382">
        <f t="shared" si="10"/>
        <v>0</v>
      </c>
      <c r="S22" s="382">
        <f t="shared" si="10"/>
        <v>0</v>
      </c>
      <c r="T22" s="383">
        <f>+I22</f>
        <v>0</v>
      </c>
      <c r="U22" s="382">
        <f>SUM(V22:AA22)</f>
        <v>200</v>
      </c>
      <c r="V22" s="384">
        <v>200</v>
      </c>
      <c r="W22" s="384">
        <v>0</v>
      </c>
      <c r="X22" s="384">
        <v>0</v>
      </c>
      <c r="Y22" s="384">
        <v>0</v>
      </c>
      <c r="Z22" s="384">
        <v>0</v>
      </c>
      <c r="AA22" s="384">
        <v>0</v>
      </c>
      <c r="AB22" s="383">
        <f>+J22</f>
        <v>0</v>
      </c>
      <c r="AC22" s="382">
        <f>SUM(AD22:AI22)</f>
        <v>0</v>
      </c>
      <c r="AD22" s="384">
        <v>0</v>
      </c>
      <c r="AE22" s="384">
        <v>0</v>
      </c>
      <c r="AF22" s="384">
        <v>0</v>
      </c>
      <c r="AG22" s="384">
        <v>0</v>
      </c>
      <c r="AH22" s="384">
        <v>0</v>
      </c>
      <c r="AI22" s="384">
        <v>0</v>
      </c>
      <c r="AJ22" s="383">
        <f>+K22</f>
        <v>1</v>
      </c>
      <c r="AK22" s="382">
        <f>SUM(AL22:AQ22)</f>
        <v>0</v>
      </c>
      <c r="AL22" s="384">
        <v>0</v>
      </c>
      <c r="AM22" s="384">
        <v>0</v>
      </c>
      <c r="AN22" s="384">
        <v>0</v>
      </c>
      <c r="AO22" s="384">
        <v>0</v>
      </c>
      <c r="AP22" s="384">
        <v>0</v>
      </c>
      <c r="AQ22" s="384">
        <v>0</v>
      </c>
      <c r="AR22" s="383">
        <f>+L22</f>
        <v>0</v>
      </c>
      <c r="AS22" s="382">
        <f>SUM(AT22:AY22)</f>
        <v>0</v>
      </c>
      <c r="AT22" s="384">
        <v>0</v>
      </c>
      <c r="AU22" s="384">
        <v>0</v>
      </c>
      <c r="AV22" s="384">
        <v>0</v>
      </c>
      <c r="AW22" s="384">
        <v>0</v>
      </c>
      <c r="AX22" s="384">
        <v>0</v>
      </c>
      <c r="AY22" s="384">
        <v>0</v>
      </c>
      <c r="AZ22" s="363"/>
      <c r="BA22" s="363"/>
    </row>
    <row r="23" spans="4:53" ht="32.1" customHeight="1" x14ac:dyDescent="0.25">
      <c r="D23" s="175"/>
      <c r="E23" s="182">
        <f>+Metas!H709</f>
        <v>618</v>
      </c>
      <c r="F23" s="183" t="str">
        <f>+Metas!K709</f>
        <v xml:space="preserve">Software TNS para bienes inmuebles, equipos y bienes de consumo implementado </v>
      </c>
      <c r="G23" s="233">
        <f>+Metas!J709</f>
        <v>1</v>
      </c>
      <c r="H23" s="390">
        <f t="shared" si="32"/>
        <v>1</v>
      </c>
      <c r="I23" s="392">
        <v>1</v>
      </c>
      <c r="J23" s="392">
        <v>0</v>
      </c>
      <c r="K23" s="392">
        <v>0</v>
      </c>
      <c r="L23" s="392">
        <v>0</v>
      </c>
      <c r="M23" s="382">
        <f>+U23+AC23+AK23+AS23</f>
        <v>532.79315999999994</v>
      </c>
      <c r="N23" s="382">
        <f t="shared" ref="N23:S34" si="41">+V23+AD23+AL23+AT23</f>
        <v>532.79315999999994</v>
      </c>
      <c r="O23" s="382">
        <f t="shared" si="41"/>
        <v>0</v>
      </c>
      <c r="P23" s="382">
        <f t="shared" si="41"/>
        <v>0</v>
      </c>
      <c r="Q23" s="382">
        <f t="shared" si="41"/>
        <v>0</v>
      </c>
      <c r="R23" s="382">
        <f t="shared" si="41"/>
        <v>0</v>
      </c>
      <c r="S23" s="382">
        <f t="shared" si="41"/>
        <v>0</v>
      </c>
      <c r="T23" s="383">
        <f>+I23</f>
        <v>1</v>
      </c>
      <c r="U23" s="382">
        <f>SUM(V23:AA23)</f>
        <v>120</v>
      </c>
      <c r="V23" s="384">
        <v>120</v>
      </c>
      <c r="W23" s="384">
        <v>0</v>
      </c>
      <c r="X23" s="384">
        <v>0</v>
      </c>
      <c r="Y23" s="384">
        <v>0</v>
      </c>
      <c r="Z23" s="384">
        <v>0</v>
      </c>
      <c r="AA23" s="384">
        <v>0</v>
      </c>
      <c r="AB23" s="383">
        <f>+J23</f>
        <v>0</v>
      </c>
      <c r="AC23" s="382">
        <f>SUM(AD23:AI23)</f>
        <v>128.4</v>
      </c>
      <c r="AD23" s="384">
        <v>128.4</v>
      </c>
      <c r="AE23" s="384">
        <v>0</v>
      </c>
      <c r="AF23" s="384">
        <v>0</v>
      </c>
      <c r="AG23" s="384">
        <v>0</v>
      </c>
      <c r="AH23" s="384">
        <v>0</v>
      </c>
      <c r="AI23" s="384">
        <v>0</v>
      </c>
      <c r="AJ23" s="383">
        <f>+K23</f>
        <v>0</v>
      </c>
      <c r="AK23" s="382">
        <f>SUM(AL23:AQ23)</f>
        <v>137.38800000000001</v>
      </c>
      <c r="AL23" s="384">
        <v>137.38800000000001</v>
      </c>
      <c r="AM23" s="384">
        <v>0</v>
      </c>
      <c r="AN23" s="384">
        <v>0</v>
      </c>
      <c r="AO23" s="384">
        <v>0</v>
      </c>
      <c r="AP23" s="384">
        <v>0</v>
      </c>
      <c r="AQ23" s="384">
        <v>0</v>
      </c>
      <c r="AR23" s="383">
        <f>+L23</f>
        <v>0</v>
      </c>
      <c r="AS23" s="382">
        <f>SUM(AT23:AY23)</f>
        <v>147.00515999999999</v>
      </c>
      <c r="AT23" s="384">
        <v>147.00515999999999</v>
      </c>
      <c r="AU23" s="384">
        <v>0</v>
      </c>
      <c r="AV23" s="384">
        <v>0</v>
      </c>
      <c r="AW23" s="384">
        <v>0</v>
      </c>
      <c r="AX23" s="384">
        <v>0</v>
      </c>
      <c r="AY23" s="384">
        <v>0</v>
      </c>
      <c r="AZ23" s="363"/>
      <c r="BA23" s="363"/>
    </row>
    <row r="24" spans="4:53" ht="32.1" customHeight="1" x14ac:dyDescent="0.25">
      <c r="D24" s="175"/>
      <c r="E24" s="182">
        <f>+Metas!H710</f>
        <v>619</v>
      </c>
      <c r="F24" s="183" t="str">
        <f>+Metas!K710</f>
        <v>Modernización de la bodega principal, circuito cerrado, sistema de alarmas y mejora de infraestructura física.</v>
      </c>
      <c r="G24" s="232">
        <f>+Metas!J710</f>
        <v>1</v>
      </c>
      <c r="H24" s="359">
        <f t="shared" si="32"/>
        <v>1</v>
      </c>
      <c r="I24" s="385">
        <v>0.1</v>
      </c>
      <c r="J24" s="385">
        <v>0.1</v>
      </c>
      <c r="K24" s="385">
        <v>0.4</v>
      </c>
      <c r="L24" s="385">
        <v>0.4</v>
      </c>
      <c r="M24" s="382">
        <f>+U24+AC24+AK24+AS24</f>
        <v>600</v>
      </c>
      <c r="N24" s="382">
        <f t="shared" si="41"/>
        <v>600</v>
      </c>
      <c r="O24" s="382">
        <f t="shared" si="41"/>
        <v>0</v>
      </c>
      <c r="P24" s="382">
        <f t="shared" si="41"/>
        <v>0</v>
      </c>
      <c r="Q24" s="382">
        <f t="shared" si="41"/>
        <v>0</v>
      </c>
      <c r="R24" s="382">
        <f t="shared" si="41"/>
        <v>0</v>
      </c>
      <c r="S24" s="382">
        <f t="shared" si="41"/>
        <v>0</v>
      </c>
      <c r="T24" s="386">
        <f>+I24</f>
        <v>0.1</v>
      </c>
      <c r="U24" s="382">
        <f>SUM(V24:AA24)</f>
        <v>60</v>
      </c>
      <c r="V24" s="384">
        <v>60</v>
      </c>
      <c r="W24" s="384">
        <v>0</v>
      </c>
      <c r="X24" s="384">
        <v>0</v>
      </c>
      <c r="Y24" s="384">
        <v>0</v>
      </c>
      <c r="Z24" s="384">
        <v>0</v>
      </c>
      <c r="AA24" s="384">
        <v>0</v>
      </c>
      <c r="AB24" s="386">
        <f>+J24</f>
        <v>0.1</v>
      </c>
      <c r="AC24" s="382">
        <f>SUM(AD24:AI24)</f>
        <v>60</v>
      </c>
      <c r="AD24" s="384">
        <v>60</v>
      </c>
      <c r="AE24" s="384">
        <v>0</v>
      </c>
      <c r="AF24" s="384">
        <v>0</v>
      </c>
      <c r="AG24" s="384">
        <v>0</v>
      </c>
      <c r="AH24" s="384">
        <v>0</v>
      </c>
      <c r="AI24" s="384">
        <v>0</v>
      </c>
      <c r="AJ24" s="386">
        <f>+K24</f>
        <v>0.4</v>
      </c>
      <c r="AK24" s="382">
        <f>SUM(AL24:AQ24)</f>
        <v>240</v>
      </c>
      <c r="AL24" s="384">
        <v>240</v>
      </c>
      <c r="AM24" s="384">
        <v>0</v>
      </c>
      <c r="AN24" s="384">
        <v>0</v>
      </c>
      <c r="AO24" s="384">
        <v>0</v>
      </c>
      <c r="AP24" s="384">
        <v>0</v>
      </c>
      <c r="AQ24" s="384">
        <v>0</v>
      </c>
      <c r="AR24" s="386">
        <f>+L24</f>
        <v>0.4</v>
      </c>
      <c r="AS24" s="382">
        <f>SUM(AT24:AY24)</f>
        <v>240</v>
      </c>
      <c r="AT24" s="384">
        <v>240</v>
      </c>
      <c r="AU24" s="384">
        <v>0</v>
      </c>
      <c r="AV24" s="384">
        <v>0</v>
      </c>
      <c r="AW24" s="384">
        <v>0</v>
      </c>
      <c r="AX24" s="384">
        <v>0</v>
      </c>
      <c r="AY24" s="384">
        <v>0</v>
      </c>
      <c r="AZ24" s="363"/>
      <c r="BA24" s="363"/>
    </row>
    <row r="25" spans="4:53" ht="32.1" customHeight="1" x14ac:dyDescent="0.25">
      <c r="D25" s="175"/>
      <c r="E25" s="182">
        <f>+Metas!H711</f>
        <v>620</v>
      </c>
      <c r="F25" s="183" t="str">
        <f>+Metas!K711</f>
        <v>Mejora del sistema de seguridad y de infraestructura de la plaza de feria- (bodegas alternas de almacén)</v>
      </c>
      <c r="G25" s="232">
        <f>+Metas!J711</f>
        <v>1</v>
      </c>
      <c r="H25" s="359">
        <f t="shared" si="32"/>
        <v>1</v>
      </c>
      <c r="I25" s="385">
        <v>0.1</v>
      </c>
      <c r="J25" s="385">
        <v>0.1</v>
      </c>
      <c r="K25" s="385">
        <v>0.4</v>
      </c>
      <c r="L25" s="385">
        <v>0.4</v>
      </c>
      <c r="M25" s="382">
        <f t="shared" ref="M25:S40" si="42">+U25+AC25+AK25+AS25</f>
        <v>1000</v>
      </c>
      <c r="N25" s="382">
        <f t="shared" si="41"/>
        <v>1000</v>
      </c>
      <c r="O25" s="382">
        <f t="shared" si="41"/>
        <v>0</v>
      </c>
      <c r="P25" s="382">
        <f t="shared" si="41"/>
        <v>0</v>
      </c>
      <c r="Q25" s="382">
        <f t="shared" si="41"/>
        <v>0</v>
      </c>
      <c r="R25" s="382">
        <f t="shared" si="41"/>
        <v>0</v>
      </c>
      <c r="S25" s="382">
        <f t="shared" si="41"/>
        <v>0</v>
      </c>
      <c r="T25" s="386">
        <f t="shared" si="33"/>
        <v>0.1</v>
      </c>
      <c r="U25" s="382">
        <f t="shared" si="34"/>
        <v>100</v>
      </c>
      <c r="V25" s="384">
        <v>100</v>
      </c>
      <c r="W25" s="384">
        <v>0</v>
      </c>
      <c r="X25" s="384">
        <v>0</v>
      </c>
      <c r="Y25" s="384">
        <v>0</v>
      </c>
      <c r="Z25" s="384">
        <v>0</v>
      </c>
      <c r="AA25" s="384">
        <v>0</v>
      </c>
      <c r="AB25" s="386">
        <f t="shared" si="35"/>
        <v>0.1</v>
      </c>
      <c r="AC25" s="382">
        <f t="shared" si="36"/>
        <v>100</v>
      </c>
      <c r="AD25" s="384">
        <v>100</v>
      </c>
      <c r="AE25" s="384">
        <v>0</v>
      </c>
      <c r="AF25" s="384">
        <v>0</v>
      </c>
      <c r="AG25" s="384">
        <v>0</v>
      </c>
      <c r="AH25" s="384">
        <v>0</v>
      </c>
      <c r="AI25" s="384">
        <v>0</v>
      </c>
      <c r="AJ25" s="386">
        <f t="shared" si="37"/>
        <v>0.4</v>
      </c>
      <c r="AK25" s="382">
        <f t="shared" si="38"/>
        <v>400</v>
      </c>
      <c r="AL25" s="384">
        <v>400</v>
      </c>
      <c r="AM25" s="384">
        <v>0</v>
      </c>
      <c r="AN25" s="384">
        <v>0</v>
      </c>
      <c r="AO25" s="384">
        <v>0</v>
      </c>
      <c r="AP25" s="384">
        <v>0</v>
      </c>
      <c r="AQ25" s="384">
        <v>0</v>
      </c>
      <c r="AR25" s="386">
        <f t="shared" si="39"/>
        <v>0.4</v>
      </c>
      <c r="AS25" s="382">
        <f t="shared" si="40"/>
        <v>400</v>
      </c>
      <c r="AT25" s="384">
        <v>400</v>
      </c>
      <c r="AU25" s="384">
        <v>0</v>
      </c>
      <c r="AV25" s="384">
        <v>0</v>
      </c>
      <c r="AW25" s="384">
        <v>0</v>
      </c>
      <c r="AX25" s="384">
        <v>0</v>
      </c>
      <c r="AY25" s="384">
        <v>0</v>
      </c>
      <c r="AZ25" s="363"/>
      <c r="BA25" s="363"/>
    </row>
    <row r="26" spans="4:53" ht="32.1" customHeight="1" x14ac:dyDescent="0.25">
      <c r="D26" s="175"/>
      <c r="E26" s="182">
        <f>+Metas!H712</f>
        <v>621</v>
      </c>
      <c r="F26" s="183" t="str">
        <f>+Metas!K712</f>
        <v>Dependencias con procesos y procedimientos actualizados</v>
      </c>
      <c r="G26" s="233">
        <f>+Metas!J712</f>
        <v>9</v>
      </c>
      <c r="H26" s="390">
        <f>SUM(I26:L26)/4</f>
        <v>9</v>
      </c>
      <c r="I26" s="392">
        <v>9</v>
      </c>
      <c r="J26" s="392">
        <v>9</v>
      </c>
      <c r="K26" s="392">
        <v>9</v>
      </c>
      <c r="L26" s="392">
        <v>9</v>
      </c>
      <c r="M26" s="382">
        <f>+U26+AC26+AK26+AS26</f>
        <v>60</v>
      </c>
      <c r="N26" s="382">
        <f t="shared" si="41"/>
        <v>60</v>
      </c>
      <c r="O26" s="382">
        <f t="shared" si="41"/>
        <v>0</v>
      </c>
      <c r="P26" s="382">
        <f t="shared" si="41"/>
        <v>0</v>
      </c>
      <c r="Q26" s="382">
        <f t="shared" si="41"/>
        <v>0</v>
      </c>
      <c r="R26" s="382">
        <f t="shared" si="41"/>
        <v>0</v>
      </c>
      <c r="S26" s="382">
        <f t="shared" si="41"/>
        <v>0</v>
      </c>
      <c r="T26" s="383">
        <f>+I26</f>
        <v>9</v>
      </c>
      <c r="U26" s="382">
        <f>SUM(V26:AA26)</f>
        <v>20</v>
      </c>
      <c r="V26" s="384">
        <v>20</v>
      </c>
      <c r="W26" s="384">
        <v>0</v>
      </c>
      <c r="X26" s="384">
        <v>0</v>
      </c>
      <c r="Y26" s="384">
        <v>0</v>
      </c>
      <c r="Z26" s="384">
        <v>0</v>
      </c>
      <c r="AA26" s="384">
        <v>0</v>
      </c>
      <c r="AB26" s="383">
        <f>+J26</f>
        <v>9</v>
      </c>
      <c r="AC26" s="382">
        <f>SUM(AD26:AI26)</f>
        <v>20</v>
      </c>
      <c r="AD26" s="384">
        <v>20</v>
      </c>
      <c r="AE26" s="384">
        <v>0</v>
      </c>
      <c r="AF26" s="384">
        <v>0</v>
      </c>
      <c r="AG26" s="384">
        <v>0</v>
      </c>
      <c r="AH26" s="384">
        <v>0</v>
      </c>
      <c r="AI26" s="384">
        <v>0</v>
      </c>
      <c r="AJ26" s="383">
        <f>+K26</f>
        <v>9</v>
      </c>
      <c r="AK26" s="382">
        <f>SUM(AL26:AQ26)</f>
        <v>20</v>
      </c>
      <c r="AL26" s="384">
        <v>20</v>
      </c>
      <c r="AM26" s="384">
        <v>0</v>
      </c>
      <c r="AN26" s="384">
        <v>0</v>
      </c>
      <c r="AO26" s="384">
        <v>0</v>
      </c>
      <c r="AP26" s="384">
        <v>0</v>
      </c>
      <c r="AQ26" s="384">
        <v>0</v>
      </c>
      <c r="AR26" s="383">
        <f>+L26</f>
        <v>9</v>
      </c>
      <c r="AS26" s="382">
        <f>SUM(AT26:AY26)</f>
        <v>0</v>
      </c>
      <c r="AT26" s="384"/>
      <c r="AU26" s="384">
        <v>0</v>
      </c>
      <c r="AV26" s="384">
        <v>0</v>
      </c>
      <c r="AW26" s="384">
        <v>0</v>
      </c>
      <c r="AX26" s="384">
        <v>0</v>
      </c>
      <c r="AY26" s="384">
        <v>0</v>
      </c>
      <c r="AZ26" s="363"/>
      <c r="BA26" s="363"/>
    </row>
    <row r="27" spans="4:53" ht="32.1" customHeight="1" x14ac:dyDescent="0.25">
      <c r="D27" s="175"/>
      <c r="E27" s="182">
        <f>+Metas!H713</f>
        <v>622</v>
      </c>
      <c r="F27" s="183" t="str">
        <f>+Metas!K713</f>
        <v xml:space="preserve">Programa de mantenimiento de infraestructura implementado. </v>
      </c>
      <c r="G27" s="233">
        <f>+Metas!J713</f>
        <v>1</v>
      </c>
      <c r="H27" s="390">
        <f t="shared" si="32"/>
        <v>1</v>
      </c>
      <c r="I27" s="392">
        <v>0</v>
      </c>
      <c r="J27" s="392">
        <v>0</v>
      </c>
      <c r="K27" s="392">
        <v>0</v>
      </c>
      <c r="L27" s="392">
        <v>1</v>
      </c>
      <c r="M27" s="382">
        <f t="shared" si="42"/>
        <v>0</v>
      </c>
      <c r="N27" s="382">
        <f t="shared" si="41"/>
        <v>0</v>
      </c>
      <c r="O27" s="382">
        <f t="shared" si="41"/>
        <v>0</v>
      </c>
      <c r="P27" s="382">
        <f t="shared" si="41"/>
        <v>0</v>
      </c>
      <c r="Q27" s="382">
        <f t="shared" si="41"/>
        <v>0</v>
      </c>
      <c r="R27" s="382">
        <f t="shared" si="41"/>
        <v>0</v>
      </c>
      <c r="S27" s="382">
        <f t="shared" si="41"/>
        <v>0</v>
      </c>
      <c r="T27" s="383">
        <f t="shared" si="33"/>
        <v>0</v>
      </c>
      <c r="U27" s="382">
        <f t="shared" si="34"/>
        <v>0</v>
      </c>
      <c r="V27" s="384">
        <v>0</v>
      </c>
      <c r="W27" s="384">
        <v>0</v>
      </c>
      <c r="X27" s="384">
        <v>0</v>
      </c>
      <c r="Y27" s="384">
        <v>0</v>
      </c>
      <c r="Z27" s="384">
        <v>0</v>
      </c>
      <c r="AA27" s="384">
        <v>0</v>
      </c>
      <c r="AB27" s="383">
        <f t="shared" si="35"/>
        <v>0</v>
      </c>
      <c r="AC27" s="382">
        <f t="shared" si="36"/>
        <v>0</v>
      </c>
      <c r="AD27" s="384">
        <v>0</v>
      </c>
      <c r="AE27" s="384">
        <v>0</v>
      </c>
      <c r="AF27" s="384">
        <v>0</v>
      </c>
      <c r="AG27" s="384">
        <v>0</v>
      </c>
      <c r="AH27" s="384">
        <v>0</v>
      </c>
      <c r="AI27" s="384">
        <v>0</v>
      </c>
      <c r="AJ27" s="383">
        <f t="shared" si="37"/>
        <v>0</v>
      </c>
      <c r="AK27" s="382">
        <f t="shared" si="38"/>
        <v>0</v>
      </c>
      <c r="AL27" s="384">
        <v>0</v>
      </c>
      <c r="AM27" s="384">
        <v>0</v>
      </c>
      <c r="AN27" s="384">
        <v>0</v>
      </c>
      <c r="AO27" s="384">
        <v>0</v>
      </c>
      <c r="AP27" s="384">
        <v>0</v>
      </c>
      <c r="AQ27" s="384">
        <v>0</v>
      </c>
      <c r="AR27" s="383">
        <f t="shared" si="39"/>
        <v>1</v>
      </c>
      <c r="AS27" s="382">
        <f t="shared" si="40"/>
        <v>0</v>
      </c>
      <c r="AT27" s="384">
        <v>0</v>
      </c>
      <c r="AU27" s="384">
        <v>0</v>
      </c>
      <c r="AV27" s="384">
        <v>0</v>
      </c>
      <c r="AW27" s="384">
        <v>0</v>
      </c>
      <c r="AX27" s="384">
        <v>0</v>
      </c>
      <c r="AY27" s="384">
        <v>0</v>
      </c>
      <c r="AZ27" s="363"/>
      <c r="BA27" s="363"/>
    </row>
    <row r="28" spans="4:53" ht="32.1" customHeight="1" x14ac:dyDescent="0.25">
      <c r="D28" s="175" t="s">
        <v>2628</v>
      </c>
      <c r="E28" s="540" t="s">
        <v>1663</v>
      </c>
      <c r="F28" s="541"/>
      <c r="G28" s="189"/>
      <c r="H28" s="376"/>
      <c r="I28" s="377"/>
      <c r="J28" s="377"/>
      <c r="K28" s="377"/>
      <c r="L28" s="377"/>
      <c r="M28" s="388">
        <f t="shared" si="42"/>
        <v>586.39657999999997</v>
      </c>
      <c r="N28" s="388">
        <f t="shared" si="41"/>
        <v>586.39657999999997</v>
      </c>
      <c r="O28" s="388">
        <f t="shared" si="41"/>
        <v>0</v>
      </c>
      <c r="P28" s="388">
        <f t="shared" si="41"/>
        <v>0</v>
      </c>
      <c r="Q28" s="388">
        <f t="shared" si="41"/>
        <v>0</v>
      </c>
      <c r="R28" s="388">
        <f t="shared" si="41"/>
        <v>0</v>
      </c>
      <c r="S28" s="388">
        <f t="shared" si="41"/>
        <v>0</v>
      </c>
      <c r="T28" s="389"/>
      <c r="U28" s="380">
        <f t="shared" ref="U28:AA28" si="43">SUM(U29:U32)</f>
        <v>140</v>
      </c>
      <c r="V28" s="380">
        <f t="shared" si="43"/>
        <v>140</v>
      </c>
      <c r="W28" s="380">
        <f t="shared" si="43"/>
        <v>0</v>
      </c>
      <c r="X28" s="380">
        <f t="shared" si="43"/>
        <v>0</v>
      </c>
      <c r="Y28" s="380">
        <f t="shared" si="43"/>
        <v>0</v>
      </c>
      <c r="Z28" s="380">
        <f t="shared" si="43"/>
        <v>0</v>
      </c>
      <c r="AA28" s="380">
        <f t="shared" si="43"/>
        <v>0</v>
      </c>
      <c r="AB28" s="389"/>
      <c r="AC28" s="380">
        <f t="shared" ref="AC28:AI28" si="44">SUM(AC29:AC32)</f>
        <v>144.19999999999999</v>
      </c>
      <c r="AD28" s="380">
        <f t="shared" si="44"/>
        <v>144.19999999999999</v>
      </c>
      <c r="AE28" s="380">
        <f t="shared" si="44"/>
        <v>0</v>
      </c>
      <c r="AF28" s="380">
        <f t="shared" si="44"/>
        <v>0</v>
      </c>
      <c r="AG28" s="380">
        <f t="shared" si="44"/>
        <v>0</v>
      </c>
      <c r="AH28" s="380">
        <f t="shared" si="44"/>
        <v>0</v>
      </c>
      <c r="AI28" s="380">
        <f t="shared" si="44"/>
        <v>0</v>
      </c>
      <c r="AJ28" s="389"/>
      <c r="AK28" s="380">
        <f t="shared" ref="AK28:AQ28" si="45">SUM(AK29:AK32)</f>
        <v>148.69400000000002</v>
      </c>
      <c r="AL28" s="380">
        <f t="shared" si="45"/>
        <v>148.69400000000002</v>
      </c>
      <c r="AM28" s="380">
        <f t="shared" si="45"/>
        <v>0</v>
      </c>
      <c r="AN28" s="380">
        <f t="shared" si="45"/>
        <v>0</v>
      </c>
      <c r="AO28" s="380">
        <f t="shared" si="45"/>
        <v>0</v>
      </c>
      <c r="AP28" s="380">
        <f t="shared" si="45"/>
        <v>0</v>
      </c>
      <c r="AQ28" s="380">
        <f t="shared" si="45"/>
        <v>0</v>
      </c>
      <c r="AR28" s="389"/>
      <c r="AS28" s="380">
        <f t="shared" ref="AS28:AY28" si="46">SUM(AS29:AS32)</f>
        <v>153.50257999999999</v>
      </c>
      <c r="AT28" s="380">
        <f t="shared" si="46"/>
        <v>153.50257999999999</v>
      </c>
      <c r="AU28" s="380">
        <f t="shared" si="46"/>
        <v>0</v>
      </c>
      <c r="AV28" s="380">
        <f t="shared" si="46"/>
        <v>0</v>
      </c>
      <c r="AW28" s="380">
        <f t="shared" si="46"/>
        <v>0</v>
      </c>
      <c r="AX28" s="380">
        <f t="shared" si="46"/>
        <v>0</v>
      </c>
      <c r="AY28" s="380">
        <f t="shared" si="46"/>
        <v>0</v>
      </c>
      <c r="AZ28" s="363"/>
      <c r="BA28" s="363"/>
    </row>
    <row r="29" spans="4:53" ht="32.1" customHeight="1" x14ac:dyDescent="0.25">
      <c r="D29" s="175"/>
      <c r="E29" s="182">
        <f>+Metas!H714</f>
        <v>623</v>
      </c>
      <c r="F29" s="183" t="str">
        <f>+Metas!K714</f>
        <v>Manual de contratación actualizado</v>
      </c>
      <c r="G29" s="226">
        <f>+Metas!J714</f>
        <v>1</v>
      </c>
      <c r="H29" s="357">
        <f>SUM(I29:L29)</f>
        <v>1</v>
      </c>
      <c r="I29" s="381">
        <v>0</v>
      </c>
      <c r="J29" s="381">
        <v>1</v>
      </c>
      <c r="K29" s="381">
        <v>0</v>
      </c>
      <c r="L29" s="381">
        <v>0</v>
      </c>
      <c r="M29" s="382">
        <f t="shared" si="42"/>
        <v>0</v>
      </c>
      <c r="N29" s="382">
        <f t="shared" si="41"/>
        <v>0</v>
      </c>
      <c r="O29" s="382">
        <f t="shared" si="41"/>
        <v>0</v>
      </c>
      <c r="P29" s="382">
        <f t="shared" si="41"/>
        <v>0</v>
      </c>
      <c r="Q29" s="382">
        <f t="shared" si="41"/>
        <v>0</v>
      </c>
      <c r="R29" s="382">
        <f t="shared" si="41"/>
        <v>0</v>
      </c>
      <c r="S29" s="382">
        <f t="shared" si="41"/>
        <v>0</v>
      </c>
      <c r="T29" s="383">
        <f>+I29</f>
        <v>0</v>
      </c>
      <c r="U29" s="382">
        <f>SUM(V29:AA29)</f>
        <v>0</v>
      </c>
      <c r="V29" s="384">
        <v>0</v>
      </c>
      <c r="W29" s="384">
        <v>0</v>
      </c>
      <c r="X29" s="384">
        <v>0</v>
      </c>
      <c r="Y29" s="384">
        <v>0</v>
      </c>
      <c r="Z29" s="384">
        <v>0</v>
      </c>
      <c r="AA29" s="384">
        <v>0</v>
      </c>
      <c r="AB29" s="383">
        <f>+J29</f>
        <v>1</v>
      </c>
      <c r="AC29" s="382">
        <f>SUM(AD29:AI29)</f>
        <v>0</v>
      </c>
      <c r="AD29" s="384">
        <v>0</v>
      </c>
      <c r="AE29" s="384">
        <v>0</v>
      </c>
      <c r="AF29" s="384">
        <v>0</v>
      </c>
      <c r="AG29" s="384">
        <v>0</v>
      </c>
      <c r="AH29" s="384">
        <v>0</v>
      </c>
      <c r="AI29" s="384">
        <v>0</v>
      </c>
      <c r="AJ29" s="383">
        <f>+K29</f>
        <v>0</v>
      </c>
      <c r="AK29" s="382">
        <f>SUM(AL29:AQ29)</f>
        <v>0</v>
      </c>
      <c r="AL29" s="384">
        <v>0</v>
      </c>
      <c r="AM29" s="384">
        <v>0</v>
      </c>
      <c r="AN29" s="384">
        <v>0</v>
      </c>
      <c r="AO29" s="384">
        <v>0</v>
      </c>
      <c r="AP29" s="384">
        <v>0</v>
      </c>
      <c r="AQ29" s="384">
        <v>0</v>
      </c>
      <c r="AR29" s="383">
        <f>+L29</f>
        <v>0</v>
      </c>
      <c r="AS29" s="382">
        <f>SUM(AT29:AY29)</f>
        <v>0</v>
      </c>
      <c r="AT29" s="384">
        <v>0</v>
      </c>
      <c r="AU29" s="384">
        <v>0</v>
      </c>
      <c r="AV29" s="384">
        <v>0</v>
      </c>
      <c r="AW29" s="384">
        <v>0</v>
      </c>
      <c r="AX29" s="384">
        <v>0</v>
      </c>
      <c r="AY29" s="384">
        <v>0</v>
      </c>
      <c r="AZ29" s="363"/>
      <c r="BA29" s="363"/>
    </row>
    <row r="30" spans="4:53" ht="32.1" customHeight="1" x14ac:dyDescent="0.25">
      <c r="D30" s="175"/>
      <c r="E30" s="182">
        <f>+Metas!H715</f>
        <v>624</v>
      </c>
      <c r="F30" s="183" t="str">
        <f>+Metas!K715</f>
        <v>Cumplimiento del eje transversal del Plan Anticorrupción</v>
      </c>
      <c r="G30" s="232">
        <f>+Metas!J715</f>
        <v>1</v>
      </c>
      <c r="H30" s="359">
        <f>SUM(I30:L30)</f>
        <v>1</v>
      </c>
      <c r="I30" s="385">
        <v>0.25</v>
      </c>
      <c r="J30" s="385">
        <v>0.25</v>
      </c>
      <c r="K30" s="385">
        <v>0.25</v>
      </c>
      <c r="L30" s="385">
        <v>0.25</v>
      </c>
      <c r="M30" s="382">
        <f t="shared" si="42"/>
        <v>266.39657999999997</v>
      </c>
      <c r="N30" s="382">
        <f t="shared" si="42"/>
        <v>266.39657999999997</v>
      </c>
      <c r="O30" s="382">
        <f t="shared" si="42"/>
        <v>0</v>
      </c>
      <c r="P30" s="382">
        <f t="shared" si="42"/>
        <v>0</v>
      </c>
      <c r="Q30" s="382">
        <f t="shared" si="42"/>
        <v>0</v>
      </c>
      <c r="R30" s="382">
        <f t="shared" si="42"/>
        <v>0</v>
      </c>
      <c r="S30" s="382">
        <f t="shared" si="42"/>
        <v>0</v>
      </c>
      <c r="T30" s="386">
        <f>+I30</f>
        <v>0.25</v>
      </c>
      <c r="U30" s="382">
        <f>SUM(V30:AA30)</f>
        <v>60</v>
      </c>
      <c r="V30" s="384">
        <v>60</v>
      </c>
      <c r="W30" s="384">
        <v>0</v>
      </c>
      <c r="X30" s="384">
        <v>0</v>
      </c>
      <c r="Y30" s="384">
        <v>0</v>
      </c>
      <c r="Z30" s="384">
        <v>0</v>
      </c>
      <c r="AA30" s="384">
        <v>0</v>
      </c>
      <c r="AB30" s="386">
        <f>+J30</f>
        <v>0.25</v>
      </c>
      <c r="AC30" s="382">
        <f>SUM(AD30:AI30)</f>
        <v>64.2</v>
      </c>
      <c r="AD30" s="384">
        <v>64.2</v>
      </c>
      <c r="AE30" s="384">
        <v>0</v>
      </c>
      <c r="AF30" s="384">
        <v>0</v>
      </c>
      <c r="AG30" s="384">
        <v>0</v>
      </c>
      <c r="AH30" s="384">
        <v>0</v>
      </c>
      <c r="AI30" s="384">
        <v>0</v>
      </c>
      <c r="AJ30" s="386">
        <f>+K30</f>
        <v>0.25</v>
      </c>
      <c r="AK30" s="382">
        <f>SUM(AL30:AQ30)</f>
        <v>68.694000000000003</v>
      </c>
      <c r="AL30" s="384">
        <v>68.694000000000003</v>
      </c>
      <c r="AM30" s="384">
        <v>0</v>
      </c>
      <c r="AN30" s="384">
        <v>0</v>
      </c>
      <c r="AO30" s="384">
        <v>0</v>
      </c>
      <c r="AP30" s="384">
        <v>0</v>
      </c>
      <c r="AQ30" s="384">
        <v>0</v>
      </c>
      <c r="AR30" s="386">
        <f>+L30</f>
        <v>0.25</v>
      </c>
      <c r="AS30" s="382">
        <f>SUM(AT30:AY30)</f>
        <v>73.502579999999995</v>
      </c>
      <c r="AT30" s="384">
        <v>73.502579999999995</v>
      </c>
      <c r="AU30" s="384">
        <v>0</v>
      </c>
      <c r="AV30" s="384">
        <v>0</v>
      </c>
      <c r="AW30" s="384">
        <v>0</v>
      </c>
      <c r="AX30" s="384">
        <v>0</v>
      </c>
      <c r="AY30" s="384">
        <v>0</v>
      </c>
      <c r="AZ30" s="363"/>
      <c r="BA30" s="363"/>
    </row>
    <row r="31" spans="4:53" ht="32.1" customHeight="1" x14ac:dyDescent="0.25">
      <c r="D31" s="175"/>
      <c r="E31" s="182">
        <f>+Metas!H716</f>
        <v>625</v>
      </c>
      <c r="F31" s="183" t="str">
        <f>+Metas!K716</f>
        <v>Canal Nuevo implementado para la difusión de la Gaceta</v>
      </c>
      <c r="G31" s="226">
        <f>+Metas!J716</f>
        <v>1</v>
      </c>
      <c r="H31" s="357">
        <f>SUM(I31:L31)</f>
        <v>1</v>
      </c>
      <c r="I31" s="381">
        <v>0</v>
      </c>
      <c r="J31" s="381">
        <v>1</v>
      </c>
      <c r="K31" s="381">
        <v>0</v>
      </c>
      <c r="L31" s="381">
        <v>0</v>
      </c>
      <c r="M31" s="382">
        <f t="shared" si="42"/>
        <v>320</v>
      </c>
      <c r="N31" s="382">
        <f t="shared" si="42"/>
        <v>320</v>
      </c>
      <c r="O31" s="382">
        <f t="shared" si="42"/>
        <v>0</v>
      </c>
      <c r="P31" s="382">
        <f t="shared" si="42"/>
        <v>0</v>
      </c>
      <c r="Q31" s="382">
        <f t="shared" si="42"/>
        <v>0</v>
      </c>
      <c r="R31" s="382">
        <f t="shared" si="42"/>
        <v>0</v>
      </c>
      <c r="S31" s="382">
        <f t="shared" si="42"/>
        <v>0</v>
      </c>
      <c r="T31" s="383">
        <f>+I31</f>
        <v>0</v>
      </c>
      <c r="U31" s="382">
        <f>SUM(V31:AA31)</f>
        <v>80</v>
      </c>
      <c r="V31" s="384">
        <v>80</v>
      </c>
      <c r="W31" s="384">
        <v>0</v>
      </c>
      <c r="X31" s="384">
        <v>0</v>
      </c>
      <c r="Y31" s="384">
        <v>0</v>
      </c>
      <c r="Z31" s="384">
        <v>0</v>
      </c>
      <c r="AA31" s="384">
        <v>0</v>
      </c>
      <c r="AB31" s="383">
        <f>+J31</f>
        <v>1</v>
      </c>
      <c r="AC31" s="382">
        <f>SUM(AD31:AI31)</f>
        <v>80</v>
      </c>
      <c r="AD31" s="384">
        <v>80</v>
      </c>
      <c r="AE31" s="384">
        <v>0</v>
      </c>
      <c r="AF31" s="384">
        <v>0</v>
      </c>
      <c r="AG31" s="384">
        <v>0</v>
      </c>
      <c r="AH31" s="384">
        <v>0</v>
      </c>
      <c r="AI31" s="384">
        <v>0</v>
      </c>
      <c r="AJ31" s="383">
        <f>+K31</f>
        <v>0</v>
      </c>
      <c r="AK31" s="382">
        <f>SUM(AL31:AQ31)</f>
        <v>80</v>
      </c>
      <c r="AL31" s="384">
        <v>80</v>
      </c>
      <c r="AM31" s="384">
        <v>0</v>
      </c>
      <c r="AN31" s="384">
        <v>0</v>
      </c>
      <c r="AO31" s="384">
        <v>0</v>
      </c>
      <c r="AP31" s="384">
        <v>0</v>
      </c>
      <c r="AQ31" s="384">
        <v>0</v>
      </c>
      <c r="AR31" s="383">
        <f>+L31</f>
        <v>0</v>
      </c>
      <c r="AS31" s="382">
        <f>SUM(AT31:AY31)</f>
        <v>80</v>
      </c>
      <c r="AT31" s="384">
        <v>80</v>
      </c>
      <c r="AU31" s="384">
        <v>0</v>
      </c>
      <c r="AV31" s="384">
        <v>0</v>
      </c>
      <c r="AW31" s="384">
        <v>0</v>
      </c>
      <c r="AX31" s="384">
        <v>0</v>
      </c>
      <c r="AY31" s="384">
        <v>0</v>
      </c>
      <c r="AZ31" s="363"/>
      <c r="BA31" s="363"/>
    </row>
    <row r="32" spans="4:53" ht="32.1" customHeight="1" x14ac:dyDescent="0.25">
      <c r="D32" s="175"/>
      <c r="E32" s="182">
        <f>+Metas!H717</f>
        <v>626</v>
      </c>
      <c r="F32" s="183" t="str">
        <f>+Metas!K717</f>
        <v>Implementado el SECOP II</v>
      </c>
      <c r="G32" s="232">
        <f>+Metas!J717</f>
        <v>1</v>
      </c>
      <c r="H32" s="359">
        <f>SUM(I32:L32)/4</f>
        <v>1</v>
      </c>
      <c r="I32" s="385">
        <v>1</v>
      </c>
      <c r="J32" s="385">
        <v>1</v>
      </c>
      <c r="K32" s="385">
        <v>1</v>
      </c>
      <c r="L32" s="385">
        <v>1</v>
      </c>
      <c r="M32" s="382">
        <f t="shared" si="42"/>
        <v>0</v>
      </c>
      <c r="N32" s="382">
        <f t="shared" si="42"/>
        <v>0</v>
      </c>
      <c r="O32" s="382">
        <f t="shared" si="42"/>
        <v>0</v>
      </c>
      <c r="P32" s="382">
        <f t="shared" si="42"/>
        <v>0</v>
      </c>
      <c r="Q32" s="382">
        <f t="shared" si="42"/>
        <v>0</v>
      </c>
      <c r="R32" s="382">
        <f t="shared" si="42"/>
        <v>0</v>
      </c>
      <c r="S32" s="382">
        <f t="shared" si="42"/>
        <v>0</v>
      </c>
      <c r="T32" s="386">
        <f>+I32</f>
        <v>1</v>
      </c>
      <c r="U32" s="382">
        <f>SUM(V32:AA32)</f>
        <v>0</v>
      </c>
      <c r="V32" s="384">
        <v>0</v>
      </c>
      <c r="W32" s="384">
        <v>0</v>
      </c>
      <c r="X32" s="384">
        <v>0</v>
      </c>
      <c r="Y32" s="384">
        <v>0</v>
      </c>
      <c r="Z32" s="384">
        <v>0</v>
      </c>
      <c r="AA32" s="384">
        <v>0</v>
      </c>
      <c r="AB32" s="386">
        <f>+J32</f>
        <v>1</v>
      </c>
      <c r="AC32" s="382">
        <f>SUM(AD32:AI32)</f>
        <v>0</v>
      </c>
      <c r="AD32" s="384">
        <v>0</v>
      </c>
      <c r="AE32" s="384">
        <v>0</v>
      </c>
      <c r="AF32" s="384">
        <v>0</v>
      </c>
      <c r="AG32" s="384">
        <v>0</v>
      </c>
      <c r="AH32" s="384">
        <v>0</v>
      </c>
      <c r="AI32" s="384">
        <v>0</v>
      </c>
      <c r="AJ32" s="386">
        <f>+K32</f>
        <v>1</v>
      </c>
      <c r="AK32" s="382">
        <f>SUM(AL32:AQ32)</f>
        <v>0</v>
      </c>
      <c r="AL32" s="384">
        <v>0</v>
      </c>
      <c r="AM32" s="384">
        <v>0</v>
      </c>
      <c r="AN32" s="384">
        <v>0</v>
      </c>
      <c r="AO32" s="384">
        <v>0</v>
      </c>
      <c r="AP32" s="384">
        <v>0</v>
      </c>
      <c r="AQ32" s="384">
        <v>0</v>
      </c>
      <c r="AR32" s="386">
        <f>+L32</f>
        <v>1</v>
      </c>
      <c r="AS32" s="382">
        <f>SUM(AT32:AY32)</f>
        <v>0</v>
      </c>
      <c r="AT32" s="384">
        <v>0</v>
      </c>
      <c r="AU32" s="384">
        <v>0</v>
      </c>
      <c r="AV32" s="384">
        <v>0</v>
      </c>
      <c r="AW32" s="384">
        <v>0</v>
      </c>
      <c r="AX32" s="384">
        <v>0</v>
      </c>
      <c r="AY32" s="384">
        <v>0</v>
      </c>
      <c r="AZ32" s="363"/>
      <c r="BA32" s="363"/>
    </row>
    <row r="33" spans="4:53" ht="32.1" customHeight="1" x14ac:dyDescent="0.25">
      <c r="D33" s="175" t="s">
        <v>2629</v>
      </c>
      <c r="E33" s="540" t="s">
        <v>1673</v>
      </c>
      <c r="F33" s="541"/>
      <c r="G33" s="189"/>
      <c r="H33" s="376"/>
      <c r="I33" s="377"/>
      <c r="J33" s="377"/>
      <c r="K33" s="377"/>
      <c r="L33" s="377"/>
      <c r="M33" s="388">
        <f t="shared" si="42"/>
        <v>328.55578200000002</v>
      </c>
      <c r="N33" s="388">
        <f t="shared" si="41"/>
        <v>328.55578200000002</v>
      </c>
      <c r="O33" s="388">
        <f t="shared" si="41"/>
        <v>0</v>
      </c>
      <c r="P33" s="388">
        <f t="shared" si="41"/>
        <v>0</v>
      </c>
      <c r="Q33" s="388">
        <f t="shared" si="41"/>
        <v>0</v>
      </c>
      <c r="R33" s="388">
        <f t="shared" si="41"/>
        <v>0</v>
      </c>
      <c r="S33" s="388">
        <f t="shared" si="41"/>
        <v>0</v>
      </c>
      <c r="T33" s="389"/>
      <c r="U33" s="380">
        <f t="shared" ref="U33:AA33" si="47">SUM(U34:U35)</f>
        <v>74</v>
      </c>
      <c r="V33" s="380">
        <f t="shared" si="47"/>
        <v>74</v>
      </c>
      <c r="W33" s="380">
        <f t="shared" si="47"/>
        <v>0</v>
      </c>
      <c r="X33" s="380">
        <f t="shared" si="47"/>
        <v>0</v>
      </c>
      <c r="Y33" s="380">
        <f t="shared" si="47"/>
        <v>0</v>
      </c>
      <c r="Z33" s="380">
        <f t="shared" si="47"/>
        <v>0</v>
      </c>
      <c r="AA33" s="380">
        <f t="shared" si="47"/>
        <v>0</v>
      </c>
      <c r="AB33" s="389"/>
      <c r="AC33" s="380">
        <f t="shared" ref="AC33:AI33" si="48">SUM(AC34:AC35)</f>
        <v>79.180000000000007</v>
      </c>
      <c r="AD33" s="380">
        <f t="shared" si="48"/>
        <v>79.180000000000007</v>
      </c>
      <c r="AE33" s="380">
        <f t="shared" si="48"/>
        <v>0</v>
      </c>
      <c r="AF33" s="380">
        <f t="shared" si="48"/>
        <v>0</v>
      </c>
      <c r="AG33" s="380">
        <f t="shared" si="48"/>
        <v>0</v>
      </c>
      <c r="AH33" s="380">
        <f t="shared" si="48"/>
        <v>0</v>
      </c>
      <c r="AI33" s="380">
        <f t="shared" si="48"/>
        <v>0</v>
      </c>
      <c r="AJ33" s="389"/>
      <c r="AK33" s="380">
        <f t="shared" ref="AK33:AQ33" si="49">SUM(AK34:AK35)</f>
        <v>84.7226</v>
      </c>
      <c r="AL33" s="380">
        <f t="shared" si="49"/>
        <v>84.7226</v>
      </c>
      <c r="AM33" s="380">
        <f t="shared" si="49"/>
        <v>0</v>
      </c>
      <c r="AN33" s="380">
        <f t="shared" si="49"/>
        <v>0</v>
      </c>
      <c r="AO33" s="380">
        <f t="shared" si="49"/>
        <v>0</v>
      </c>
      <c r="AP33" s="380">
        <f t="shared" si="49"/>
        <v>0</v>
      </c>
      <c r="AQ33" s="380">
        <f t="shared" si="49"/>
        <v>0</v>
      </c>
      <c r="AR33" s="389"/>
      <c r="AS33" s="380">
        <f t="shared" ref="AS33:AY33" si="50">SUM(AS34:AS35)</f>
        <v>90.653182000000001</v>
      </c>
      <c r="AT33" s="380">
        <f t="shared" si="50"/>
        <v>90.653182000000001</v>
      </c>
      <c r="AU33" s="380">
        <f t="shared" si="50"/>
        <v>0</v>
      </c>
      <c r="AV33" s="380">
        <f t="shared" si="50"/>
        <v>0</v>
      </c>
      <c r="AW33" s="380">
        <f t="shared" si="50"/>
        <v>0</v>
      </c>
      <c r="AX33" s="380">
        <f t="shared" si="50"/>
        <v>0</v>
      </c>
      <c r="AY33" s="380">
        <f t="shared" si="50"/>
        <v>0</v>
      </c>
      <c r="AZ33" s="363"/>
      <c r="BA33" s="363"/>
    </row>
    <row r="34" spans="4:53" ht="32.1" customHeight="1" x14ac:dyDescent="0.25">
      <c r="D34" s="175"/>
      <c r="E34" s="182">
        <f>+Metas!H718</f>
        <v>627</v>
      </c>
      <c r="F34" s="183" t="str">
        <f>+Metas!K718</f>
        <v xml:space="preserve">Tramite de asignación de citas de pasaporte por medio electrónico implementado. </v>
      </c>
      <c r="G34" s="226">
        <f>+Metas!J718</f>
        <v>1</v>
      </c>
      <c r="H34" s="357">
        <f>SUM(I34:L34)</f>
        <v>1</v>
      </c>
      <c r="I34" s="381">
        <v>0</v>
      </c>
      <c r="J34" s="381">
        <v>1</v>
      </c>
      <c r="K34" s="381">
        <v>0</v>
      </c>
      <c r="L34" s="381">
        <v>0</v>
      </c>
      <c r="M34" s="382">
        <f t="shared" si="42"/>
        <v>0</v>
      </c>
      <c r="N34" s="382">
        <f t="shared" si="41"/>
        <v>0</v>
      </c>
      <c r="O34" s="382">
        <f t="shared" si="41"/>
        <v>0</v>
      </c>
      <c r="P34" s="382">
        <f t="shared" si="41"/>
        <v>0</v>
      </c>
      <c r="Q34" s="382">
        <f t="shared" si="41"/>
        <v>0</v>
      </c>
      <c r="R34" s="382">
        <f t="shared" si="41"/>
        <v>0</v>
      </c>
      <c r="S34" s="382">
        <f t="shared" si="41"/>
        <v>0</v>
      </c>
      <c r="T34" s="383">
        <f>+I34</f>
        <v>0</v>
      </c>
      <c r="U34" s="382">
        <f>SUM(V34:AA34)</f>
        <v>0</v>
      </c>
      <c r="V34" s="384">
        <v>0</v>
      </c>
      <c r="W34" s="384">
        <v>0</v>
      </c>
      <c r="X34" s="384">
        <v>0</v>
      </c>
      <c r="Y34" s="384">
        <v>0</v>
      </c>
      <c r="Z34" s="384">
        <v>0</v>
      </c>
      <c r="AA34" s="384">
        <v>0</v>
      </c>
      <c r="AB34" s="383">
        <f>+J34</f>
        <v>1</v>
      </c>
      <c r="AC34" s="382">
        <f>SUM(AD34:AI34)</f>
        <v>0</v>
      </c>
      <c r="AD34" s="384">
        <v>0</v>
      </c>
      <c r="AE34" s="384">
        <v>0</v>
      </c>
      <c r="AF34" s="384">
        <v>0</v>
      </c>
      <c r="AG34" s="384">
        <v>0</v>
      </c>
      <c r="AH34" s="384">
        <v>0</v>
      </c>
      <c r="AI34" s="384">
        <v>0</v>
      </c>
      <c r="AJ34" s="383">
        <f>+K34</f>
        <v>0</v>
      </c>
      <c r="AK34" s="382">
        <f>SUM(AL34:AQ34)</f>
        <v>0</v>
      </c>
      <c r="AL34" s="384">
        <v>0</v>
      </c>
      <c r="AM34" s="384">
        <v>0</v>
      </c>
      <c r="AN34" s="384">
        <v>0</v>
      </c>
      <c r="AO34" s="384">
        <v>0</v>
      </c>
      <c r="AP34" s="384">
        <v>0</v>
      </c>
      <c r="AQ34" s="384">
        <v>0</v>
      </c>
      <c r="AR34" s="383">
        <f>+L34</f>
        <v>0</v>
      </c>
      <c r="AS34" s="382">
        <f>SUM(AT34:AY34)</f>
        <v>0</v>
      </c>
      <c r="AT34" s="384">
        <v>0</v>
      </c>
      <c r="AU34" s="384">
        <v>0</v>
      </c>
      <c r="AV34" s="384">
        <v>0</v>
      </c>
      <c r="AW34" s="384">
        <v>0</v>
      </c>
      <c r="AX34" s="384">
        <v>0</v>
      </c>
      <c r="AY34" s="384">
        <v>0</v>
      </c>
      <c r="AZ34" s="363"/>
      <c r="BA34" s="363"/>
    </row>
    <row r="35" spans="4:53" ht="32.1" customHeight="1" x14ac:dyDescent="0.25">
      <c r="D35" s="175"/>
      <c r="E35" s="182">
        <f>+Metas!H719</f>
        <v>628</v>
      </c>
      <c r="F35" s="183" t="str">
        <f>+Metas!K719</f>
        <v>Capacitación del Sistema de Información De Entidades Públicas (SIEP DOCUMENTAL)</v>
      </c>
      <c r="G35" s="226">
        <f>+Metas!J719</f>
        <v>1</v>
      </c>
      <c r="H35" s="357">
        <f>SUM(I35:L35)</f>
        <v>4</v>
      </c>
      <c r="I35" s="381">
        <v>1</v>
      </c>
      <c r="J35" s="381">
        <v>1</v>
      </c>
      <c r="K35" s="381">
        <v>1</v>
      </c>
      <c r="L35" s="381">
        <v>1</v>
      </c>
      <c r="M35" s="382">
        <f t="shared" si="42"/>
        <v>328.55578200000002</v>
      </c>
      <c r="N35" s="382">
        <f t="shared" si="42"/>
        <v>328.55578200000002</v>
      </c>
      <c r="O35" s="382">
        <f t="shared" si="42"/>
        <v>0</v>
      </c>
      <c r="P35" s="382">
        <f t="shared" si="42"/>
        <v>0</v>
      </c>
      <c r="Q35" s="382">
        <f t="shared" si="42"/>
        <v>0</v>
      </c>
      <c r="R35" s="382">
        <f t="shared" si="42"/>
        <v>0</v>
      </c>
      <c r="S35" s="382">
        <f t="shared" si="42"/>
        <v>0</v>
      </c>
      <c r="T35" s="383">
        <f>+I35</f>
        <v>1</v>
      </c>
      <c r="U35" s="382">
        <f>SUM(V35:AA35)</f>
        <v>74</v>
      </c>
      <c r="V35" s="384">
        <v>74</v>
      </c>
      <c r="W35" s="384">
        <v>0</v>
      </c>
      <c r="X35" s="384">
        <v>0</v>
      </c>
      <c r="Y35" s="384">
        <v>0</v>
      </c>
      <c r="Z35" s="384">
        <v>0</v>
      </c>
      <c r="AA35" s="384">
        <v>0</v>
      </c>
      <c r="AB35" s="383">
        <f>+J35</f>
        <v>1</v>
      </c>
      <c r="AC35" s="382">
        <f>SUM(AD35:AI35)</f>
        <v>79.180000000000007</v>
      </c>
      <c r="AD35" s="384">
        <v>79.180000000000007</v>
      </c>
      <c r="AE35" s="384">
        <v>0</v>
      </c>
      <c r="AF35" s="384">
        <v>0</v>
      </c>
      <c r="AG35" s="384">
        <v>0</v>
      </c>
      <c r="AH35" s="384">
        <v>0</v>
      </c>
      <c r="AI35" s="384">
        <v>0</v>
      </c>
      <c r="AJ35" s="383">
        <f>+K35</f>
        <v>1</v>
      </c>
      <c r="AK35" s="382">
        <f>SUM(AL35:AQ35)</f>
        <v>84.7226</v>
      </c>
      <c r="AL35" s="384">
        <v>84.7226</v>
      </c>
      <c r="AM35" s="384">
        <v>0</v>
      </c>
      <c r="AN35" s="384">
        <v>0</v>
      </c>
      <c r="AO35" s="384">
        <v>0</v>
      </c>
      <c r="AP35" s="384">
        <v>0</v>
      </c>
      <c r="AQ35" s="384">
        <v>0</v>
      </c>
      <c r="AR35" s="383">
        <f>+L35</f>
        <v>1</v>
      </c>
      <c r="AS35" s="382">
        <f>SUM(AT35:AY35)</f>
        <v>90.653182000000001</v>
      </c>
      <c r="AT35" s="384">
        <v>90.653182000000001</v>
      </c>
      <c r="AU35" s="384">
        <v>0</v>
      </c>
      <c r="AV35" s="384">
        <v>0</v>
      </c>
      <c r="AW35" s="384">
        <v>0</v>
      </c>
      <c r="AX35" s="384">
        <v>0</v>
      </c>
      <c r="AY35" s="384">
        <v>0</v>
      </c>
      <c r="AZ35" s="363"/>
      <c r="BA35" s="363"/>
    </row>
    <row r="36" spans="4:53" ht="32.1" customHeight="1" x14ac:dyDescent="0.25">
      <c r="D36" s="175" t="s">
        <v>2630</v>
      </c>
      <c r="E36" s="540" t="s">
        <v>1678</v>
      </c>
      <c r="F36" s="541"/>
      <c r="G36" s="189"/>
      <c r="H36" s="376"/>
      <c r="I36" s="377"/>
      <c r="J36" s="377"/>
      <c r="K36" s="377"/>
      <c r="L36" s="377"/>
      <c r="M36" s="388">
        <f t="shared" si="42"/>
        <v>0</v>
      </c>
      <c r="N36" s="388">
        <f t="shared" si="42"/>
        <v>0</v>
      </c>
      <c r="O36" s="388">
        <f t="shared" si="42"/>
        <v>0</v>
      </c>
      <c r="P36" s="388">
        <f t="shared" si="42"/>
        <v>0</v>
      </c>
      <c r="Q36" s="388">
        <f t="shared" si="42"/>
        <v>0</v>
      </c>
      <c r="R36" s="388">
        <f t="shared" si="42"/>
        <v>0</v>
      </c>
      <c r="S36" s="388">
        <f t="shared" si="42"/>
        <v>0</v>
      </c>
      <c r="T36" s="389"/>
      <c r="U36" s="380">
        <f t="shared" ref="U36:AA36" si="51">SUM(U37:U38)</f>
        <v>0</v>
      </c>
      <c r="V36" s="380">
        <f t="shared" si="51"/>
        <v>0</v>
      </c>
      <c r="W36" s="380">
        <f t="shared" si="51"/>
        <v>0</v>
      </c>
      <c r="X36" s="380">
        <f t="shared" si="51"/>
        <v>0</v>
      </c>
      <c r="Y36" s="380">
        <f t="shared" si="51"/>
        <v>0</v>
      </c>
      <c r="Z36" s="380">
        <f t="shared" si="51"/>
        <v>0</v>
      </c>
      <c r="AA36" s="380">
        <f t="shared" si="51"/>
        <v>0</v>
      </c>
      <c r="AB36" s="389"/>
      <c r="AC36" s="380">
        <f t="shared" ref="AC36:AI36" si="52">SUM(AC37:AC38)</f>
        <v>0</v>
      </c>
      <c r="AD36" s="380">
        <f t="shared" si="52"/>
        <v>0</v>
      </c>
      <c r="AE36" s="380">
        <f t="shared" si="52"/>
        <v>0</v>
      </c>
      <c r="AF36" s="380">
        <f t="shared" si="52"/>
        <v>0</v>
      </c>
      <c r="AG36" s="380">
        <f t="shared" si="52"/>
        <v>0</v>
      </c>
      <c r="AH36" s="380">
        <f t="shared" si="52"/>
        <v>0</v>
      </c>
      <c r="AI36" s="380">
        <f t="shared" si="52"/>
        <v>0</v>
      </c>
      <c r="AJ36" s="389"/>
      <c r="AK36" s="380">
        <f t="shared" ref="AK36:AQ36" si="53">SUM(AK37:AK38)</f>
        <v>0</v>
      </c>
      <c r="AL36" s="380">
        <f t="shared" si="53"/>
        <v>0</v>
      </c>
      <c r="AM36" s="380">
        <f t="shared" si="53"/>
        <v>0</v>
      </c>
      <c r="AN36" s="380">
        <f t="shared" si="53"/>
        <v>0</v>
      </c>
      <c r="AO36" s="380">
        <f t="shared" si="53"/>
        <v>0</v>
      </c>
      <c r="AP36" s="380">
        <f t="shared" si="53"/>
        <v>0</v>
      </c>
      <c r="AQ36" s="380">
        <f t="shared" si="53"/>
        <v>0</v>
      </c>
      <c r="AR36" s="389"/>
      <c r="AS36" s="380">
        <f t="shared" ref="AS36:AY36" si="54">SUM(AS37:AS38)</f>
        <v>0</v>
      </c>
      <c r="AT36" s="380">
        <f t="shared" si="54"/>
        <v>0</v>
      </c>
      <c r="AU36" s="380">
        <f t="shared" si="54"/>
        <v>0</v>
      </c>
      <c r="AV36" s="380">
        <f t="shared" si="54"/>
        <v>0</v>
      </c>
      <c r="AW36" s="380">
        <f t="shared" si="54"/>
        <v>0</v>
      </c>
      <c r="AX36" s="380">
        <f t="shared" si="54"/>
        <v>0</v>
      </c>
      <c r="AY36" s="380">
        <f t="shared" si="54"/>
        <v>0</v>
      </c>
      <c r="AZ36" s="363"/>
      <c r="BA36" s="363"/>
    </row>
    <row r="37" spans="4:53" ht="32.1" customHeight="1" x14ac:dyDescent="0.25">
      <c r="D37" s="175"/>
      <c r="E37" s="182">
        <f>+Metas!H720</f>
        <v>629</v>
      </c>
      <c r="F37" s="183" t="str">
        <f>+Metas!K720</f>
        <v>Encuesta de satisfacción enviada a usuarios en tiempo real</v>
      </c>
      <c r="G37" s="232">
        <f>+Metas!J720</f>
        <v>1</v>
      </c>
      <c r="H37" s="358">
        <f>SUM(I37:L37)</f>
        <v>1</v>
      </c>
      <c r="I37" s="385">
        <v>0.25</v>
      </c>
      <c r="J37" s="385">
        <v>0.25</v>
      </c>
      <c r="K37" s="385">
        <v>0.25</v>
      </c>
      <c r="L37" s="385">
        <v>0.25</v>
      </c>
      <c r="M37" s="382">
        <f t="shared" si="42"/>
        <v>0</v>
      </c>
      <c r="N37" s="382">
        <f t="shared" si="42"/>
        <v>0</v>
      </c>
      <c r="O37" s="382">
        <f t="shared" si="42"/>
        <v>0</v>
      </c>
      <c r="P37" s="382">
        <f t="shared" si="42"/>
        <v>0</v>
      </c>
      <c r="Q37" s="382">
        <f t="shared" si="42"/>
        <v>0</v>
      </c>
      <c r="R37" s="382">
        <f t="shared" si="42"/>
        <v>0</v>
      </c>
      <c r="S37" s="382">
        <f t="shared" si="42"/>
        <v>0</v>
      </c>
      <c r="T37" s="386">
        <f>+I37</f>
        <v>0.25</v>
      </c>
      <c r="U37" s="382">
        <f>SUM(V37:AA37)</f>
        <v>0</v>
      </c>
      <c r="V37" s="384">
        <v>0</v>
      </c>
      <c r="W37" s="384">
        <v>0</v>
      </c>
      <c r="X37" s="384">
        <v>0</v>
      </c>
      <c r="Y37" s="384">
        <v>0</v>
      </c>
      <c r="Z37" s="384">
        <v>0</v>
      </c>
      <c r="AA37" s="384">
        <v>0</v>
      </c>
      <c r="AB37" s="386">
        <f>+J37</f>
        <v>0.25</v>
      </c>
      <c r="AC37" s="382">
        <f>SUM(AD37:AI37)</f>
        <v>0</v>
      </c>
      <c r="AD37" s="384">
        <v>0</v>
      </c>
      <c r="AE37" s="384">
        <v>0</v>
      </c>
      <c r="AF37" s="384">
        <v>0</v>
      </c>
      <c r="AG37" s="384">
        <v>0</v>
      </c>
      <c r="AH37" s="384">
        <v>0</v>
      </c>
      <c r="AI37" s="384">
        <v>0</v>
      </c>
      <c r="AJ37" s="386">
        <f>+K37</f>
        <v>0.25</v>
      </c>
      <c r="AK37" s="382">
        <f>SUM(AL37:AQ37)</f>
        <v>0</v>
      </c>
      <c r="AL37" s="384">
        <v>0</v>
      </c>
      <c r="AM37" s="384">
        <v>0</v>
      </c>
      <c r="AN37" s="384">
        <v>0</v>
      </c>
      <c r="AO37" s="384">
        <v>0</v>
      </c>
      <c r="AP37" s="384">
        <v>0</v>
      </c>
      <c r="AQ37" s="384">
        <v>0</v>
      </c>
      <c r="AR37" s="386">
        <f>+L37</f>
        <v>0.25</v>
      </c>
      <c r="AS37" s="382">
        <f>SUM(AT37:AY37)</f>
        <v>0</v>
      </c>
      <c r="AT37" s="384">
        <v>0</v>
      </c>
      <c r="AU37" s="384">
        <v>0</v>
      </c>
      <c r="AV37" s="384">
        <v>0</v>
      </c>
      <c r="AW37" s="384">
        <v>0</v>
      </c>
      <c r="AX37" s="384">
        <v>0</v>
      </c>
      <c r="AY37" s="384">
        <v>0</v>
      </c>
      <c r="AZ37" s="363"/>
      <c r="BA37" s="363"/>
    </row>
    <row r="38" spans="4:53" ht="32.1" customHeight="1" x14ac:dyDescent="0.25">
      <c r="D38" s="175"/>
      <c r="E38" s="182">
        <f>+Metas!H721</f>
        <v>630</v>
      </c>
      <c r="F38" s="183" t="str">
        <f>+Metas!K721</f>
        <v xml:space="preserve">Enlace de asignación de cita en pasaporte por medio digital. </v>
      </c>
      <c r="G38" s="233">
        <f>+Metas!J721</f>
        <v>1</v>
      </c>
      <c r="H38" s="390">
        <f>SUM(I38:L38)</f>
        <v>1</v>
      </c>
      <c r="I38" s="391">
        <v>0</v>
      </c>
      <c r="J38" s="391">
        <v>1</v>
      </c>
      <c r="K38" s="391">
        <v>0</v>
      </c>
      <c r="L38" s="391">
        <v>0</v>
      </c>
      <c r="M38" s="382">
        <f t="shared" si="42"/>
        <v>0</v>
      </c>
      <c r="N38" s="382">
        <f t="shared" si="42"/>
        <v>0</v>
      </c>
      <c r="O38" s="382">
        <f t="shared" si="42"/>
        <v>0</v>
      </c>
      <c r="P38" s="382">
        <f t="shared" si="42"/>
        <v>0</v>
      </c>
      <c r="Q38" s="382">
        <f t="shared" si="42"/>
        <v>0</v>
      </c>
      <c r="R38" s="382">
        <f t="shared" si="42"/>
        <v>0</v>
      </c>
      <c r="S38" s="382">
        <f t="shared" si="42"/>
        <v>0</v>
      </c>
      <c r="T38" s="383">
        <f>+I38</f>
        <v>0</v>
      </c>
      <c r="U38" s="382">
        <f>SUM(V38:AA38)</f>
        <v>0</v>
      </c>
      <c r="V38" s="384">
        <v>0</v>
      </c>
      <c r="W38" s="384">
        <v>0</v>
      </c>
      <c r="X38" s="384">
        <v>0</v>
      </c>
      <c r="Y38" s="384">
        <v>0</v>
      </c>
      <c r="Z38" s="384">
        <v>0</v>
      </c>
      <c r="AA38" s="384">
        <v>0</v>
      </c>
      <c r="AB38" s="383">
        <f>+J38</f>
        <v>1</v>
      </c>
      <c r="AC38" s="382">
        <f>SUM(AD38:AI38)</f>
        <v>0</v>
      </c>
      <c r="AD38" s="384">
        <v>0</v>
      </c>
      <c r="AE38" s="384">
        <v>0</v>
      </c>
      <c r="AF38" s="384">
        <v>0</v>
      </c>
      <c r="AG38" s="384">
        <v>0</v>
      </c>
      <c r="AH38" s="384">
        <v>0</v>
      </c>
      <c r="AI38" s="384">
        <v>0</v>
      </c>
      <c r="AJ38" s="383">
        <f>+K38</f>
        <v>0</v>
      </c>
      <c r="AK38" s="382">
        <f>SUM(AL38:AQ38)</f>
        <v>0</v>
      </c>
      <c r="AL38" s="384">
        <v>0</v>
      </c>
      <c r="AM38" s="384">
        <v>0</v>
      </c>
      <c r="AN38" s="384">
        <v>0</v>
      </c>
      <c r="AO38" s="384">
        <v>0</v>
      </c>
      <c r="AP38" s="384">
        <v>0</v>
      </c>
      <c r="AQ38" s="384">
        <v>0</v>
      </c>
      <c r="AR38" s="383">
        <f>+L38</f>
        <v>0</v>
      </c>
      <c r="AS38" s="382">
        <f>SUM(AT38:AY38)</f>
        <v>0</v>
      </c>
      <c r="AT38" s="384">
        <v>0</v>
      </c>
      <c r="AU38" s="384">
        <v>0</v>
      </c>
      <c r="AV38" s="384">
        <v>0</v>
      </c>
      <c r="AW38" s="384">
        <v>0</v>
      </c>
      <c r="AX38" s="384">
        <v>0</v>
      </c>
      <c r="AY38" s="384">
        <v>0</v>
      </c>
      <c r="AZ38" s="363"/>
      <c r="BA38" s="363"/>
    </row>
    <row r="39" spans="4:53" ht="32.1" customHeight="1" x14ac:dyDescent="0.25">
      <c r="D39" s="175" t="s">
        <v>2631</v>
      </c>
      <c r="E39" s="540" t="s">
        <v>1684</v>
      </c>
      <c r="F39" s="541"/>
      <c r="G39" s="189"/>
      <c r="H39" s="376"/>
      <c r="I39" s="377"/>
      <c r="J39" s="377"/>
      <c r="K39" s="377"/>
      <c r="L39" s="377"/>
      <c r="M39" s="388">
        <f t="shared" si="42"/>
        <v>6960</v>
      </c>
      <c r="N39" s="388">
        <f t="shared" si="42"/>
        <v>6960</v>
      </c>
      <c r="O39" s="388">
        <f t="shared" si="42"/>
        <v>0</v>
      </c>
      <c r="P39" s="388">
        <f t="shared" si="42"/>
        <v>0</v>
      </c>
      <c r="Q39" s="388">
        <f t="shared" si="42"/>
        <v>0</v>
      </c>
      <c r="R39" s="388">
        <f t="shared" si="42"/>
        <v>0</v>
      </c>
      <c r="S39" s="388">
        <f t="shared" si="42"/>
        <v>0</v>
      </c>
      <c r="T39" s="389"/>
      <c r="U39" s="380">
        <f t="shared" ref="U39:AA39" si="55">SUM(U40:U44)</f>
        <v>6020</v>
      </c>
      <c r="V39" s="380">
        <f t="shared" si="55"/>
        <v>6020</v>
      </c>
      <c r="W39" s="380">
        <f t="shared" si="55"/>
        <v>0</v>
      </c>
      <c r="X39" s="380">
        <f t="shared" si="55"/>
        <v>0</v>
      </c>
      <c r="Y39" s="380">
        <f t="shared" si="55"/>
        <v>0</v>
      </c>
      <c r="Z39" s="380">
        <f t="shared" si="55"/>
        <v>0</v>
      </c>
      <c r="AA39" s="380">
        <f t="shared" si="55"/>
        <v>0</v>
      </c>
      <c r="AB39" s="389"/>
      <c r="AC39" s="380">
        <f t="shared" ref="AC39:AI39" si="56">SUM(AC40:AC44)</f>
        <v>20</v>
      </c>
      <c r="AD39" s="380">
        <f t="shared" si="56"/>
        <v>20</v>
      </c>
      <c r="AE39" s="380">
        <f t="shared" si="56"/>
        <v>0</v>
      </c>
      <c r="AF39" s="380">
        <f t="shared" si="56"/>
        <v>0</v>
      </c>
      <c r="AG39" s="380">
        <f t="shared" si="56"/>
        <v>0</v>
      </c>
      <c r="AH39" s="380">
        <f t="shared" si="56"/>
        <v>0</v>
      </c>
      <c r="AI39" s="380">
        <f t="shared" si="56"/>
        <v>0</v>
      </c>
      <c r="AJ39" s="389"/>
      <c r="AK39" s="380">
        <f t="shared" ref="AK39:AQ39" si="57">SUM(AK40:AK44)</f>
        <v>420</v>
      </c>
      <c r="AL39" s="380">
        <f t="shared" si="57"/>
        <v>420</v>
      </c>
      <c r="AM39" s="380">
        <f t="shared" si="57"/>
        <v>0</v>
      </c>
      <c r="AN39" s="380">
        <f t="shared" si="57"/>
        <v>0</v>
      </c>
      <c r="AO39" s="380">
        <f t="shared" si="57"/>
        <v>0</v>
      </c>
      <c r="AP39" s="380">
        <f t="shared" si="57"/>
        <v>0</v>
      </c>
      <c r="AQ39" s="380">
        <f t="shared" si="57"/>
        <v>0</v>
      </c>
      <c r="AR39" s="389"/>
      <c r="AS39" s="380">
        <f t="shared" ref="AS39:AY39" si="58">SUM(AS40:AS44)</f>
        <v>500</v>
      </c>
      <c r="AT39" s="380">
        <f t="shared" si="58"/>
        <v>500</v>
      </c>
      <c r="AU39" s="380">
        <f t="shared" si="58"/>
        <v>0</v>
      </c>
      <c r="AV39" s="380">
        <f t="shared" si="58"/>
        <v>0</v>
      </c>
      <c r="AW39" s="380">
        <f t="shared" si="58"/>
        <v>0</v>
      </c>
      <c r="AX39" s="380">
        <f t="shared" si="58"/>
        <v>0</v>
      </c>
      <c r="AY39" s="380">
        <f t="shared" si="58"/>
        <v>0</v>
      </c>
      <c r="AZ39" s="363"/>
      <c r="BA39" s="363"/>
    </row>
    <row r="40" spans="4:53" ht="32.1" customHeight="1" x14ac:dyDescent="0.25">
      <c r="D40" s="175"/>
      <c r="E40" s="182">
        <f>+Metas!H722</f>
        <v>631</v>
      </c>
      <c r="F40" s="183" t="str">
        <f>+Metas!K722</f>
        <v>Tabla de Valoración Documental aplicada para realizar depuración de los archivos en custodia en Archivo Central que hayan cumplido su tiempo de permanencia.</v>
      </c>
      <c r="G40" s="230">
        <f>+Metas!J722</f>
        <v>1</v>
      </c>
      <c r="H40" s="358">
        <f>SUM(I40:L40)</f>
        <v>1</v>
      </c>
      <c r="I40" s="385">
        <v>0</v>
      </c>
      <c r="J40" s="385">
        <v>0</v>
      </c>
      <c r="K40" s="385">
        <v>0.5</v>
      </c>
      <c r="L40" s="385">
        <v>0.5</v>
      </c>
      <c r="M40" s="382">
        <f t="shared" si="42"/>
        <v>880</v>
      </c>
      <c r="N40" s="382">
        <f t="shared" si="42"/>
        <v>880</v>
      </c>
      <c r="O40" s="382">
        <f t="shared" si="42"/>
        <v>0</v>
      </c>
      <c r="P40" s="382">
        <f t="shared" si="42"/>
        <v>0</v>
      </c>
      <c r="Q40" s="382">
        <f t="shared" si="42"/>
        <v>0</v>
      </c>
      <c r="R40" s="382">
        <f t="shared" si="42"/>
        <v>0</v>
      </c>
      <c r="S40" s="382">
        <f t="shared" si="42"/>
        <v>0</v>
      </c>
      <c r="T40" s="386">
        <f>+I40</f>
        <v>0</v>
      </c>
      <c r="U40" s="382">
        <f>SUM(V40:AA40)</f>
        <v>0</v>
      </c>
      <c r="V40" s="384">
        <v>0</v>
      </c>
      <c r="W40" s="384">
        <v>0</v>
      </c>
      <c r="X40" s="384">
        <v>0</v>
      </c>
      <c r="Y40" s="384">
        <v>0</v>
      </c>
      <c r="Z40" s="384">
        <v>0</v>
      </c>
      <c r="AA40" s="384">
        <v>0</v>
      </c>
      <c r="AB40" s="386">
        <f>+J40</f>
        <v>0</v>
      </c>
      <c r="AC40" s="382">
        <f>SUM(AD40:AI40)</f>
        <v>0</v>
      </c>
      <c r="AD40" s="384">
        <v>0</v>
      </c>
      <c r="AE40" s="384">
        <v>0</v>
      </c>
      <c r="AF40" s="384">
        <v>0</v>
      </c>
      <c r="AG40" s="384">
        <v>0</v>
      </c>
      <c r="AH40" s="384">
        <v>0</v>
      </c>
      <c r="AI40" s="384">
        <v>0</v>
      </c>
      <c r="AJ40" s="386">
        <f>+K40</f>
        <v>0.5</v>
      </c>
      <c r="AK40" s="382">
        <f>SUM(AL40:AQ40)</f>
        <v>400</v>
      </c>
      <c r="AL40" s="384">
        <v>400</v>
      </c>
      <c r="AM40" s="384">
        <v>0</v>
      </c>
      <c r="AN40" s="384">
        <v>0</v>
      </c>
      <c r="AO40" s="384">
        <v>0</v>
      </c>
      <c r="AP40" s="384">
        <v>0</v>
      </c>
      <c r="AQ40" s="384">
        <v>0</v>
      </c>
      <c r="AR40" s="386">
        <f>+L40</f>
        <v>0.5</v>
      </c>
      <c r="AS40" s="382">
        <f>SUM(AT40:AY40)</f>
        <v>480</v>
      </c>
      <c r="AT40" s="384">
        <v>480</v>
      </c>
      <c r="AU40" s="384">
        <v>0</v>
      </c>
      <c r="AV40" s="384">
        <v>0</v>
      </c>
      <c r="AW40" s="384">
        <v>0</v>
      </c>
      <c r="AX40" s="384">
        <v>0</v>
      </c>
      <c r="AY40" s="384">
        <v>0</v>
      </c>
      <c r="AZ40" s="363"/>
      <c r="BA40" s="363"/>
    </row>
    <row r="41" spans="4:53" ht="32.1" customHeight="1" x14ac:dyDescent="0.25">
      <c r="D41" s="175"/>
      <c r="E41" s="182">
        <f>+Metas!H723</f>
        <v>632</v>
      </c>
      <c r="F41" s="183" t="str">
        <f>+Metas!K723</f>
        <v>Archivo General del Departamento proyectado y ejecutado</v>
      </c>
      <c r="G41" s="233">
        <f>+Metas!J723</f>
        <v>1</v>
      </c>
      <c r="H41" s="390">
        <f>SUM(I41:L41)</f>
        <v>1</v>
      </c>
      <c r="I41" s="391">
        <v>0</v>
      </c>
      <c r="J41" s="391">
        <v>0</v>
      </c>
      <c r="K41" s="391">
        <v>0</v>
      </c>
      <c r="L41" s="391">
        <v>1</v>
      </c>
      <c r="M41" s="382">
        <f t="shared" ref="M41:S49" si="59">+U41+AC41+AK41+AS41</f>
        <v>6000</v>
      </c>
      <c r="N41" s="382">
        <f t="shared" si="59"/>
        <v>6000</v>
      </c>
      <c r="O41" s="382">
        <f t="shared" si="59"/>
        <v>0</v>
      </c>
      <c r="P41" s="382">
        <f t="shared" si="59"/>
        <v>0</v>
      </c>
      <c r="Q41" s="382">
        <f t="shared" si="59"/>
        <v>0</v>
      </c>
      <c r="R41" s="382">
        <f t="shared" si="59"/>
        <v>0</v>
      </c>
      <c r="S41" s="382">
        <f t="shared" si="59"/>
        <v>0</v>
      </c>
      <c r="T41" s="383">
        <f>+I41</f>
        <v>0</v>
      </c>
      <c r="U41" s="382">
        <f>SUM(V41:AA41)</f>
        <v>6000</v>
      </c>
      <c r="V41" s="384">
        <v>6000</v>
      </c>
      <c r="W41" s="384">
        <v>0</v>
      </c>
      <c r="X41" s="384">
        <v>0</v>
      </c>
      <c r="Y41" s="384">
        <v>0</v>
      </c>
      <c r="Z41" s="384">
        <v>0</v>
      </c>
      <c r="AA41" s="384">
        <v>0</v>
      </c>
      <c r="AB41" s="383">
        <f>+J41</f>
        <v>0</v>
      </c>
      <c r="AC41" s="382">
        <f>SUM(AD41:AI41)</f>
        <v>0</v>
      </c>
      <c r="AD41" s="384">
        <v>0</v>
      </c>
      <c r="AE41" s="384">
        <v>0</v>
      </c>
      <c r="AF41" s="384">
        <v>0</v>
      </c>
      <c r="AG41" s="384">
        <v>0</v>
      </c>
      <c r="AH41" s="384">
        <v>0</v>
      </c>
      <c r="AI41" s="384">
        <v>0</v>
      </c>
      <c r="AJ41" s="383">
        <f>+K41</f>
        <v>0</v>
      </c>
      <c r="AK41" s="382">
        <f>SUM(AL41:AQ41)</f>
        <v>0</v>
      </c>
      <c r="AL41" s="384">
        <v>0</v>
      </c>
      <c r="AM41" s="384">
        <v>0</v>
      </c>
      <c r="AN41" s="384">
        <v>0</v>
      </c>
      <c r="AO41" s="384">
        <v>0</v>
      </c>
      <c r="AP41" s="384">
        <v>0</v>
      </c>
      <c r="AQ41" s="384">
        <v>0</v>
      </c>
      <c r="AR41" s="383">
        <f>+L41</f>
        <v>1</v>
      </c>
      <c r="AS41" s="382">
        <f>SUM(AT41:AY41)</f>
        <v>0</v>
      </c>
      <c r="AT41" s="384">
        <v>0</v>
      </c>
      <c r="AU41" s="384">
        <v>0</v>
      </c>
      <c r="AV41" s="384">
        <v>0</v>
      </c>
      <c r="AW41" s="384">
        <v>0</v>
      </c>
      <c r="AX41" s="384">
        <v>0</v>
      </c>
      <c r="AY41" s="384">
        <v>0</v>
      </c>
      <c r="AZ41" s="363"/>
      <c r="BA41" s="363"/>
    </row>
    <row r="42" spans="4:53" ht="32.1" customHeight="1" x14ac:dyDescent="0.25">
      <c r="D42" s="175"/>
      <c r="E42" s="182">
        <f>+Metas!H724</f>
        <v>633</v>
      </c>
      <c r="F42" s="183" t="str">
        <f>+Metas!K724</f>
        <v>Capacitación del Sistema de información de entidades públicas (SIEP DOCUMENTAL)</v>
      </c>
      <c r="G42" s="233">
        <f>+Metas!J724</f>
        <v>1</v>
      </c>
      <c r="H42" s="390">
        <f>SUM(I42:L42)</f>
        <v>4</v>
      </c>
      <c r="I42" s="391">
        <v>1</v>
      </c>
      <c r="J42" s="391">
        <v>1</v>
      </c>
      <c r="K42" s="391">
        <v>1</v>
      </c>
      <c r="L42" s="391">
        <v>1</v>
      </c>
      <c r="M42" s="382">
        <f t="shared" si="59"/>
        <v>0</v>
      </c>
      <c r="N42" s="382">
        <f t="shared" si="59"/>
        <v>0</v>
      </c>
      <c r="O42" s="382">
        <f t="shared" si="59"/>
        <v>0</v>
      </c>
      <c r="P42" s="382">
        <f t="shared" si="59"/>
        <v>0</v>
      </c>
      <c r="Q42" s="382">
        <f t="shared" si="59"/>
        <v>0</v>
      </c>
      <c r="R42" s="382">
        <f t="shared" si="59"/>
        <v>0</v>
      </c>
      <c r="S42" s="382">
        <f t="shared" si="59"/>
        <v>0</v>
      </c>
      <c r="T42" s="383">
        <f>+I42</f>
        <v>1</v>
      </c>
      <c r="U42" s="382">
        <f>SUM(V42:AA42)</f>
        <v>0</v>
      </c>
      <c r="V42" s="384"/>
      <c r="W42" s="384">
        <v>0</v>
      </c>
      <c r="X42" s="384">
        <v>0</v>
      </c>
      <c r="Y42" s="384">
        <v>0</v>
      </c>
      <c r="Z42" s="384">
        <v>0</v>
      </c>
      <c r="AA42" s="384">
        <v>0</v>
      </c>
      <c r="AB42" s="383">
        <f>+J42</f>
        <v>1</v>
      </c>
      <c r="AC42" s="382">
        <f>SUM(AD42:AI42)</f>
        <v>0</v>
      </c>
      <c r="AD42" s="384">
        <v>0</v>
      </c>
      <c r="AE42" s="384">
        <v>0</v>
      </c>
      <c r="AF42" s="384">
        <v>0</v>
      </c>
      <c r="AG42" s="384">
        <v>0</v>
      </c>
      <c r="AH42" s="384">
        <v>0</v>
      </c>
      <c r="AI42" s="384">
        <v>0</v>
      </c>
      <c r="AJ42" s="383">
        <f>+K42</f>
        <v>1</v>
      </c>
      <c r="AK42" s="382">
        <f>SUM(AL42:AQ42)</f>
        <v>0</v>
      </c>
      <c r="AL42" s="384">
        <v>0</v>
      </c>
      <c r="AM42" s="384">
        <v>0</v>
      </c>
      <c r="AN42" s="384">
        <v>0</v>
      </c>
      <c r="AO42" s="384">
        <v>0</v>
      </c>
      <c r="AP42" s="384">
        <v>0</v>
      </c>
      <c r="AQ42" s="384">
        <v>0</v>
      </c>
      <c r="AR42" s="383">
        <f>+L42</f>
        <v>1</v>
      </c>
      <c r="AS42" s="382">
        <f>SUM(AT42:AY42)</f>
        <v>0</v>
      </c>
      <c r="AT42" s="384">
        <v>0</v>
      </c>
      <c r="AU42" s="384">
        <v>0</v>
      </c>
      <c r="AV42" s="384">
        <v>0</v>
      </c>
      <c r="AW42" s="384">
        <v>0</v>
      </c>
      <c r="AX42" s="384">
        <v>0</v>
      </c>
      <c r="AY42" s="384">
        <v>0</v>
      </c>
      <c r="AZ42" s="363"/>
      <c r="BA42" s="363"/>
    </row>
    <row r="43" spans="4:53" ht="32.1" customHeight="1" x14ac:dyDescent="0.25">
      <c r="D43" s="175"/>
      <c r="E43" s="182">
        <f>+Metas!H725</f>
        <v>634</v>
      </c>
      <c r="F43" s="183" t="str">
        <f>+Metas!K725</f>
        <v>Capacitaciones a los funcionarios en la normatividad vigente para aplicar en sus archivos de Gestión. (1 anual)</v>
      </c>
      <c r="G43" s="233">
        <f>+Metas!J725</f>
        <v>4</v>
      </c>
      <c r="H43" s="390">
        <f>SUM(I43:L43)</f>
        <v>4</v>
      </c>
      <c r="I43" s="391">
        <v>1</v>
      </c>
      <c r="J43" s="391">
        <v>1</v>
      </c>
      <c r="K43" s="391">
        <v>1</v>
      </c>
      <c r="L43" s="391">
        <v>1</v>
      </c>
      <c r="M43" s="382">
        <f t="shared" si="59"/>
        <v>80</v>
      </c>
      <c r="N43" s="382">
        <f t="shared" si="59"/>
        <v>80</v>
      </c>
      <c r="O43" s="382">
        <f t="shared" si="59"/>
        <v>0</v>
      </c>
      <c r="P43" s="382">
        <f t="shared" si="59"/>
        <v>0</v>
      </c>
      <c r="Q43" s="382">
        <f t="shared" si="59"/>
        <v>0</v>
      </c>
      <c r="R43" s="382">
        <f t="shared" si="59"/>
        <v>0</v>
      </c>
      <c r="S43" s="382">
        <f t="shared" si="59"/>
        <v>0</v>
      </c>
      <c r="T43" s="383">
        <f>+I43</f>
        <v>1</v>
      </c>
      <c r="U43" s="382">
        <f>SUM(V43:AA43)</f>
        <v>20</v>
      </c>
      <c r="V43" s="384">
        <v>20</v>
      </c>
      <c r="W43" s="384">
        <v>0</v>
      </c>
      <c r="X43" s="384">
        <v>0</v>
      </c>
      <c r="Y43" s="384">
        <v>0</v>
      </c>
      <c r="Z43" s="384">
        <v>0</v>
      </c>
      <c r="AA43" s="384">
        <v>0</v>
      </c>
      <c r="AB43" s="383">
        <f>+J43</f>
        <v>1</v>
      </c>
      <c r="AC43" s="382">
        <f>SUM(AD43:AI43)</f>
        <v>20</v>
      </c>
      <c r="AD43" s="384">
        <v>20</v>
      </c>
      <c r="AE43" s="384">
        <v>0</v>
      </c>
      <c r="AF43" s="384">
        <v>0</v>
      </c>
      <c r="AG43" s="384">
        <v>0</v>
      </c>
      <c r="AH43" s="384">
        <v>0</v>
      </c>
      <c r="AI43" s="384">
        <v>0</v>
      </c>
      <c r="AJ43" s="383">
        <f>+K43</f>
        <v>1</v>
      </c>
      <c r="AK43" s="382">
        <f>SUM(AL43:AQ43)</f>
        <v>20</v>
      </c>
      <c r="AL43" s="384">
        <v>20</v>
      </c>
      <c r="AM43" s="384">
        <v>0</v>
      </c>
      <c r="AN43" s="384">
        <v>0</v>
      </c>
      <c r="AO43" s="384">
        <v>0</v>
      </c>
      <c r="AP43" s="384">
        <v>0</v>
      </c>
      <c r="AQ43" s="384">
        <v>0</v>
      </c>
      <c r="AR43" s="383">
        <f>+L43</f>
        <v>1</v>
      </c>
      <c r="AS43" s="382">
        <f>SUM(AT43:AY43)</f>
        <v>20</v>
      </c>
      <c r="AT43" s="384">
        <v>20</v>
      </c>
      <c r="AU43" s="384">
        <v>0</v>
      </c>
      <c r="AV43" s="384">
        <v>0</v>
      </c>
      <c r="AW43" s="384">
        <v>0</v>
      </c>
      <c r="AX43" s="384">
        <v>0</v>
      </c>
      <c r="AY43" s="384">
        <v>0</v>
      </c>
      <c r="AZ43" s="363"/>
      <c r="BA43" s="363"/>
    </row>
    <row r="44" spans="4:53" ht="32.1" customHeight="1" x14ac:dyDescent="0.25">
      <c r="D44" s="175"/>
      <c r="E44" s="182">
        <f>+Metas!H726</f>
        <v>635</v>
      </c>
      <c r="F44" s="183" t="str">
        <f>+Metas!K726</f>
        <v>Instrumentos archivísticos implementados en el archivo central y de gestión</v>
      </c>
      <c r="G44" s="233">
        <f>+Metas!J726</f>
        <v>10</v>
      </c>
      <c r="H44" s="390">
        <f>SUM(I44:L44)</f>
        <v>10</v>
      </c>
      <c r="I44" s="391">
        <v>0</v>
      </c>
      <c r="J44" s="391">
        <v>3</v>
      </c>
      <c r="K44" s="391">
        <v>3</v>
      </c>
      <c r="L44" s="391">
        <v>4</v>
      </c>
      <c r="M44" s="382">
        <f t="shared" si="59"/>
        <v>0</v>
      </c>
      <c r="N44" s="382">
        <f t="shared" si="59"/>
        <v>0</v>
      </c>
      <c r="O44" s="382">
        <f t="shared" si="59"/>
        <v>0</v>
      </c>
      <c r="P44" s="382">
        <f t="shared" si="59"/>
        <v>0</v>
      </c>
      <c r="Q44" s="382">
        <f t="shared" si="59"/>
        <v>0</v>
      </c>
      <c r="R44" s="382">
        <f t="shared" si="59"/>
        <v>0</v>
      </c>
      <c r="S44" s="382">
        <f t="shared" si="59"/>
        <v>0</v>
      </c>
      <c r="T44" s="383">
        <f>+I44</f>
        <v>0</v>
      </c>
      <c r="U44" s="382">
        <f>SUM(V44:AA44)</f>
        <v>0</v>
      </c>
      <c r="V44" s="384"/>
      <c r="W44" s="384">
        <v>0</v>
      </c>
      <c r="X44" s="384">
        <v>0</v>
      </c>
      <c r="Y44" s="384">
        <v>0</v>
      </c>
      <c r="Z44" s="384">
        <v>0</v>
      </c>
      <c r="AA44" s="384">
        <v>0</v>
      </c>
      <c r="AB44" s="383">
        <f>+J44</f>
        <v>3</v>
      </c>
      <c r="AC44" s="382">
        <f>SUM(AD44:AI44)</f>
        <v>0</v>
      </c>
      <c r="AD44" s="384">
        <v>0</v>
      </c>
      <c r="AE44" s="384">
        <v>0</v>
      </c>
      <c r="AF44" s="384">
        <v>0</v>
      </c>
      <c r="AG44" s="384">
        <v>0</v>
      </c>
      <c r="AH44" s="384">
        <v>0</v>
      </c>
      <c r="AI44" s="384">
        <v>0</v>
      </c>
      <c r="AJ44" s="383">
        <f>+K44</f>
        <v>3</v>
      </c>
      <c r="AK44" s="382">
        <f>SUM(AL44:AQ44)</f>
        <v>0</v>
      </c>
      <c r="AL44" s="384">
        <v>0</v>
      </c>
      <c r="AM44" s="384">
        <v>0</v>
      </c>
      <c r="AN44" s="384">
        <v>0</v>
      </c>
      <c r="AO44" s="384">
        <v>0</v>
      </c>
      <c r="AP44" s="384">
        <v>0</v>
      </c>
      <c r="AQ44" s="384">
        <v>0</v>
      </c>
      <c r="AR44" s="383">
        <f>+L44</f>
        <v>4</v>
      </c>
      <c r="AS44" s="382">
        <f>SUM(AT44:AY44)</f>
        <v>0</v>
      </c>
      <c r="AT44" s="384">
        <v>0</v>
      </c>
      <c r="AU44" s="384">
        <v>0</v>
      </c>
      <c r="AV44" s="384">
        <v>0</v>
      </c>
      <c r="AW44" s="384">
        <v>0</v>
      </c>
      <c r="AX44" s="384">
        <v>0</v>
      </c>
      <c r="AY44" s="384">
        <v>0</v>
      </c>
      <c r="AZ44" s="363"/>
      <c r="BA44" s="363"/>
    </row>
    <row r="45" spans="4:53" ht="32.1" customHeight="1" x14ac:dyDescent="0.25">
      <c r="D45" s="175" t="s">
        <v>2632</v>
      </c>
      <c r="E45" s="540" t="s">
        <v>1696</v>
      </c>
      <c r="F45" s="541"/>
      <c r="G45" s="189"/>
      <c r="H45" s="376"/>
      <c r="I45" s="377"/>
      <c r="J45" s="377"/>
      <c r="K45" s="377"/>
      <c r="L45" s="377"/>
      <c r="M45" s="388">
        <f t="shared" si="59"/>
        <v>210</v>
      </c>
      <c r="N45" s="388">
        <f t="shared" si="59"/>
        <v>210</v>
      </c>
      <c r="O45" s="388">
        <f t="shared" si="59"/>
        <v>0</v>
      </c>
      <c r="P45" s="388">
        <f t="shared" si="59"/>
        <v>0</v>
      </c>
      <c r="Q45" s="388">
        <f t="shared" si="59"/>
        <v>0</v>
      </c>
      <c r="R45" s="388">
        <f t="shared" si="59"/>
        <v>0</v>
      </c>
      <c r="S45" s="388">
        <f t="shared" si="59"/>
        <v>0</v>
      </c>
      <c r="T45" s="389"/>
      <c r="U45" s="380">
        <f t="shared" ref="U45:AA45" si="60">SUM(U46:U47)</f>
        <v>210</v>
      </c>
      <c r="V45" s="380">
        <f t="shared" si="60"/>
        <v>210</v>
      </c>
      <c r="W45" s="380">
        <f t="shared" si="60"/>
        <v>0</v>
      </c>
      <c r="X45" s="380">
        <f t="shared" si="60"/>
        <v>0</v>
      </c>
      <c r="Y45" s="380">
        <f t="shared" si="60"/>
        <v>0</v>
      </c>
      <c r="Z45" s="380">
        <f t="shared" si="60"/>
        <v>0</v>
      </c>
      <c r="AA45" s="380">
        <f t="shared" si="60"/>
        <v>0</v>
      </c>
      <c r="AB45" s="389"/>
      <c r="AC45" s="380">
        <f t="shared" ref="AC45:AI45" si="61">SUM(AC46:AC47)</f>
        <v>0</v>
      </c>
      <c r="AD45" s="380">
        <f t="shared" si="61"/>
        <v>0</v>
      </c>
      <c r="AE45" s="380">
        <f t="shared" si="61"/>
        <v>0</v>
      </c>
      <c r="AF45" s="380">
        <f t="shared" si="61"/>
        <v>0</v>
      </c>
      <c r="AG45" s="380">
        <f t="shared" si="61"/>
        <v>0</v>
      </c>
      <c r="AH45" s="380">
        <f t="shared" si="61"/>
        <v>0</v>
      </c>
      <c r="AI45" s="380">
        <f t="shared" si="61"/>
        <v>0</v>
      </c>
      <c r="AJ45" s="389"/>
      <c r="AK45" s="380">
        <f t="shared" ref="AK45:AQ45" si="62">SUM(AK46:AK47)</f>
        <v>0</v>
      </c>
      <c r="AL45" s="380">
        <f t="shared" si="62"/>
        <v>0</v>
      </c>
      <c r="AM45" s="380">
        <f t="shared" si="62"/>
        <v>0</v>
      </c>
      <c r="AN45" s="380">
        <f t="shared" si="62"/>
        <v>0</v>
      </c>
      <c r="AO45" s="380">
        <f t="shared" si="62"/>
        <v>0</v>
      </c>
      <c r="AP45" s="380">
        <f t="shared" si="62"/>
        <v>0</v>
      </c>
      <c r="AQ45" s="380">
        <f t="shared" si="62"/>
        <v>0</v>
      </c>
      <c r="AR45" s="389"/>
      <c r="AS45" s="380">
        <f t="shared" ref="AS45:AY45" si="63">SUM(AS46:AS47)</f>
        <v>0</v>
      </c>
      <c r="AT45" s="380">
        <f t="shared" si="63"/>
        <v>0</v>
      </c>
      <c r="AU45" s="380">
        <f t="shared" si="63"/>
        <v>0</v>
      </c>
      <c r="AV45" s="380">
        <f t="shared" si="63"/>
        <v>0</v>
      </c>
      <c r="AW45" s="380">
        <f t="shared" si="63"/>
        <v>0</v>
      </c>
      <c r="AX45" s="380">
        <f t="shared" si="63"/>
        <v>0</v>
      </c>
      <c r="AY45" s="380">
        <f t="shared" si="63"/>
        <v>0</v>
      </c>
      <c r="AZ45" s="363"/>
      <c r="BA45" s="363"/>
    </row>
    <row r="46" spans="4:53" ht="32.1" customHeight="1" x14ac:dyDescent="0.25">
      <c r="D46" s="175"/>
      <c r="E46" s="182">
        <f>+Metas!H727</f>
        <v>636</v>
      </c>
      <c r="F46" s="183" t="str">
        <f>+Metas!K727</f>
        <v xml:space="preserve">Proceso implementado para retener el conocimiento de los funcionarios a pensionarse o retirarse. </v>
      </c>
      <c r="G46" s="232">
        <f>+Metas!J727</f>
        <v>1</v>
      </c>
      <c r="H46" s="359">
        <f>SUM(I46:L46)</f>
        <v>1</v>
      </c>
      <c r="I46" s="385">
        <v>0.25</v>
      </c>
      <c r="J46" s="385">
        <v>0.25</v>
      </c>
      <c r="K46" s="385">
        <v>0.25</v>
      </c>
      <c r="L46" s="385">
        <v>0.25</v>
      </c>
      <c r="M46" s="382">
        <f t="shared" si="59"/>
        <v>210</v>
      </c>
      <c r="N46" s="382">
        <f t="shared" si="59"/>
        <v>210</v>
      </c>
      <c r="O46" s="382">
        <f t="shared" si="59"/>
        <v>0</v>
      </c>
      <c r="P46" s="382">
        <f t="shared" si="59"/>
        <v>0</v>
      </c>
      <c r="Q46" s="382">
        <f t="shared" si="59"/>
        <v>0</v>
      </c>
      <c r="R46" s="382">
        <f t="shared" si="59"/>
        <v>0</v>
      </c>
      <c r="S46" s="382">
        <f t="shared" si="59"/>
        <v>0</v>
      </c>
      <c r="T46" s="386">
        <f>+I46</f>
        <v>0.25</v>
      </c>
      <c r="U46" s="382">
        <f>SUM(V46:AA46)</f>
        <v>210</v>
      </c>
      <c r="V46" s="384">
        <v>210</v>
      </c>
      <c r="W46" s="384">
        <v>0</v>
      </c>
      <c r="X46" s="384">
        <v>0</v>
      </c>
      <c r="Y46" s="384">
        <v>0</v>
      </c>
      <c r="Z46" s="384">
        <v>0</v>
      </c>
      <c r="AA46" s="384">
        <v>0</v>
      </c>
      <c r="AB46" s="386">
        <f>+J46</f>
        <v>0.25</v>
      </c>
      <c r="AC46" s="382">
        <f>SUM(AD46:AI46)</f>
        <v>0</v>
      </c>
      <c r="AD46" s="384">
        <v>0</v>
      </c>
      <c r="AE46" s="384">
        <v>0</v>
      </c>
      <c r="AF46" s="384">
        <v>0</v>
      </c>
      <c r="AG46" s="384">
        <v>0</v>
      </c>
      <c r="AH46" s="384">
        <v>0</v>
      </c>
      <c r="AI46" s="384">
        <v>0</v>
      </c>
      <c r="AJ46" s="386">
        <f>+K46</f>
        <v>0.25</v>
      </c>
      <c r="AK46" s="382">
        <f>SUM(AL46:AQ46)</f>
        <v>0</v>
      </c>
      <c r="AL46" s="384">
        <v>0</v>
      </c>
      <c r="AM46" s="384">
        <v>0</v>
      </c>
      <c r="AN46" s="384">
        <v>0</v>
      </c>
      <c r="AO46" s="384">
        <v>0</v>
      </c>
      <c r="AP46" s="384">
        <v>0</v>
      </c>
      <c r="AQ46" s="384">
        <v>0</v>
      </c>
      <c r="AR46" s="386">
        <f>+L46</f>
        <v>0.25</v>
      </c>
      <c r="AS46" s="382">
        <f>SUM(AT46:AY46)</f>
        <v>0</v>
      </c>
      <c r="AT46" s="384">
        <v>0</v>
      </c>
      <c r="AU46" s="384">
        <v>0</v>
      </c>
      <c r="AV46" s="384">
        <v>0</v>
      </c>
      <c r="AW46" s="384">
        <v>0</v>
      </c>
      <c r="AX46" s="384">
        <v>0</v>
      </c>
      <c r="AY46" s="384">
        <v>0</v>
      </c>
      <c r="AZ46" s="363"/>
      <c r="BA46" s="363"/>
    </row>
    <row r="47" spans="4:53" ht="32.1" customHeight="1" x14ac:dyDescent="0.25">
      <c r="D47" s="175"/>
      <c r="E47" s="182">
        <f>+Metas!H728</f>
        <v>637</v>
      </c>
      <c r="F47" s="183" t="str">
        <f>+Metas!K728</f>
        <v xml:space="preserve">Actualización de la base de datos de los pensionados y pre pensionados </v>
      </c>
      <c r="G47" s="233">
        <f>+Metas!J728</f>
        <v>1</v>
      </c>
      <c r="H47" s="390">
        <f>SUM(I47:L47)</f>
        <v>1</v>
      </c>
      <c r="I47" s="391">
        <v>0</v>
      </c>
      <c r="J47" s="391">
        <v>0</v>
      </c>
      <c r="K47" s="391">
        <v>0</v>
      </c>
      <c r="L47" s="391">
        <v>1</v>
      </c>
      <c r="M47" s="382">
        <f t="shared" si="59"/>
        <v>0</v>
      </c>
      <c r="N47" s="382">
        <f t="shared" si="59"/>
        <v>0</v>
      </c>
      <c r="O47" s="382">
        <f t="shared" si="59"/>
        <v>0</v>
      </c>
      <c r="P47" s="382">
        <f t="shared" si="59"/>
        <v>0</v>
      </c>
      <c r="Q47" s="382">
        <f t="shared" si="59"/>
        <v>0</v>
      </c>
      <c r="R47" s="382">
        <f t="shared" si="59"/>
        <v>0</v>
      </c>
      <c r="S47" s="382">
        <f t="shared" si="59"/>
        <v>0</v>
      </c>
      <c r="T47" s="383">
        <f>+I47</f>
        <v>0</v>
      </c>
      <c r="U47" s="382">
        <f>SUM(V47:AA47)</f>
        <v>0</v>
      </c>
      <c r="V47" s="384">
        <v>0</v>
      </c>
      <c r="W47" s="384">
        <v>0</v>
      </c>
      <c r="X47" s="384">
        <v>0</v>
      </c>
      <c r="Y47" s="384">
        <v>0</v>
      </c>
      <c r="Z47" s="384">
        <v>0</v>
      </c>
      <c r="AA47" s="384">
        <v>0</v>
      </c>
      <c r="AB47" s="383">
        <f>+J47</f>
        <v>0</v>
      </c>
      <c r="AC47" s="382">
        <f>SUM(AD47:AI47)</f>
        <v>0</v>
      </c>
      <c r="AD47" s="384">
        <v>0</v>
      </c>
      <c r="AE47" s="384">
        <v>0</v>
      </c>
      <c r="AF47" s="384">
        <v>0</v>
      </c>
      <c r="AG47" s="384">
        <v>0</v>
      </c>
      <c r="AH47" s="384">
        <v>0</v>
      </c>
      <c r="AI47" s="384">
        <v>0</v>
      </c>
      <c r="AJ47" s="383">
        <f>+K47</f>
        <v>0</v>
      </c>
      <c r="AK47" s="382">
        <f>SUM(AL47:AQ47)</f>
        <v>0</v>
      </c>
      <c r="AL47" s="384">
        <v>0</v>
      </c>
      <c r="AM47" s="384">
        <v>0</v>
      </c>
      <c r="AN47" s="384">
        <v>0</v>
      </c>
      <c r="AO47" s="384">
        <v>0</v>
      </c>
      <c r="AP47" s="384">
        <v>0</v>
      </c>
      <c r="AQ47" s="384">
        <v>0</v>
      </c>
      <c r="AR47" s="383">
        <f>+L47</f>
        <v>1</v>
      </c>
      <c r="AS47" s="382">
        <f>SUM(AT47:AY47)</f>
        <v>0</v>
      </c>
      <c r="AT47" s="384">
        <v>0</v>
      </c>
      <c r="AU47" s="384">
        <v>0</v>
      </c>
      <c r="AV47" s="384">
        <v>0</v>
      </c>
      <c r="AW47" s="384">
        <v>0</v>
      </c>
      <c r="AX47" s="384">
        <v>0</v>
      </c>
      <c r="AY47" s="384">
        <v>0</v>
      </c>
      <c r="AZ47" s="363"/>
      <c r="BA47" s="363"/>
    </row>
    <row r="48" spans="4:53" ht="32.1" customHeight="1" x14ac:dyDescent="0.25">
      <c r="D48" s="175" t="s">
        <v>2633</v>
      </c>
      <c r="E48" s="540" t="s">
        <v>1702</v>
      </c>
      <c r="F48" s="541"/>
      <c r="G48" s="189"/>
      <c r="H48" s="376"/>
      <c r="I48" s="377"/>
      <c r="J48" s="377"/>
      <c r="K48" s="377"/>
      <c r="L48" s="377"/>
      <c r="M48" s="388">
        <f t="shared" si="59"/>
        <v>3500</v>
      </c>
      <c r="N48" s="388">
        <f t="shared" si="59"/>
        <v>3500</v>
      </c>
      <c r="O48" s="388">
        <f t="shared" si="59"/>
        <v>0</v>
      </c>
      <c r="P48" s="388">
        <f t="shared" si="59"/>
        <v>0</v>
      </c>
      <c r="Q48" s="388">
        <f t="shared" si="59"/>
        <v>0</v>
      </c>
      <c r="R48" s="388">
        <f t="shared" si="59"/>
        <v>0</v>
      </c>
      <c r="S48" s="388">
        <f t="shared" si="59"/>
        <v>0</v>
      </c>
      <c r="T48" s="389"/>
      <c r="U48" s="380">
        <f t="shared" ref="U48:AA48" si="64">SUM(U49:U49)</f>
        <v>0</v>
      </c>
      <c r="V48" s="380">
        <f t="shared" si="64"/>
        <v>0</v>
      </c>
      <c r="W48" s="380">
        <f t="shared" si="64"/>
        <v>0</v>
      </c>
      <c r="X48" s="380">
        <f t="shared" si="64"/>
        <v>0</v>
      </c>
      <c r="Y48" s="380">
        <f t="shared" si="64"/>
        <v>0</v>
      </c>
      <c r="Z48" s="380">
        <f t="shared" si="64"/>
        <v>0</v>
      </c>
      <c r="AA48" s="380">
        <f t="shared" si="64"/>
        <v>0</v>
      </c>
      <c r="AB48" s="389"/>
      <c r="AC48" s="380">
        <f t="shared" ref="AC48:AI48" si="65">SUM(AC49:AC49)</f>
        <v>1300</v>
      </c>
      <c r="AD48" s="380">
        <f t="shared" si="65"/>
        <v>1300</v>
      </c>
      <c r="AE48" s="380">
        <f t="shared" si="65"/>
        <v>0</v>
      </c>
      <c r="AF48" s="380">
        <f t="shared" si="65"/>
        <v>0</v>
      </c>
      <c r="AG48" s="380">
        <f t="shared" si="65"/>
        <v>0</v>
      </c>
      <c r="AH48" s="380">
        <f t="shared" si="65"/>
        <v>0</v>
      </c>
      <c r="AI48" s="380">
        <f t="shared" si="65"/>
        <v>0</v>
      </c>
      <c r="AJ48" s="389"/>
      <c r="AK48" s="380">
        <f t="shared" ref="AK48:AQ48" si="66">SUM(AK49:AK49)</f>
        <v>1100</v>
      </c>
      <c r="AL48" s="380">
        <f t="shared" si="66"/>
        <v>1100</v>
      </c>
      <c r="AM48" s="380">
        <f t="shared" si="66"/>
        <v>0</v>
      </c>
      <c r="AN48" s="380">
        <f t="shared" si="66"/>
        <v>0</v>
      </c>
      <c r="AO48" s="380">
        <f t="shared" si="66"/>
        <v>0</v>
      </c>
      <c r="AP48" s="380">
        <f t="shared" si="66"/>
        <v>0</v>
      </c>
      <c r="AQ48" s="380">
        <f t="shared" si="66"/>
        <v>0</v>
      </c>
      <c r="AR48" s="389"/>
      <c r="AS48" s="380">
        <f t="shared" ref="AS48:AY48" si="67">SUM(AS49:AS49)</f>
        <v>1100</v>
      </c>
      <c r="AT48" s="380">
        <f t="shared" si="67"/>
        <v>1100</v>
      </c>
      <c r="AU48" s="380">
        <f t="shared" si="67"/>
        <v>0</v>
      </c>
      <c r="AV48" s="380">
        <f t="shared" si="67"/>
        <v>0</v>
      </c>
      <c r="AW48" s="380">
        <f t="shared" si="67"/>
        <v>0</v>
      </c>
      <c r="AX48" s="380">
        <f t="shared" si="67"/>
        <v>0</v>
      </c>
      <c r="AY48" s="380">
        <f t="shared" si="67"/>
        <v>0</v>
      </c>
      <c r="AZ48" s="363"/>
      <c r="BA48" s="363"/>
    </row>
    <row r="49" spans="4:53" ht="32.1" customHeight="1" x14ac:dyDescent="0.25">
      <c r="D49" s="175"/>
      <c r="E49" s="182">
        <f>+Metas!H729</f>
        <v>638</v>
      </c>
      <c r="F49" s="183" t="str">
        <f>+Metas!K729</f>
        <v>Escuela de gestión pública y participación ciudadana proyectado y ejecutado</v>
      </c>
      <c r="G49" s="226">
        <f>+Metas!J729</f>
        <v>1</v>
      </c>
      <c r="H49" s="357">
        <f>SUM(I49:L49)</f>
        <v>1</v>
      </c>
      <c r="I49" s="381">
        <v>0</v>
      </c>
      <c r="J49" s="381">
        <v>0</v>
      </c>
      <c r="K49" s="381">
        <v>0</v>
      </c>
      <c r="L49" s="381">
        <v>1</v>
      </c>
      <c r="M49" s="382">
        <f t="shared" si="59"/>
        <v>3500</v>
      </c>
      <c r="N49" s="382">
        <f t="shared" si="59"/>
        <v>3500</v>
      </c>
      <c r="O49" s="382">
        <f t="shared" si="59"/>
        <v>0</v>
      </c>
      <c r="P49" s="382">
        <f t="shared" si="59"/>
        <v>0</v>
      </c>
      <c r="Q49" s="382">
        <f t="shared" si="59"/>
        <v>0</v>
      </c>
      <c r="R49" s="382">
        <f t="shared" si="59"/>
        <v>0</v>
      </c>
      <c r="S49" s="382">
        <f t="shared" si="59"/>
        <v>0</v>
      </c>
      <c r="T49" s="383">
        <f>+I49</f>
        <v>0</v>
      </c>
      <c r="U49" s="382">
        <f>SUM(V49:AA49)</f>
        <v>0</v>
      </c>
      <c r="V49" s="384">
        <v>0</v>
      </c>
      <c r="W49" s="384">
        <v>0</v>
      </c>
      <c r="X49" s="384">
        <v>0</v>
      </c>
      <c r="Y49" s="384">
        <v>0</v>
      </c>
      <c r="Z49" s="384">
        <v>0</v>
      </c>
      <c r="AA49" s="384">
        <v>0</v>
      </c>
      <c r="AB49" s="383">
        <f>+J49</f>
        <v>0</v>
      </c>
      <c r="AC49" s="382">
        <f>SUM(AD49:AI49)</f>
        <v>1300</v>
      </c>
      <c r="AD49" s="384">
        <v>1300</v>
      </c>
      <c r="AE49" s="384">
        <v>0</v>
      </c>
      <c r="AF49" s="384">
        <v>0</v>
      </c>
      <c r="AG49" s="384">
        <v>0</v>
      </c>
      <c r="AH49" s="384">
        <v>0</v>
      </c>
      <c r="AI49" s="384">
        <v>0</v>
      </c>
      <c r="AJ49" s="383">
        <f>+K49</f>
        <v>0</v>
      </c>
      <c r="AK49" s="382">
        <f>SUM(AL49:AQ49)</f>
        <v>1100</v>
      </c>
      <c r="AL49" s="384">
        <v>1100</v>
      </c>
      <c r="AM49" s="384">
        <v>0</v>
      </c>
      <c r="AN49" s="384">
        <v>0</v>
      </c>
      <c r="AO49" s="384">
        <v>0</v>
      </c>
      <c r="AP49" s="384">
        <v>0</v>
      </c>
      <c r="AQ49" s="384">
        <v>0</v>
      </c>
      <c r="AR49" s="383">
        <f>+L49</f>
        <v>1</v>
      </c>
      <c r="AS49" s="382">
        <f>SUM(AT49:AY49)</f>
        <v>1100</v>
      </c>
      <c r="AT49" s="384">
        <v>1100</v>
      </c>
      <c r="AU49" s="384">
        <v>0</v>
      </c>
      <c r="AV49" s="384">
        <v>0</v>
      </c>
      <c r="AW49" s="384">
        <v>0</v>
      </c>
      <c r="AX49" s="384">
        <v>0</v>
      </c>
      <c r="AY49" s="384">
        <v>0</v>
      </c>
      <c r="AZ49" s="363"/>
      <c r="BA49" s="363"/>
    </row>
    <row r="50" spans="4:53" ht="31.9" customHeight="1" x14ac:dyDescent="0.25"/>
    <row r="51" spans="4:53" ht="31.9" customHeight="1" x14ac:dyDescent="0.25"/>
    <row r="52" spans="4:53" ht="31.9" customHeight="1" x14ac:dyDescent="0.25"/>
    <row r="53" spans="4:53" ht="31.9" customHeight="1" x14ac:dyDescent="0.25"/>
    <row r="54" spans="4:53" ht="31.9" customHeight="1" x14ac:dyDescent="0.25"/>
    <row r="55" spans="4:53" ht="31.9" customHeight="1" x14ac:dyDescent="0.25"/>
    <row r="56" spans="4:53" ht="31.9" customHeight="1" x14ac:dyDescent="0.25"/>
    <row r="57" spans="4:53" ht="31.9" customHeight="1" x14ac:dyDescent="0.25"/>
    <row r="58" spans="4:53" ht="31.9" customHeight="1" x14ac:dyDescent="0.25"/>
    <row r="59" spans="4:53" ht="31.9" customHeight="1" x14ac:dyDescent="0.25"/>
    <row r="60" spans="4:53" ht="31.9" customHeight="1" x14ac:dyDescent="0.25"/>
    <row r="61" spans="4:53" ht="31.9" customHeight="1" x14ac:dyDescent="0.25"/>
    <row r="62" spans="4:53" ht="31.9" customHeight="1" x14ac:dyDescent="0.25"/>
    <row r="63" spans="4:53" ht="31.9" customHeight="1" x14ac:dyDescent="0.25"/>
    <row r="64" spans="4:53" ht="31.9" customHeight="1" x14ac:dyDescent="0.25"/>
    <row r="65" ht="31.9" customHeight="1" x14ac:dyDescent="0.25"/>
    <row r="66" ht="31.9" customHeight="1" x14ac:dyDescent="0.25"/>
    <row r="67" ht="31.9" customHeight="1" x14ac:dyDescent="0.25"/>
    <row r="68" ht="31.9" customHeight="1" x14ac:dyDescent="0.25"/>
    <row r="69" ht="31.9" customHeight="1" x14ac:dyDescent="0.25"/>
    <row r="70" ht="31.9" customHeight="1" x14ac:dyDescent="0.25"/>
    <row r="71" ht="31.9" customHeight="1" x14ac:dyDescent="0.25"/>
    <row r="72" ht="31.9" customHeight="1" x14ac:dyDescent="0.25"/>
    <row r="73" ht="31.9" customHeight="1" x14ac:dyDescent="0.25"/>
    <row r="74" ht="31.9" customHeight="1" x14ac:dyDescent="0.25"/>
    <row r="75" ht="31.9" customHeight="1" x14ac:dyDescent="0.25"/>
    <row r="76" ht="31.9" customHeight="1" x14ac:dyDescent="0.25"/>
    <row r="77" ht="31.9" customHeight="1" x14ac:dyDescent="0.25"/>
    <row r="78" ht="31.9" customHeight="1" x14ac:dyDescent="0.25"/>
    <row r="79" ht="31.9" customHeight="1" x14ac:dyDescent="0.25"/>
    <row r="80" ht="31.9" customHeight="1" x14ac:dyDescent="0.25"/>
    <row r="81" ht="31.9" customHeight="1" x14ac:dyDescent="0.25"/>
    <row r="82" ht="31.9" customHeight="1" x14ac:dyDescent="0.25"/>
    <row r="83" ht="31.9" customHeight="1" x14ac:dyDescent="0.25"/>
    <row r="84" ht="31.9" customHeight="1" x14ac:dyDescent="0.25"/>
    <row r="85" ht="31.9" customHeight="1" x14ac:dyDescent="0.25"/>
    <row r="86" ht="31.9" customHeight="1" x14ac:dyDescent="0.25"/>
    <row r="87" ht="31.9" customHeight="1" x14ac:dyDescent="0.25"/>
    <row r="88" ht="31.9" customHeight="1" x14ac:dyDescent="0.25"/>
    <row r="89" ht="31.9" customHeight="1" x14ac:dyDescent="0.25"/>
    <row r="90" ht="31.9" customHeight="1" x14ac:dyDescent="0.25"/>
    <row r="91" ht="31.9" customHeight="1" x14ac:dyDescent="0.25"/>
    <row r="92" ht="31.9" customHeight="1" x14ac:dyDescent="0.25"/>
    <row r="93" ht="31.9" customHeight="1" x14ac:dyDescent="0.25"/>
    <row r="94" ht="31.9" customHeight="1" x14ac:dyDescent="0.25"/>
    <row r="95" ht="31.9" customHeight="1" x14ac:dyDescent="0.25"/>
    <row r="96" ht="31.9" customHeight="1" x14ac:dyDescent="0.25"/>
    <row r="97" ht="31.9" customHeight="1" x14ac:dyDescent="0.25"/>
    <row r="98" ht="31.9" customHeight="1" x14ac:dyDescent="0.25"/>
    <row r="99" ht="31.9" customHeight="1" x14ac:dyDescent="0.25"/>
    <row r="100" ht="31.9" customHeight="1" x14ac:dyDescent="0.25"/>
    <row r="101" ht="31.9" customHeight="1" x14ac:dyDescent="0.25"/>
    <row r="102" ht="31.9" customHeight="1" x14ac:dyDescent="0.25"/>
    <row r="103" ht="31.9" customHeight="1" x14ac:dyDescent="0.25"/>
    <row r="104" ht="31.9" customHeight="1" x14ac:dyDescent="0.25"/>
    <row r="105" ht="31.9" customHeight="1" x14ac:dyDescent="0.25"/>
    <row r="106" ht="31.9" customHeight="1" x14ac:dyDescent="0.25"/>
    <row r="107" ht="31.9" customHeight="1" x14ac:dyDescent="0.25"/>
    <row r="108" ht="31.9" customHeight="1" x14ac:dyDescent="0.25"/>
  </sheetData>
  <sheetProtection algorithmName="SHA-512" hashValue="1Y8GUc/Ndd3Ie7eQQpd/e6Lx1QKbx7J+wUipn59ouYX/dkKuaC96l3gt3Ydl3GB+mdl1N742/+sbuN9eP8uG7g==" saltValue="H65c77A9FD0LGu2DBWHhiA==" spinCount="100000" sheet="1" objects="1" scenarios="1"/>
  <mergeCells count="46">
    <mergeCell ref="E33:F33"/>
    <mergeCell ref="E36:F36"/>
    <mergeCell ref="E45:F45"/>
    <mergeCell ref="E39:F39"/>
    <mergeCell ref="S2:S3"/>
    <mergeCell ref="A2:F3"/>
    <mergeCell ref="G2:G3"/>
    <mergeCell ref="E20:F20"/>
    <mergeCell ref="E28:F28"/>
    <mergeCell ref="K2:K3"/>
    <mergeCell ref="L2:L3"/>
    <mergeCell ref="M2:M3"/>
    <mergeCell ref="N2:Q2"/>
    <mergeCell ref="R2:R3"/>
    <mergeCell ref="E48:F48"/>
    <mergeCell ref="AL2:AO2"/>
    <mergeCell ref="AP2:AP3"/>
    <mergeCell ref="AQ2:AQ3"/>
    <mergeCell ref="AR2:AR3"/>
    <mergeCell ref="AC2:AC3"/>
    <mergeCell ref="AD2:AG2"/>
    <mergeCell ref="AH2:AH3"/>
    <mergeCell ref="AI2:AI3"/>
    <mergeCell ref="AJ2:AJ3"/>
    <mergeCell ref="AK2:AK3"/>
    <mergeCell ref="T2:T3"/>
    <mergeCell ref="U2:U3"/>
    <mergeCell ref="A4:F4"/>
    <mergeCell ref="E7:F7"/>
    <mergeCell ref="E18:F18"/>
    <mergeCell ref="AS1:AY1"/>
    <mergeCell ref="H2:H3"/>
    <mergeCell ref="I2:I3"/>
    <mergeCell ref="J2:J3"/>
    <mergeCell ref="M1:S1"/>
    <mergeCell ref="T1:AA1"/>
    <mergeCell ref="V2:Y2"/>
    <mergeCell ref="Z2:Z3"/>
    <mergeCell ref="AA2:AA3"/>
    <mergeCell ref="AB1:AI1"/>
    <mergeCell ref="AJ1:AQ1"/>
    <mergeCell ref="AX2:AX3"/>
    <mergeCell ref="AY2:AY3"/>
    <mergeCell ref="AS2:AS3"/>
    <mergeCell ref="AT2:AW2"/>
    <mergeCell ref="AB2:AB3"/>
  </mergeCells>
  <conditionalFormatting sqref="G8 G19 G34 G37 G49">
    <cfRule type="expression" dxfId="269" priority="185">
      <formula>$G8=$H8</formula>
    </cfRule>
  </conditionalFormatting>
  <conditionalFormatting sqref="G9:G17">
    <cfRule type="expression" dxfId="268" priority="51">
      <formula>$G9=$H9</formula>
    </cfRule>
  </conditionalFormatting>
  <conditionalFormatting sqref="G21">
    <cfRule type="expression" dxfId="267" priority="50">
      <formula>$G21=$H21</formula>
    </cfRule>
  </conditionalFormatting>
  <conditionalFormatting sqref="G46">
    <cfRule type="expression" dxfId="266" priority="41">
      <formula>$G46=$H46</formula>
    </cfRule>
  </conditionalFormatting>
  <conditionalFormatting sqref="G29">
    <cfRule type="expression" dxfId="265" priority="47">
      <formula>$G29=$H29</formula>
    </cfRule>
  </conditionalFormatting>
  <conditionalFormatting sqref="G40">
    <cfRule type="expression" dxfId="264" priority="43">
      <formula>$G40=$H40</formula>
    </cfRule>
  </conditionalFormatting>
  <conditionalFormatting sqref="G41:G44">
    <cfRule type="expression" dxfId="263" priority="31">
      <formula>$G41=$H41</formula>
    </cfRule>
  </conditionalFormatting>
  <conditionalFormatting sqref="G22:G25">
    <cfRule type="expression" dxfId="262" priority="37">
      <formula>$G22=$H22</formula>
    </cfRule>
  </conditionalFormatting>
  <conditionalFormatting sqref="G27">
    <cfRule type="expression" dxfId="261" priority="36">
      <formula>$G27=$H27</formula>
    </cfRule>
  </conditionalFormatting>
  <conditionalFormatting sqref="G26">
    <cfRule type="expression" dxfId="260" priority="35">
      <formula>$G26=$H26</formula>
    </cfRule>
  </conditionalFormatting>
  <conditionalFormatting sqref="G30:G32">
    <cfRule type="expression" dxfId="259" priority="34">
      <formula>$G30=$H30</formula>
    </cfRule>
  </conditionalFormatting>
  <conditionalFormatting sqref="G35">
    <cfRule type="expression" dxfId="258" priority="33">
      <formula>$G35=$H35</formula>
    </cfRule>
  </conditionalFormatting>
  <conditionalFormatting sqref="G38">
    <cfRule type="expression" dxfId="257" priority="32">
      <formula>$G38=$H38</formula>
    </cfRule>
  </conditionalFormatting>
  <conditionalFormatting sqref="G47">
    <cfRule type="expression" dxfId="256" priority="30">
      <formula>$G47=$H47</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B48846E3-88A1-43CB-BF83-A2F967B398AF}">
            <xm:f>M6='D:\cerv20181022ienovoD\PDD SSG\SEGUIMIENTO PDD SSG\Plan Indicativo 2020-2023\Definitivos INDICATIVO pdd ssg\[INDICATIVO PDD NDS 2020-2023 (13 General 2020-09-21).xlsx]Inversión'!#REF!</xm:f>
            <x14:dxf>
              <font>
                <b/>
                <i val="0"/>
                <color theme="0"/>
              </font>
              <fill>
                <patternFill>
                  <bgColor theme="7" tint="-0.24994659260841701"/>
                </patternFill>
              </fill>
            </x14:dxf>
          </x14:cfRule>
          <xm:sqref>M6:S6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51"/>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sheetView>
  </sheetViews>
  <sheetFormatPr baseColWidth="10" defaultColWidth="11.42578125" defaultRowHeight="12.7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1.7109375" style="210" customWidth="1"/>
    <col min="9" max="12" width="11.7109375" style="211" customWidth="1"/>
    <col min="13" max="19" width="12.7109375" style="212" customWidth="1"/>
    <col min="20" max="20" width="12.7109375" style="213" customWidth="1"/>
    <col min="21" max="24" width="12.7109375" style="214" customWidth="1"/>
    <col min="25" max="27" width="12.7109375" style="141" customWidth="1"/>
    <col min="28" max="28" width="12.7109375" style="213" customWidth="1"/>
    <col min="29" max="31" width="12.7109375" style="214" customWidth="1"/>
    <col min="32" max="35" width="12.7109375" style="141" customWidth="1"/>
    <col min="36" max="36" width="12.7109375" style="213" customWidth="1"/>
    <col min="37" max="40" width="12.7109375" style="214" customWidth="1"/>
    <col min="41" max="43" width="12.7109375" style="141" customWidth="1"/>
    <col min="44" max="44" width="12.7109375" style="213" customWidth="1"/>
    <col min="45" max="48" width="12.7109375" style="214" customWidth="1"/>
    <col min="49" max="87" width="12.7109375" style="141" customWidth="1"/>
    <col min="88" max="16384" width="11.42578125" style="141"/>
  </cols>
  <sheetData>
    <row r="1" spans="1:51" ht="32.25" customHeight="1" thickBot="1" x14ac:dyDescent="0.3">
      <c r="A1" s="141"/>
      <c r="B1" s="142"/>
      <c r="C1" s="142"/>
      <c r="D1" s="142"/>
      <c r="E1" s="143"/>
      <c r="F1" s="144"/>
      <c r="G1" s="145"/>
      <c r="H1" s="145"/>
      <c r="I1" s="147"/>
      <c r="J1" s="147"/>
      <c r="K1" s="147"/>
      <c r="L1" s="147"/>
      <c r="M1" s="527" t="s">
        <v>271</v>
      </c>
      <c r="N1" s="528"/>
      <c r="O1" s="528"/>
      <c r="P1" s="528"/>
      <c r="Q1" s="528"/>
      <c r="R1" s="528"/>
      <c r="S1" s="529"/>
      <c r="T1" s="530" t="s">
        <v>264</v>
      </c>
      <c r="U1" s="531"/>
      <c r="V1" s="531"/>
      <c r="W1" s="531"/>
      <c r="X1" s="531"/>
      <c r="Y1" s="531"/>
      <c r="Z1" s="531"/>
      <c r="AA1" s="645"/>
      <c r="AB1" s="532" t="s">
        <v>265</v>
      </c>
      <c r="AC1" s="533"/>
      <c r="AD1" s="533"/>
      <c r="AE1" s="533"/>
      <c r="AF1" s="533"/>
      <c r="AG1" s="533"/>
      <c r="AH1" s="533"/>
      <c r="AI1" s="646"/>
      <c r="AJ1" s="534" t="s">
        <v>266</v>
      </c>
      <c r="AK1" s="535"/>
      <c r="AL1" s="535"/>
      <c r="AM1" s="535"/>
      <c r="AN1" s="535"/>
      <c r="AO1" s="535"/>
      <c r="AP1" s="535"/>
      <c r="AQ1" s="644"/>
      <c r="AR1" s="536" t="s">
        <v>267</v>
      </c>
      <c r="AS1" s="537"/>
      <c r="AT1" s="537"/>
      <c r="AU1" s="537"/>
      <c r="AV1" s="537"/>
      <c r="AW1" s="537"/>
      <c r="AX1" s="537"/>
      <c r="AY1" s="537"/>
    </row>
    <row r="2" spans="1:51" ht="31.9" customHeight="1" x14ac:dyDescent="0.25">
      <c r="A2" s="542" t="s">
        <v>140</v>
      </c>
      <c r="B2" s="543"/>
      <c r="C2" s="543"/>
      <c r="D2" s="543"/>
      <c r="E2" s="543"/>
      <c r="F2" s="544"/>
      <c r="G2" s="567" t="s">
        <v>270</v>
      </c>
      <c r="H2" s="569" t="s">
        <v>269</v>
      </c>
      <c r="I2" s="555" t="s">
        <v>141</v>
      </c>
      <c r="J2" s="557" t="s">
        <v>142</v>
      </c>
      <c r="K2" s="559" t="s">
        <v>143</v>
      </c>
      <c r="L2" s="566" t="s">
        <v>144</v>
      </c>
      <c r="M2" s="643" t="s">
        <v>1</v>
      </c>
      <c r="N2" s="640" t="s">
        <v>0</v>
      </c>
      <c r="O2" s="641"/>
      <c r="P2" s="641"/>
      <c r="Q2" s="642"/>
      <c r="R2" s="564" t="s">
        <v>268</v>
      </c>
      <c r="S2" s="553" t="s">
        <v>5</v>
      </c>
      <c r="T2" s="561" t="s">
        <v>141</v>
      </c>
      <c r="U2" s="643" t="s">
        <v>8</v>
      </c>
      <c r="V2" s="640" t="s">
        <v>0</v>
      </c>
      <c r="W2" s="641"/>
      <c r="X2" s="641"/>
      <c r="Y2" s="642"/>
      <c r="Z2" s="564" t="s">
        <v>268</v>
      </c>
      <c r="AA2" s="553" t="s">
        <v>5</v>
      </c>
      <c r="AB2" s="561" t="s">
        <v>142</v>
      </c>
      <c r="AC2" s="643" t="s">
        <v>8</v>
      </c>
      <c r="AD2" s="640" t="s">
        <v>0</v>
      </c>
      <c r="AE2" s="641"/>
      <c r="AF2" s="641"/>
      <c r="AG2" s="642"/>
      <c r="AH2" s="564" t="s">
        <v>268</v>
      </c>
      <c r="AI2" s="553" t="s">
        <v>5</v>
      </c>
      <c r="AJ2" s="561" t="s">
        <v>143</v>
      </c>
      <c r="AK2" s="643" t="s">
        <v>8</v>
      </c>
      <c r="AL2" s="640" t="s">
        <v>0</v>
      </c>
      <c r="AM2" s="641"/>
      <c r="AN2" s="641"/>
      <c r="AO2" s="642"/>
      <c r="AP2" s="564" t="s">
        <v>268</v>
      </c>
      <c r="AQ2" s="553" t="s">
        <v>5</v>
      </c>
      <c r="AR2" s="561" t="s">
        <v>144</v>
      </c>
      <c r="AS2" s="643" t="s">
        <v>8</v>
      </c>
      <c r="AT2" s="640" t="s">
        <v>0</v>
      </c>
      <c r="AU2" s="641"/>
      <c r="AV2" s="641"/>
      <c r="AW2" s="642"/>
      <c r="AX2" s="564" t="s">
        <v>268</v>
      </c>
      <c r="AY2" s="553" t="s">
        <v>5</v>
      </c>
    </row>
    <row r="3" spans="1:51" ht="31.9" customHeight="1" x14ac:dyDescent="0.25">
      <c r="A3" s="545"/>
      <c r="B3" s="546"/>
      <c r="C3" s="546"/>
      <c r="D3" s="546"/>
      <c r="E3" s="546"/>
      <c r="F3" s="547"/>
      <c r="G3" s="568"/>
      <c r="H3" s="570"/>
      <c r="I3" s="556"/>
      <c r="J3" s="558"/>
      <c r="K3" s="560"/>
      <c r="L3" s="562"/>
      <c r="M3" s="572"/>
      <c r="N3" s="148" t="s">
        <v>2</v>
      </c>
      <c r="O3" s="148" t="s">
        <v>4</v>
      </c>
      <c r="P3" s="148" t="s">
        <v>3</v>
      </c>
      <c r="Q3" s="148" t="s">
        <v>6</v>
      </c>
      <c r="R3" s="565"/>
      <c r="S3" s="554"/>
      <c r="T3" s="562"/>
      <c r="U3" s="572"/>
      <c r="V3" s="148" t="s">
        <v>2</v>
      </c>
      <c r="W3" s="148" t="s">
        <v>4</v>
      </c>
      <c r="X3" s="148" t="s">
        <v>3</v>
      </c>
      <c r="Y3" s="148" t="s">
        <v>6</v>
      </c>
      <c r="Z3" s="565"/>
      <c r="AA3" s="554"/>
      <c r="AB3" s="562"/>
      <c r="AC3" s="572"/>
      <c r="AD3" s="148" t="s">
        <v>2</v>
      </c>
      <c r="AE3" s="148" t="s">
        <v>4</v>
      </c>
      <c r="AF3" s="148" t="s">
        <v>3</v>
      </c>
      <c r="AG3" s="148" t="s">
        <v>6</v>
      </c>
      <c r="AH3" s="565"/>
      <c r="AI3" s="554"/>
      <c r="AJ3" s="562"/>
      <c r="AK3" s="572"/>
      <c r="AL3" s="148" t="s">
        <v>2</v>
      </c>
      <c r="AM3" s="148" t="s">
        <v>4</v>
      </c>
      <c r="AN3" s="148" t="s">
        <v>3</v>
      </c>
      <c r="AO3" s="148" t="s">
        <v>6</v>
      </c>
      <c r="AP3" s="565"/>
      <c r="AQ3" s="554"/>
      <c r="AR3" s="562"/>
      <c r="AS3" s="572"/>
      <c r="AT3" s="148" t="s">
        <v>2</v>
      </c>
      <c r="AU3" s="148" t="s">
        <v>4</v>
      </c>
      <c r="AV3" s="148" t="s">
        <v>3</v>
      </c>
      <c r="AW3" s="148" t="s">
        <v>6</v>
      </c>
      <c r="AX3" s="565"/>
      <c r="AY3" s="554"/>
    </row>
    <row r="4" spans="1:51" ht="18" customHeight="1" x14ac:dyDescent="0.25">
      <c r="A4" s="548" t="s">
        <v>7</v>
      </c>
      <c r="B4" s="549"/>
      <c r="C4" s="549"/>
      <c r="D4" s="549"/>
      <c r="E4" s="549"/>
      <c r="F4" s="550"/>
      <c r="G4" s="149"/>
      <c r="H4" s="149"/>
      <c r="I4" s="150"/>
      <c r="J4" s="150"/>
      <c r="K4" s="150"/>
      <c r="L4" s="150"/>
      <c r="M4" s="215">
        <v>23294</v>
      </c>
      <c r="N4" s="215">
        <v>23294</v>
      </c>
      <c r="O4" s="215"/>
      <c r="P4" s="215"/>
      <c r="Q4" s="215"/>
      <c r="R4" s="215"/>
      <c r="S4" s="215"/>
      <c r="T4" s="152"/>
      <c r="U4" s="151"/>
      <c r="V4" s="151"/>
      <c r="W4" s="151"/>
      <c r="X4" s="151"/>
      <c r="Y4" s="151"/>
      <c r="Z4" s="151"/>
      <c r="AA4" s="151"/>
      <c r="AB4" s="152"/>
      <c r="AC4" s="151"/>
      <c r="AD4" s="151"/>
      <c r="AE4" s="151"/>
      <c r="AF4" s="151"/>
      <c r="AG4" s="151"/>
      <c r="AH4" s="151"/>
      <c r="AI4" s="151"/>
      <c r="AJ4" s="152"/>
      <c r="AK4" s="151"/>
      <c r="AL4" s="151"/>
      <c r="AM4" s="151"/>
      <c r="AN4" s="151"/>
      <c r="AO4" s="151"/>
      <c r="AP4" s="151"/>
      <c r="AQ4" s="151"/>
      <c r="AR4" s="152"/>
      <c r="AS4" s="151"/>
      <c r="AT4" s="151"/>
      <c r="AU4" s="151"/>
      <c r="AV4" s="151"/>
      <c r="AW4" s="151"/>
      <c r="AX4" s="151"/>
      <c r="AY4" s="151"/>
    </row>
    <row r="5" spans="1:51" ht="32.1" customHeight="1" x14ac:dyDescent="0.25">
      <c r="A5" s="352"/>
      <c r="B5" s="216" t="s">
        <v>2620</v>
      </c>
      <c r="C5" s="217" t="s">
        <v>2619</v>
      </c>
      <c r="D5" s="218"/>
      <c r="E5" s="219"/>
      <c r="F5" s="219"/>
      <c r="G5" s="220"/>
      <c r="H5" s="221"/>
      <c r="I5" s="222"/>
      <c r="J5" s="222"/>
      <c r="K5" s="222"/>
      <c r="L5" s="222"/>
      <c r="M5" s="223">
        <f t="shared" ref="M5:S5" si="0">+M6</f>
        <v>23294</v>
      </c>
      <c r="N5" s="223">
        <f t="shared" si="0"/>
        <v>22461</v>
      </c>
      <c r="O5" s="223">
        <f t="shared" si="0"/>
        <v>0</v>
      </c>
      <c r="P5" s="223">
        <f t="shared" si="0"/>
        <v>0</v>
      </c>
      <c r="Q5" s="223">
        <f t="shared" si="0"/>
        <v>0</v>
      </c>
      <c r="R5" s="223">
        <f t="shared" si="0"/>
        <v>400</v>
      </c>
      <c r="S5" s="223">
        <f t="shared" si="0"/>
        <v>433</v>
      </c>
      <c r="T5" s="224"/>
      <c r="U5" s="237">
        <f>+U6</f>
        <v>2970</v>
      </c>
      <c r="V5" s="237">
        <f t="shared" ref="V5:AA5" si="1">+V6</f>
        <v>2970</v>
      </c>
      <c r="W5" s="237">
        <f t="shared" si="1"/>
        <v>0</v>
      </c>
      <c r="X5" s="237">
        <f t="shared" si="1"/>
        <v>0</v>
      </c>
      <c r="Y5" s="237">
        <f t="shared" si="1"/>
        <v>0</v>
      </c>
      <c r="Z5" s="237">
        <f t="shared" si="1"/>
        <v>0</v>
      </c>
      <c r="AA5" s="237">
        <f t="shared" si="1"/>
        <v>0</v>
      </c>
      <c r="AB5" s="224"/>
      <c r="AC5" s="237">
        <f t="shared" ref="AC5:AI5" si="2">+AC6</f>
        <v>8595</v>
      </c>
      <c r="AD5" s="237">
        <f t="shared" si="2"/>
        <v>8345</v>
      </c>
      <c r="AE5" s="237">
        <f t="shared" si="2"/>
        <v>0</v>
      </c>
      <c r="AF5" s="237">
        <f t="shared" si="2"/>
        <v>0</v>
      </c>
      <c r="AG5" s="237">
        <f t="shared" si="2"/>
        <v>0</v>
      </c>
      <c r="AH5" s="237">
        <f t="shared" si="2"/>
        <v>120</v>
      </c>
      <c r="AI5" s="237">
        <f t="shared" si="2"/>
        <v>130</v>
      </c>
      <c r="AJ5" s="224"/>
      <c r="AK5" s="237">
        <f t="shared" ref="AK5:AQ5" si="3">+AK6</f>
        <v>6349</v>
      </c>
      <c r="AL5" s="237">
        <f t="shared" si="3"/>
        <v>5766</v>
      </c>
      <c r="AM5" s="237">
        <f t="shared" si="3"/>
        <v>0</v>
      </c>
      <c r="AN5" s="237">
        <f t="shared" si="3"/>
        <v>0</v>
      </c>
      <c r="AO5" s="237">
        <f t="shared" si="3"/>
        <v>0</v>
      </c>
      <c r="AP5" s="237">
        <f t="shared" si="3"/>
        <v>280</v>
      </c>
      <c r="AQ5" s="237">
        <f t="shared" si="3"/>
        <v>303</v>
      </c>
      <c r="AR5" s="224"/>
      <c r="AS5" s="237">
        <f t="shared" ref="AS5:AY5" si="4">+AS6</f>
        <v>5380</v>
      </c>
      <c r="AT5" s="237">
        <f t="shared" si="4"/>
        <v>5380</v>
      </c>
      <c r="AU5" s="237">
        <f t="shared" si="4"/>
        <v>0</v>
      </c>
      <c r="AV5" s="237">
        <f t="shared" si="4"/>
        <v>0</v>
      </c>
      <c r="AW5" s="237">
        <f t="shared" si="4"/>
        <v>0</v>
      </c>
      <c r="AX5" s="237">
        <f t="shared" si="4"/>
        <v>0</v>
      </c>
      <c r="AY5" s="237">
        <f t="shared" si="4"/>
        <v>0</v>
      </c>
    </row>
    <row r="6" spans="1:51" ht="32.1" customHeight="1" x14ac:dyDescent="0.25">
      <c r="C6" s="165" t="s">
        <v>2649</v>
      </c>
      <c r="D6" s="166" t="s">
        <v>481</v>
      </c>
      <c r="E6" s="167"/>
      <c r="F6" s="168"/>
      <c r="G6" s="169"/>
      <c r="H6" s="170"/>
      <c r="I6" s="171"/>
      <c r="J6" s="171"/>
      <c r="K6" s="171"/>
      <c r="L6" s="171"/>
      <c r="M6" s="172">
        <f t="shared" ref="M6:S6" si="5">SUM(M7:M24)/2</f>
        <v>23294</v>
      </c>
      <c r="N6" s="172">
        <f t="shared" si="5"/>
        <v>22461</v>
      </c>
      <c r="O6" s="172">
        <f t="shared" si="5"/>
        <v>0</v>
      </c>
      <c r="P6" s="172">
        <f t="shared" si="5"/>
        <v>0</v>
      </c>
      <c r="Q6" s="172">
        <f t="shared" si="5"/>
        <v>0</v>
      </c>
      <c r="R6" s="172">
        <f t="shared" si="5"/>
        <v>400</v>
      </c>
      <c r="S6" s="172">
        <f t="shared" si="5"/>
        <v>433</v>
      </c>
      <c r="T6" s="173"/>
      <c r="U6" s="174">
        <f t="shared" ref="U6:AA6" si="6">SUM(U7:U24)/2</f>
        <v>2970</v>
      </c>
      <c r="V6" s="174">
        <f t="shared" si="6"/>
        <v>2970</v>
      </c>
      <c r="W6" s="174">
        <f t="shared" si="6"/>
        <v>0</v>
      </c>
      <c r="X6" s="174">
        <f t="shared" si="6"/>
        <v>0</v>
      </c>
      <c r="Y6" s="174">
        <f t="shared" si="6"/>
        <v>0</v>
      </c>
      <c r="Z6" s="174">
        <f t="shared" si="6"/>
        <v>0</v>
      </c>
      <c r="AA6" s="174">
        <f t="shared" si="6"/>
        <v>0</v>
      </c>
      <c r="AB6" s="173"/>
      <c r="AC6" s="174">
        <f t="shared" ref="AC6:AI6" si="7">SUM(AC7:AC24)/2</f>
        <v>8595</v>
      </c>
      <c r="AD6" s="174">
        <f t="shared" si="7"/>
        <v>8345</v>
      </c>
      <c r="AE6" s="174">
        <f t="shared" si="7"/>
        <v>0</v>
      </c>
      <c r="AF6" s="174">
        <f t="shared" si="7"/>
        <v>0</v>
      </c>
      <c r="AG6" s="174">
        <f t="shared" si="7"/>
        <v>0</v>
      </c>
      <c r="AH6" s="174">
        <f t="shared" si="7"/>
        <v>120</v>
      </c>
      <c r="AI6" s="174">
        <f t="shared" si="7"/>
        <v>130</v>
      </c>
      <c r="AJ6" s="173"/>
      <c r="AK6" s="174">
        <f t="shared" ref="AK6:AQ6" si="8">SUM(AK7:AK24)/2</f>
        <v>6349</v>
      </c>
      <c r="AL6" s="174">
        <f t="shared" si="8"/>
        <v>5766</v>
      </c>
      <c r="AM6" s="174">
        <f t="shared" si="8"/>
        <v>0</v>
      </c>
      <c r="AN6" s="174">
        <f t="shared" si="8"/>
        <v>0</v>
      </c>
      <c r="AO6" s="174">
        <f t="shared" si="8"/>
        <v>0</v>
      </c>
      <c r="AP6" s="174">
        <f t="shared" si="8"/>
        <v>280</v>
      </c>
      <c r="AQ6" s="174">
        <f t="shared" si="8"/>
        <v>303</v>
      </c>
      <c r="AR6" s="173"/>
      <c r="AS6" s="174">
        <f t="shared" ref="AS6:AY6" si="9">SUM(AS7:AS24)/2</f>
        <v>5380</v>
      </c>
      <c r="AT6" s="174">
        <f t="shared" si="9"/>
        <v>5380</v>
      </c>
      <c r="AU6" s="174">
        <f t="shared" si="9"/>
        <v>0</v>
      </c>
      <c r="AV6" s="174">
        <f t="shared" si="9"/>
        <v>0</v>
      </c>
      <c r="AW6" s="174">
        <f t="shared" si="9"/>
        <v>0</v>
      </c>
      <c r="AX6" s="174">
        <f t="shared" si="9"/>
        <v>0</v>
      </c>
      <c r="AY6" s="174">
        <f t="shared" si="9"/>
        <v>0</v>
      </c>
    </row>
    <row r="7" spans="1:51" ht="32.1" customHeight="1" x14ac:dyDescent="0.25">
      <c r="D7" s="202" t="s">
        <v>2651</v>
      </c>
      <c r="E7" s="540" t="s">
        <v>2650</v>
      </c>
      <c r="F7" s="541"/>
      <c r="G7" s="176"/>
      <c r="H7" s="177"/>
      <c r="I7" s="178"/>
      <c r="J7" s="178"/>
      <c r="K7" s="178"/>
      <c r="L7" s="178"/>
      <c r="M7" s="179">
        <f t="shared" ref="M7:S20" si="10">+U7+AC7+AK7+AS7</f>
        <v>11500</v>
      </c>
      <c r="N7" s="179">
        <f t="shared" si="10"/>
        <v>11500</v>
      </c>
      <c r="O7" s="179">
        <f t="shared" si="10"/>
        <v>0</v>
      </c>
      <c r="P7" s="179">
        <f t="shared" si="10"/>
        <v>0</v>
      </c>
      <c r="Q7" s="179">
        <f t="shared" si="10"/>
        <v>0</v>
      </c>
      <c r="R7" s="179">
        <f t="shared" si="10"/>
        <v>0</v>
      </c>
      <c r="S7" s="179">
        <f t="shared" si="10"/>
        <v>0</v>
      </c>
      <c r="T7" s="180"/>
      <c r="U7" s="181">
        <f t="shared" ref="U7:AA7" si="11">SUM(U8:U11)</f>
        <v>2150</v>
      </c>
      <c r="V7" s="181">
        <f t="shared" si="11"/>
        <v>2150</v>
      </c>
      <c r="W7" s="181">
        <f t="shared" si="11"/>
        <v>0</v>
      </c>
      <c r="X7" s="181">
        <f t="shared" si="11"/>
        <v>0</v>
      </c>
      <c r="Y7" s="181">
        <f t="shared" si="11"/>
        <v>0</v>
      </c>
      <c r="Z7" s="181">
        <f t="shared" si="11"/>
        <v>0</v>
      </c>
      <c r="AA7" s="181">
        <f t="shared" si="11"/>
        <v>0</v>
      </c>
      <c r="AB7" s="180"/>
      <c r="AC7" s="181">
        <f t="shared" ref="AC7:AI7" si="12">SUM(AC8:AC11)</f>
        <v>3350</v>
      </c>
      <c r="AD7" s="181">
        <f t="shared" si="12"/>
        <v>3350</v>
      </c>
      <c r="AE7" s="181">
        <f t="shared" si="12"/>
        <v>0</v>
      </c>
      <c r="AF7" s="181">
        <f t="shared" si="12"/>
        <v>0</v>
      </c>
      <c r="AG7" s="181">
        <f t="shared" si="12"/>
        <v>0</v>
      </c>
      <c r="AH7" s="181">
        <f t="shared" si="12"/>
        <v>0</v>
      </c>
      <c r="AI7" s="181">
        <f t="shared" si="12"/>
        <v>0</v>
      </c>
      <c r="AJ7" s="180"/>
      <c r="AK7" s="181">
        <f t="shared" ref="AK7:AQ7" si="13">SUM(AK8:AK11)</f>
        <v>3000</v>
      </c>
      <c r="AL7" s="181">
        <f t="shared" si="13"/>
        <v>3000</v>
      </c>
      <c r="AM7" s="181">
        <f t="shared" si="13"/>
        <v>0</v>
      </c>
      <c r="AN7" s="181">
        <f t="shared" si="13"/>
        <v>0</v>
      </c>
      <c r="AO7" s="181">
        <f t="shared" si="13"/>
        <v>0</v>
      </c>
      <c r="AP7" s="181">
        <f t="shared" si="13"/>
        <v>0</v>
      </c>
      <c r="AQ7" s="181">
        <f t="shared" si="13"/>
        <v>0</v>
      </c>
      <c r="AR7" s="180"/>
      <c r="AS7" s="181">
        <f t="shared" ref="AS7:AY7" si="14">SUM(AS8:AS11)</f>
        <v>3000</v>
      </c>
      <c r="AT7" s="181">
        <f t="shared" si="14"/>
        <v>3000</v>
      </c>
      <c r="AU7" s="181">
        <f t="shared" si="14"/>
        <v>0</v>
      </c>
      <c r="AV7" s="181">
        <f t="shared" si="14"/>
        <v>0</v>
      </c>
      <c r="AW7" s="181">
        <f t="shared" si="14"/>
        <v>0</v>
      </c>
      <c r="AX7" s="181">
        <f t="shared" si="14"/>
        <v>0</v>
      </c>
      <c r="AY7" s="181">
        <f t="shared" si="14"/>
        <v>0</v>
      </c>
    </row>
    <row r="8" spans="1:51" ht="32.1" customHeight="1" x14ac:dyDescent="0.25">
      <c r="D8" s="202"/>
      <c r="E8" s="182">
        <f>+Metas!H764</f>
        <v>670</v>
      </c>
      <c r="F8" s="183" t="str">
        <f>+Metas!K764</f>
        <v>Reorganización de la estructura institucional de la Administración Tributaria de la Secretaría de Hacienda Departamental</v>
      </c>
      <c r="G8" s="232">
        <f>+Metas!J764</f>
        <v>1</v>
      </c>
      <c r="H8" s="3">
        <f>SUM(I8:L8)</f>
        <v>0</v>
      </c>
      <c r="I8" s="396"/>
      <c r="J8" s="396"/>
      <c r="K8" s="396"/>
      <c r="L8" s="396"/>
      <c r="M8" s="186">
        <f t="shared" si="10"/>
        <v>150</v>
      </c>
      <c r="N8" s="186">
        <f t="shared" si="10"/>
        <v>150</v>
      </c>
      <c r="O8" s="186">
        <f t="shared" si="10"/>
        <v>0</v>
      </c>
      <c r="P8" s="186">
        <f t="shared" si="10"/>
        <v>0</v>
      </c>
      <c r="Q8" s="186">
        <f t="shared" si="10"/>
        <v>0</v>
      </c>
      <c r="R8" s="186">
        <f t="shared" si="10"/>
        <v>0</v>
      </c>
      <c r="S8" s="186">
        <f t="shared" si="10"/>
        <v>0</v>
      </c>
      <c r="T8" s="227">
        <f>+I8</f>
        <v>0</v>
      </c>
      <c r="U8" s="186">
        <f>SUM(V8:AA8)</f>
        <v>150</v>
      </c>
      <c r="V8" s="188">
        <v>150</v>
      </c>
      <c r="W8" s="188">
        <v>0</v>
      </c>
      <c r="X8" s="188">
        <v>0</v>
      </c>
      <c r="Y8" s="188">
        <v>0</v>
      </c>
      <c r="Z8" s="188">
        <v>0</v>
      </c>
      <c r="AA8" s="188">
        <v>0</v>
      </c>
      <c r="AB8" s="227">
        <f>+J8</f>
        <v>0</v>
      </c>
      <c r="AC8" s="186">
        <f>SUM(AD8:AI8)</f>
        <v>0</v>
      </c>
      <c r="AD8" s="188">
        <v>0</v>
      </c>
      <c r="AE8" s="188">
        <v>0</v>
      </c>
      <c r="AF8" s="188">
        <v>0</v>
      </c>
      <c r="AG8" s="188">
        <v>0</v>
      </c>
      <c r="AH8" s="188">
        <v>0</v>
      </c>
      <c r="AI8" s="188">
        <v>0</v>
      </c>
      <c r="AJ8" s="227">
        <f>+K8</f>
        <v>0</v>
      </c>
      <c r="AK8" s="186">
        <f>SUM(AL8:AQ8)</f>
        <v>0</v>
      </c>
      <c r="AL8" s="188">
        <v>0</v>
      </c>
      <c r="AM8" s="188">
        <v>0</v>
      </c>
      <c r="AN8" s="188">
        <v>0</v>
      </c>
      <c r="AO8" s="188">
        <v>0</v>
      </c>
      <c r="AP8" s="188">
        <v>0</v>
      </c>
      <c r="AQ8" s="188">
        <v>0</v>
      </c>
      <c r="AR8" s="227">
        <f>+L8</f>
        <v>0</v>
      </c>
      <c r="AS8" s="186">
        <f>SUM(AT8:AY8)</f>
        <v>0</v>
      </c>
      <c r="AT8" s="188">
        <v>0</v>
      </c>
      <c r="AU8" s="188">
        <v>0</v>
      </c>
      <c r="AV8" s="188">
        <v>0</v>
      </c>
      <c r="AW8" s="188">
        <v>0</v>
      </c>
      <c r="AX8" s="188">
        <v>0</v>
      </c>
      <c r="AY8" s="188">
        <v>0</v>
      </c>
    </row>
    <row r="9" spans="1:51" ht="32.1" customHeight="1" x14ac:dyDescent="0.25">
      <c r="D9" s="202"/>
      <c r="E9" s="182">
        <f>+Metas!H765</f>
        <v>671</v>
      </c>
      <c r="F9" s="183" t="str">
        <f>+Metas!K765</f>
        <v>Plan de Fiscalización adoptado para materializar la potencialidad del riesgo según el sector de incumplimiento.</v>
      </c>
      <c r="G9" s="233">
        <f>+Metas!J765</f>
        <v>1</v>
      </c>
      <c r="H9" s="2">
        <f>SUM(I9:L9)</f>
        <v>0</v>
      </c>
      <c r="I9" s="397"/>
      <c r="J9" s="397"/>
      <c r="K9" s="397"/>
      <c r="L9" s="397"/>
      <c r="M9" s="186">
        <f t="shared" si="10"/>
        <v>9000</v>
      </c>
      <c r="N9" s="186">
        <f t="shared" si="10"/>
        <v>9000</v>
      </c>
      <c r="O9" s="186">
        <f t="shared" si="10"/>
        <v>0</v>
      </c>
      <c r="P9" s="186">
        <f t="shared" si="10"/>
        <v>0</v>
      </c>
      <c r="Q9" s="186">
        <f t="shared" si="10"/>
        <v>0</v>
      </c>
      <c r="R9" s="186">
        <f t="shared" si="10"/>
        <v>0</v>
      </c>
      <c r="S9" s="186">
        <f t="shared" si="10"/>
        <v>0</v>
      </c>
      <c r="T9" s="227">
        <f>+I9</f>
        <v>0</v>
      </c>
      <c r="U9" s="186">
        <f>SUM(V9:AA9)</f>
        <v>1500</v>
      </c>
      <c r="V9" s="188">
        <v>1500</v>
      </c>
      <c r="W9" s="188">
        <v>0</v>
      </c>
      <c r="X9" s="188">
        <v>0</v>
      </c>
      <c r="Y9" s="188">
        <v>0</v>
      </c>
      <c r="Z9" s="188">
        <v>0</v>
      </c>
      <c r="AA9" s="188">
        <v>0</v>
      </c>
      <c r="AB9" s="227">
        <f>+J9</f>
        <v>0</v>
      </c>
      <c r="AC9" s="186">
        <f>SUM(AD9:AI9)</f>
        <v>2500</v>
      </c>
      <c r="AD9" s="188">
        <v>2500</v>
      </c>
      <c r="AE9" s="188">
        <v>0</v>
      </c>
      <c r="AF9" s="188">
        <v>0</v>
      </c>
      <c r="AG9" s="188">
        <v>0</v>
      </c>
      <c r="AH9" s="188">
        <v>0</v>
      </c>
      <c r="AI9" s="188">
        <v>0</v>
      </c>
      <c r="AJ9" s="227">
        <f>+K9</f>
        <v>0</v>
      </c>
      <c r="AK9" s="186">
        <f>SUM(AL9:AQ9)</f>
        <v>2500</v>
      </c>
      <c r="AL9" s="188">
        <v>2500</v>
      </c>
      <c r="AM9" s="188">
        <v>0</v>
      </c>
      <c r="AN9" s="188">
        <v>0</v>
      </c>
      <c r="AO9" s="188">
        <v>0</v>
      </c>
      <c r="AP9" s="188">
        <v>0</v>
      </c>
      <c r="AQ9" s="188">
        <v>0</v>
      </c>
      <c r="AR9" s="227">
        <f>+L9</f>
        <v>0</v>
      </c>
      <c r="AS9" s="186">
        <f>SUM(AT9:AY9)</f>
        <v>2500</v>
      </c>
      <c r="AT9" s="188">
        <v>2500</v>
      </c>
      <c r="AU9" s="188">
        <v>0</v>
      </c>
      <c r="AV9" s="188">
        <v>0</v>
      </c>
      <c r="AW9" s="188">
        <v>0</v>
      </c>
      <c r="AX9" s="188">
        <v>0</v>
      </c>
      <c r="AY9" s="188">
        <v>0</v>
      </c>
    </row>
    <row r="10" spans="1:51" ht="32.1" customHeight="1" x14ac:dyDescent="0.25">
      <c r="D10" s="202"/>
      <c r="E10" s="182">
        <f>+Metas!H766</f>
        <v>672</v>
      </c>
      <c r="F10" s="183" t="str">
        <f>+Metas!K766</f>
        <v>Adecuación y Mejoramiento de las instalaciones de la Secretaría de Hacienda</v>
      </c>
      <c r="G10" s="232">
        <f>+Metas!J766</f>
        <v>1</v>
      </c>
      <c r="H10" s="3">
        <f>SUM(I10:L10)</f>
        <v>0</v>
      </c>
      <c r="I10" s="396"/>
      <c r="J10" s="396"/>
      <c r="K10" s="396"/>
      <c r="L10" s="396"/>
      <c r="M10" s="186">
        <f t="shared" si="10"/>
        <v>350</v>
      </c>
      <c r="N10" s="186">
        <f t="shared" si="10"/>
        <v>350</v>
      </c>
      <c r="O10" s="186">
        <f t="shared" si="10"/>
        <v>0</v>
      </c>
      <c r="P10" s="186">
        <f t="shared" si="10"/>
        <v>0</v>
      </c>
      <c r="Q10" s="186">
        <f t="shared" si="10"/>
        <v>0</v>
      </c>
      <c r="R10" s="186">
        <f t="shared" si="10"/>
        <v>0</v>
      </c>
      <c r="S10" s="186">
        <f t="shared" si="10"/>
        <v>0</v>
      </c>
      <c r="T10" s="227">
        <f>+I10</f>
        <v>0</v>
      </c>
      <c r="U10" s="186">
        <f>SUM(V10:AA10)</f>
        <v>0</v>
      </c>
      <c r="V10" s="188">
        <v>0</v>
      </c>
      <c r="W10" s="188">
        <v>0</v>
      </c>
      <c r="X10" s="188">
        <v>0</v>
      </c>
      <c r="Y10" s="188">
        <v>0</v>
      </c>
      <c r="Z10" s="188">
        <v>0</v>
      </c>
      <c r="AA10" s="188">
        <v>0</v>
      </c>
      <c r="AB10" s="227">
        <f>+J10</f>
        <v>0</v>
      </c>
      <c r="AC10" s="186">
        <f>SUM(AD10:AI10)</f>
        <v>350</v>
      </c>
      <c r="AD10" s="188">
        <v>350</v>
      </c>
      <c r="AE10" s="188">
        <v>0</v>
      </c>
      <c r="AF10" s="188">
        <v>0</v>
      </c>
      <c r="AG10" s="188">
        <v>0</v>
      </c>
      <c r="AH10" s="188">
        <v>0</v>
      </c>
      <c r="AI10" s="188">
        <v>0</v>
      </c>
      <c r="AJ10" s="227">
        <f>+K10</f>
        <v>0</v>
      </c>
      <c r="AK10" s="186">
        <f>SUM(AL10:AQ10)</f>
        <v>0</v>
      </c>
      <c r="AL10" s="188">
        <v>0</v>
      </c>
      <c r="AM10" s="188">
        <v>0</v>
      </c>
      <c r="AN10" s="188">
        <v>0</v>
      </c>
      <c r="AO10" s="188">
        <v>0</v>
      </c>
      <c r="AP10" s="188">
        <v>0</v>
      </c>
      <c r="AQ10" s="188">
        <v>0</v>
      </c>
      <c r="AR10" s="227">
        <f>+L10</f>
        <v>0</v>
      </c>
      <c r="AS10" s="186">
        <f>SUM(AT10:AY10)</f>
        <v>0</v>
      </c>
      <c r="AT10" s="188">
        <v>0</v>
      </c>
      <c r="AU10" s="188">
        <v>0</v>
      </c>
      <c r="AV10" s="188">
        <v>0</v>
      </c>
      <c r="AW10" s="188">
        <v>0</v>
      </c>
      <c r="AX10" s="188">
        <v>0</v>
      </c>
      <c r="AY10" s="188">
        <v>0</v>
      </c>
    </row>
    <row r="11" spans="1:51" ht="32.1" customHeight="1" x14ac:dyDescent="0.25">
      <c r="D11" s="202"/>
      <c r="E11" s="182">
        <f>+Metas!H767</f>
        <v>673</v>
      </c>
      <c r="F11" s="183" t="str">
        <f>+Metas!K767</f>
        <v>Campañas publicitarias de Anti evasión y operativos contra la defraudación de las rentas Departamentales</v>
      </c>
      <c r="G11" s="233">
        <f>+Metas!J767</f>
        <v>40</v>
      </c>
      <c r="H11" s="2">
        <f>SUM(I11:L11)</f>
        <v>0</v>
      </c>
      <c r="I11" s="397"/>
      <c r="J11" s="397"/>
      <c r="K11" s="397"/>
      <c r="L11" s="397"/>
      <c r="M11" s="186">
        <f t="shared" si="10"/>
        <v>2000</v>
      </c>
      <c r="N11" s="186">
        <f t="shared" si="10"/>
        <v>2000</v>
      </c>
      <c r="O11" s="186">
        <f t="shared" si="10"/>
        <v>0</v>
      </c>
      <c r="P11" s="186">
        <f t="shared" si="10"/>
        <v>0</v>
      </c>
      <c r="Q11" s="186">
        <f t="shared" si="10"/>
        <v>0</v>
      </c>
      <c r="R11" s="186">
        <f t="shared" si="10"/>
        <v>0</v>
      </c>
      <c r="S11" s="186">
        <f t="shared" si="10"/>
        <v>0</v>
      </c>
      <c r="T11" s="227">
        <f>+I11</f>
        <v>0</v>
      </c>
      <c r="U11" s="186">
        <f>SUM(V11:AA11)</f>
        <v>500</v>
      </c>
      <c r="V11" s="188">
        <v>500</v>
      </c>
      <c r="W11" s="188">
        <v>0</v>
      </c>
      <c r="X11" s="188">
        <v>0</v>
      </c>
      <c r="Y11" s="188">
        <v>0</v>
      </c>
      <c r="Z11" s="188">
        <v>0</v>
      </c>
      <c r="AA11" s="188">
        <v>0</v>
      </c>
      <c r="AB11" s="227">
        <f>+J11</f>
        <v>0</v>
      </c>
      <c r="AC11" s="186">
        <f>SUM(AD11:AI11)</f>
        <v>500</v>
      </c>
      <c r="AD11" s="188">
        <v>500</v>
      </c>
      <c r="AE11" s="188">
        <v>0</v>
      </c>
      <c r="AF11" s="188">
        <v>0</v>
      </c>
      <c r="AG11" s="188">
        <v>0</v>
      </c>
      <c r="AH11" s="188">
        <v>0</v>
      </c>
      <c r="AI11" s="188">
        <v>0</v>
      </c>
      <c r="AJ11" s="227">
        <f>+K11</f>
        <v>0</v>
      </c>
      <c r="AK11" s="186">
        <f>SUM(AL11:AQ11)</f>
        <v>500</v>
      </c>
      <c r="AL11" s="188">
        <v>500</v>
      </c>
      <c r="AM11" s="188">
        <v>0</v>
      </c>
      <c r="AN11" s="188">
        <v>0</v>
      </c>
      <c r="AO11" s="188">
        <v>0</v>
      </c>
      <c r="AP11" s="188">
        <v>0</v>
      </c>
      <c r="AQ11" s="188">
        <v>0</v>
      </c>
      <c r="AR11" s="227">
        <f>+L11</f>
        <v>0</v>
      </c>
      <c r="AS11" s="186">
        <f>SUM(AT11:AY11)</f>
        <v>500</v>
      </c>
      <c r="AT11" s="188">
        <v>500</v>
      </c>
      <c r="AU11" s="188">
        <v>0</v>
      </c>
      <c r="AV11" s="188">
        <v>0</v>
      </c>
      <c r="AW11" s="188">
        <v>0</v>
      </c>
      <c r="AX11" s="188">
        <v>0</v>
      </c>
      <c r="AY11" s="188">
        <v>0</v>
      </c>
    </row>
    <row r="12" spans="1:51" ht="32.1" customHeight="1" x14ac:dyDescent="0.25">
      <c r="D12" s="202" t="s">
        <v>2653</v>
      </c>
      <c r="E12" s="540" t="s">
        <v>2652</v>
      </c>
      <c r="F12" s="541"/>
      <c r="G12" s="189"/>
      <c r="H12" s="177"/>
      <c r="I12" s="178"/>
      <c r="J12" s="178"/>
      <c r="K12" s="178"/>
      <c r="L12" s="178"/>
      <c r="M12" s="190">
        <f>+U12+AC12+AK12+AS12</f>
        <v>8441</v>
      </c>
      <c r="N12" s="190">
        <f t="shared" si="10"/>
        <v>8441</v>
      </c>
      <c r="O12" s="190">
        <f t="shared" si="10"/>
        <v>0</v>
      </c>
      <c r="P12" s="190">
        <f t="shared" si="10"/>
        <v>0</v>
      </c>
      <c r="Q12" s="190">
        <f t="shared" si="10"/>
        <v>0</v>
      </c>
      <c r="R12" s="190">
        <f t="shared" si="10"/>
        <v>0</v>
      </c>
      <c r="S12" s="190">
        <f t="shared" si="10"/>
        <v>0</v>
      </c>
      <c r="T12" s="180"/>
      <c r="U12" s="181">
        <f>SUM(U13:U20)</f>
        <v>820</v>
      </c>
      <c r="V12" s="181">
        <f t="shared" ref="V12:AA12" si="15">SUM(V13:V20)</f>
        <v>820</v>
      </c>
      <c r="W12" s="181">
        <f t="shared" si="15"/>
        <v>0</v>
      </c>
      <c r="X12" s="181">
        <f t="shared" si="15"/>
        <v>0</v>
      </c>
      <c r="Y12" s="181">
        <f t="shared" si="15"/>
        <v>0</v>
      </c>
      <c r="Z12" s="181">
        <f t="shared" si="15"/>
        <v>0</v>
      </c>
      <c r="AA12" s="181">
        <f t="shared" si="15"/>
        <v>0</v>
      </c>
      <c r="AB12" s="180"/>
      <c r="AC12" s="181">
        <f>SUM(AC13:AC20)</f>
        <v>2930</v>
      </c>
      <c r="AD12" s="181">
        <f t="shared" ref="AD12:AI12" si="16">SUM(AD13:AD20)</f>
        <v>2930</v>
      </c>
      <c r="AE12" s="181">
        <f t="shared" si="16"/>
        <v>0</v>
      </c>
      <c r="AF12" s="181">
        <f t="shared" si="16"/>
        <v>0</v>
      </c>
      <c r="AG12" s="181">
        <f t="shared" si="16"/>
        <v>0</v>
      </c>
      <c r="AH12" s="181">
        <f t="shared" si="16"/>
        <v>0</v>
      </c>
      <c r="AI12" s="181">
        <f t="shared" si="16"/>
        <v>0</v>
      </c>
      <c r="AJ12" s="180"/>
      <c r="AK12" s="181">
        <f>SUM(AK13:AK20)</f>
        <v>2311</v>
      </c>
      <c r="AL12" s="181">
        <f t="shared" ref="AL12:AQ12" si="17">SUM(AL13:AL20)</f>
        <v>2311</v>
      </c>
      <c r="AM12" s="181">
        <f t="shared" si="17"/>
        <v>0</v>
      </c>
      <c r="AN12" s="181">
        <f t="shared" si="17"/>
        <v>0</v>
      </c>
      <c r="AO12" s="181">
        <f t="shared" si="17"/>
        <v>0</v>
      </c>
      <c r="AP12" s="181">
        <f t="shared" si="17"/>
        <v>0</v>
      </c>
      <c r="AQ12" s="181">
        <f t="shared" si="17"/>
        <v>0</v>
      </c>
      <c r="AR12" s="180"/>
      <c r="AS12" s="181">
        <f>SUM(AS13:AS20)</f>
        <v>2380</v>
      </c>
      <c r="AT12" s="181">
        <f t="shared" ref="AT12:AY12" si="18">SUM(AT13:AT20)</f>
        <v>2380</v>
      </c>
      <c r="AU12" s="181">
        <f t="shared" si="18"/>
        <v>0</v>
      </c>
      <c r="AV12" s="181">
        <f t="shared" si="18"/>
        <v>0</v>
      </c>
      <c r="AW12" s="181">
        <f t="shared" si="18"/>
        <v>0</v>
      </c>
      <c r="AX12" s="181">
        <f t="shared" si="18"/>
        <v>0</v>
      </c>
      <c r="AY12" s="181">
        <f t="shared" si="18"/>
        <v>0</v>
      </c>
    </row>
    <row r="13" spans="1:51" ht="31.9" customHeight="1" x14ac:dyDescent="0.25">
      <c r="D13" s="202"/>
      <c r="E13" s="182">
        <f>+Metas!H768</f>
        <v>674</v>
      </c>
      <c r="F13" s="191" t="str">
        <f>+Metas!K768</f>
        <v>Adopción y publicación del calendario tributario de tributos de período</v>
      </c>
      <c r="G13" s="184">
        <f>+Metas!J768</f>
        <v>1</v>
      </c>
      <c r="H13" s="1">
        <f>SUM(I13:L13)</f>
        <v>0</v>
      </c>
      <c r="I13" s="185"/>
      <c r="J13" s="185"/>
      <c r="K13" s="185"/>
      <c r="L13" s="185"/>
      <c r="M13" s="186">
        <f>+U13+AC13+AK13+AS13</f>
        <v>155</v>
      </c>
      <c r="N13" s="186">
        <f t="shared" si="10"/>
        <v>155</v>
      </c>
      <c r="O13" s="186">
        <f t="shared" si="10"/>
        <v>0</v>
      </c>
      <c r="P13" s="186">
        <f t="shared" si="10"/>
        <v>0</v>
      </c>
      <c r="Q13" s="186">
        <f t="shared" si="10"/>
        <v>0</v>
      </c>
      <c r="R13" s="186">
        <f t="shared" si="10"/>
        <v>0</v>
      </c>
      <c r="S13" s="186">
        <f t="shared" si="10"/>
        <v>0</v>
      </c>
      <c r="T13" s="227">
        <f>+I13</f>
        <v>0</v>
      </c>
      <c r="U13" s="186">
        <f>SUM(V13:AA13)</f>
        <v>5</v>
      </c>
      <c r="V13" s="188">
        <v>5</v>
      </c>
      <c r="W13" s="188">
        <v>0</v>
      </c>
      <c r="X13" s="188">
        <v>0</v>
      </c>
      <c r="Y13" s="188">
        <v>0</v>
      </c>
      <c r="Z13" s="188">
        <v>0</v>
      </c>
      <c r="AA13" s="188">
        <v>0</v>
      </c>
      <c r="AB13" s="227">
        <f>+J13</f>
        <v>0</v>
      </c>
      <c r="AC13" s="186">
        <f>SUM(AD13:AI13)</f>
        <v>150</v>
      </c>
      <c r="AD13" s="188">
        <v>150</v>
      </c>
      <c r="AE13" s="188"/>
      <c r="AF13" s="188"/>
      <c r="AG13" s="188"/>
      <c r="AH13" s="188"/>
      <c r="AI13" s="188"/>
      <c r="AJ13" s="227">
        <f>+K13</f>
        <v>0</v>
      </c>
      <c r="AK13" s="186">
        <f>SUM(AL13:AQ13)</f>
        <v>0</v>
      </c>
      <c r="AL13" s="188"/>
      <c r="AM13" s="188"/>
      <c r="AN13" s="188"/>
      <c r="AO13" s="188"/>
      <c r="AP13" s="188"/>
      <c r="AQ13" s="188"/>
      <c r="AR13" s="227">
        <f>+L13</f>
        <v>0</v>
      </c>
      <c r="AS13" s="186">
        <f>SUM(AT13:AY13)</f>
        <v>0</v>
      </c>
      <c r="AT13" s="188"/>
      <c r="AU13" s="188"/>
      <c r="AV13" s="188"/>
      <c r="AW13" s="188"/>
      <c r="AX13" s="188"/>
      <c r="AY13" s="188"/>
    </row>
    <row r="14" spans="1:51" ht="31.9" customHeight="1" x14ac:dyDescent="0.25">
      <c r="D14" s="202"/>
      <c r="E14" s="182">
        <f>+Metas!H769</f>
        <v>675</v>
      </c>
      <c r="F14" s="191" t="str">
        <f>+Metas!K769</f>
        <v>Inscripción y actualización del Registro de Contribuyentes a través de medios electrónicos</v>
      </c>
      <c r="G14" s="184">
        <f>+Metas!J769</f>
        <v>1</v>
      </c>
      <c r="H14" s="1">
        <f t="shared" ref="H14:H20" si="19">SUM(I14:L14)</f>
        <v>0</v>
      </c>
      <c r="I14" s="185"/>
      <c r="J14" s="185"/>
      <c r="K14" s="185"/>
      <c r="L14" s="185"/>
      <c r="M14" s="186">
        <f t="shared" ref="M14:S24" si="20">+U14+AC14+AK14+AS14</f>
        <v>155</v>
      </c>
      <c r="N14" s="186">
        <f t="shared" si="10"/>
        <v>155</v>
      </c>
      <c r="O14" s="186">
        <f t="shared" si="10"/>
        <v>0</v>
      </c>
      <c r="P14" s="186">
        <f t="shared" si="10"/>
        <v>0</v>
      </c>
      <c r="Q14" s="186">
        <f t="shared" si="10"/>
        <v>0</v>
      </c>
      <c r="R14" s="186">
        <f t="shared" si="10"/>
        <v>0</v>
      </c>
      <c r="S14" s="186">
        <f t="shared" si="10"/>
        <v>0</v>
      </c>
      <c r="T14" s="227">
        <f t="shared" ref="T14:T20" si="21">+I14</f>
        <v>0</v>
      </c>
      <c r="U14" s="186">
        <f t="shared" ref="U14:U20" si="22">SUM(V14:AA14)</f>
        <v>5</v>
      </c>
      <c r="V14" s="188">
        <v>5</v>
      </c>
      <c r="W14" s="188"/>
      <c r="X14" s="188"/>
      <c r="Y14" s="188">
        <v>0</v>
      </c>
      <c r="Z14" s="188">
        <v>0</v>
      </c>
      <c r="AA14" s="188">
        <v>0</v>
      </c>
      <c r="AB14" s="227">
        <f t="shared" ref="AB14:AB20" si="23">+J14</f>
        <v>0</v>
      </c>
      <c r="AC14" s="186">
        <f t="shared" ref="AC14:AC20" si="24">SUM(AD14:AI14)</f>
        <v>150</v>
      </c>
      <c r="AD14" s="188">
        <v>150</v>
      </c>
      <c r="AE14" s="188"/>
      <c r="AF14" s="188"/>
      <c r="AG14" s="188"/>
      <c r="AH14" s="188"/>
      <c r="AI14" s="188"/>
      <c r="AJ14" s="227">
        <f t="shared" ref="AJ14:AJ20" si="25">+K14</f>
        <v>0</v>
      </c>
      <c r="AK14" s="186">
        <f t="shared" ref="AK14:AK20" si="26">SUM(AL14:AQ14)</f>
        <v>0</v>
      </c>
      <c r="AL14" s="188"/>
      <c r="AM14" s="188"/>
      <c r="AN14" s="188"/>
      <c r="AO14" s="188"/>
      <c r="AP14" s="188"/>
      <c r="AQ14" s="188"/>
      <c r="AR14" s="227">
        <f t="shared" ref="AR14:AR20" si="27">+L14</f>
        <v>0</v>
      </c>
      <c r="AS14" s="186">
        <f t="shared" ref="AS14:AS20" si="28">SUM(AT14:AY14)</f>
        <v>0</v>
      </c>
      <c r="AT14" s="188"/>
      <c r="AU14" s="188"/>
      <c r="AV14" s="188"/>
      <c r="AW14" s="188"/>
      <c r="AX14" s="188"/>
      <c r="AY14" s="188"/>
    </row>
    <row r="15" spans="1:51" ht="31.9" customHeight="1" x14ac:dyDescent="0.25">
      <c r="D15" s="202"/>
      <c r="E15" s="182">
        <f>+Metas!H770</f>
        <v>676</v>
      </c>
      <c r="F15" s="191" t="str">
        <f>+Metas!K770</f>
        <v>Implementación del Portal para la Presentación electrónica de la Declaración y Pago del Impuesto de Vehículos desde cualquier lugar del país</v>
      </c>
      <c r="G15" s="184">
        <f>+Metas!J770</f>
        <v>1</v>
      </c>
      <c r="H15" s="1">
        <f t="shared" si="19"/>
        <v>0</v>
      </c>
      <c r="I15" s="185"/>
      <c r="J15" s="185"/>
      <c r="K15" s="185"/>
      <c r="L15" s="185"/>
      <c r="M15" s="186">
        <f t="shared" si="20"/>
        <v>205</v>
      </c>
      <c r="N15" s="186">
        <f t="shared" si="10"/>
        <v>205</v>
      </c>
      <c r="O15" s="186">
        <f t="shared" si="10"/>
        <v>0</v>
      </c>
      <c r="P15" s="186">
        <f t="shared" si="10"/>
        <v>0</v>
      </c>
      <c r="Q15" s="186">
        <f t="shared" si="10"/>
        <v>0</v>
      </c>
      <c r="R15" s="186">
        <f t="shared" si="10"/>
        <v>0</v>
      </c>
      <c r="S15" s="186">
        <f t="shared" si="10"/>
        <v>0</v>
      </c>
      <c r="T15" s="227">
        <f t="shared" si="21"/>
        <v>0</v>
      </c>
      <c r="U15" s="186">
        <f t="shared" si="22"/>
        <v>5</v>
      </c>
      <c r="V15" s="188">
        <v>5</v>
      </c>
      <c r="W15" s="188"/>
      <c r="X15" s="188">
        <v>0</v>
      </c>
      <c r="Y15" s="188">
        <v>0</v>
      </c>
      <c r="Z15" s="188">
        <v>0</v>
      </c>
      <c r="AA15" s="188">
        <v>0</v>
      </c>
      <c r="AB15" s="227">
        <f t="shared" si="23"/>
        <v>0</v>
      </c>
      <c r="AC15" s="186">
        <f t="shared" si="24"/>
        <v>200</v>
      </c>
      <c r="AD15" s="188">
        <v>200</v>
      </c>
      <c r="AE15" s="188"/>
      <c r="AF15" s="188"/>
      <c r="AG15" s="188"/>
      <c r="AH15" s="188"/>
      <c r="AI15" s="188"/>
      <c r="AJ15" s="227">
        <f t="shared" si="25"/>
        <v>0</v>
      </c>
      <c r="AK15" s="186">
        <f t="shared" si="26"/>
        <v>0</v>
      </c>
      <c r="AL15" s="188"/>
      <c r="AM15" s="188"/>
      <c r="AN15" s="188"/>
      <c r="AO15" s="188"/>
      <c r="AP15" s="188"/>
      <c r="AQ15" s="188"/>
      <c r="AR15" s="227">
        <f t="shared" si="27"/>
        <v>0</v>
      </c>
      <c r="AS15" s="186">
        <f t="shared" si="28"/>
        <v>0</v>
      </c>
      <c r="AT15" s="188"/>
      <c r="AU15" s="188"/>
      <c r="AV15" s="188"/>
      <c r="AW15" s="188"/>
      <c r="AX15" s="188"/>
      <c r="AY15" s="188"/>
    </row>
    <row r="16" spans="1:51" ht="41.45" customHeight="1" x14ac:dyDescent="0.25">
      <c r="D16" s="202"/>
      <c r="E16" s="182">
        <f>+Metas!H771</f>
        <v>677</v>
      </c>
      <c r="F16" s="191" t="str">
        <f>+Metas!K771</f>
        <v>Integración del Software TNS de los entes territoriales y entidades del estado del orden municipal, departamental o nacional, con el sistema de información de trámite de liquidación de impuestos departamentales</v>
      </c>
      <c r="G16" s="232">
        <f>+Metas!J771</f>
        <v>1</v>
      </c>
      <c r="H16" s="3">
        <f t="shared" si="19"/>
        <v>0</v>
      </c>
      <c r="I16" s="396"/>
      <c r="J16" s="396"/>
      <c r="K16" s="396"/>
      <c r="L16" s="396"/>
      <c r="M16" s="186">
        <f t="shared" si="20"/>
        <v>330</v>
      </c>
      <c r="N16" s="186">
        <f t="shared" si="10"/>
        <v>330</v>
      </c>
      <c r="O16" s="186">
        <f t="shared" si="10"/>
        <v>0</v>
      </c>
      <c r="P16" s="186">
        <f t="shared" si="10"/>
        <v>0</v>
      </c>
      <c r="Q16" s="186">
        <f t="shared" si="10"/>
        <v>0</v>
      </c>
      <c r="R16" s="186">
        <f t="shared" si="10"/>
        <v>0</v>
      </c>
      <c r="S16" s="186">
        <f t="shared" si="10"/>
        <v>0</v>
      </c>
      <c r="T16" s="227">
        <f t="shared" si="21"/>
        <v>0</v>
      </c>
      <c r="U16" s="186">
        <f t="shared" si="22"/>
        <v>30</v>
      </c>
      <c r="V16" s="188">
        <v>30</v>
      </c>
      <c r="W16" s="188">
        <v>0</v>
      </c>
      <c r="X16" s="188">
        <v>0</v>
      </c>
      <c r="Y16" s="188">
        <v>0</v>
      </c>
      <c r="Z16" s="188">
        <v>0</v>
      </c>
      <c r="AA16" s="188">
        <v>0</v>
      </c>
      <c r="AB16" s="227">
        <f t="shared" si="23"/>
        <v>0</v>
      </c>
      <c r="AC16" s="186">
        <f t="shared" si="24"/>
        <v>100</v>
      </c>
      <c r="AD16" s="188">
        <v>100</v>
      </c>
      <c r="AE16" s="188">
        <v>0</v>
      </c>
      <c r="AF16" s="188">
        <v>0</v>
      </c>
      <c r="AG16" s="188">
        <v>0</v>
      </c>
      <c r="AH16" s="188">
        <v>0</v>
      </c>
      <c r="AI16" s="188">
        <v>0</v>
      </c>
      <c r="AJ16" s="227">
        <f t="shared" si="25"/>
        <v>0</v>
      </c>
      <c r="AK16" s="186">
        <f t="shared" si="26"/>
        <v>100</v>
      </c>
      <c r="AL16" s="188">
        <v>100</v>
      </c>
      <c r="AM16" s="188">
        <v>0</v>
      </c>
      <c r="AN16" s="188">
        <v>0</v>
      </c>
      <c r="AO16" s="188">
        <v>0</v>
      </c>
      <c r="AP16" s="188">
        <v>0</v>
      </c>
      <c r="AQ16" s="188">
        <v>0</v>
      </c>
      <c r="AR16" s="227">
        <f t="shared" si="27"/>
        <v>0</v>
      </c>
      <c r="AS16" s="186">
        <f t="shared" si="28"/>
        <v>100</v>
      </c>
      <c r="AT16" s="188">
        <v>100</v>
      </c>
      <c r="AU16" s="188">
        <v>0</v>
      </c>
      <c r="AV16" s="188">
        <v>0</v>
      </c>
      <c r="AW16" s="188">
        <v>0</v>
      </c>
      <c r="AX16" s="188">
        <v>0</v>
      </c>
      <c r="AY16" s="188">
        <v>0</v>
      </c>
    </row>
    <row r="17" spans="4:51" ht="31.9" customHeight="1" x14ac:dyDescent="0.25">
      <c r="D17" s="202"/>
      <c r="E17" s="182">
        <f>+Metas!H772</f>
        <v>678</v>
      </c>
      <c r="F17" s="191" t="str">
        <f>+Metas!K772</f>
        <v>Integración el Software TNS con el sistema de información de trámite de liquidación del Impuesto de Registro y el Impuesto de Vehículos</v>
      </c>
      <c r="G17" s="232">
        <f>+Metas!J772</f>
        <v>1</v>
      </c>
      <c r="H17" s="3">
        <f t="shared" si="19"/>
        <v>0</v>
      </c>
      <c r="I17" s="396"/>
      <c r="J17" s="396"/>
      <c r="K17" s="396"/>
      <c r="L17" s="396"/>
      <c r="M17" s="186">
        <f t="shared" si="20"/>
        <v>941</v>
      </c>
      <c r="N17" s="186">
        <f t="shared" si="10"/>
        <v>941</v>
      </c>
      <c r="O17" s="186">
        <f t="shared" si="10"/>
        <v>0</v>
      </c>
      <c r="P17" s="186">
        <f t="shared" si="10"/>
        <v>0</v>
      </c>
      <c r="Q17" s="186">
        <f t="shared" si="10"/>
        <v>0</v>
      </c>
      <c r="R17" s="186">
        <f t="shared" si="10"/>
        <v>0</v>
      </c>
      <c r="S17" s="186">
        <f t="shared" si="10"/>
        <v>0</v>
      </c>
      <c r="T17" s="227">
        <f t="shared" si="21"/>
        <v>0</v>
      </c>
      <c r="U17" s="186">
        <f t="shared" si="22"/>
        <v>120</v>
      </c>
      <c r="V17" s="188">
        <v>120</v>
      </c>
      <c r="W17" s="188">
        <v>0</v>
      </c>
      <c r="X17" s="188">
        <v>0</v>
      </c>
      <c r="Y17" s="188">
        <v>0</v>
      </c>
      <c r="Z17" s="188">
        <v>0</v>
      </c>
      <c r="AA17" s="188">
        <v>0</v>
      </c>
      <c r="AB17" s="227">
        <f t="shared" si="23"/>
        <v>0</v>
      </c>
      <c r="AC17" s="186">
        <f t="shared" si="24"/>
        <v>230</v>
      </c>
      <c r="AD17" s="188">
        <v>230</v>
      </c>
      <c r="AE17" s="188">
        <v>0</v>
      </c>
      <c r="AF17" s="188">
        <v>0</v>
      </c>
      <c r="AG17" s="188">
        <v>0</v>
      </c>
      <c r="AH17" s="188">
        <v>0</v>
      </c>
      <c r="AI17" s="188">
        <v>0</v>
      </c>
      <c r="AJ17" s="227">
        <f t="shared" si="25"/>
        <v>0</v>
      </c>
      <c r="AK17" s="186">
        <f t="shared" si="26"/>
        <v>261</v>
      </c>
      <c r="AL17" s="188">
        <f>330-69</f>
        <v>261</v>
      </c>
      <c r="AM17" s="188">
        <v>0</v>
      </c>
      <c r="AN17" s="188">
        <v>0</v>
      </c>
      <c r="AO17" s="188">
        <v>0</v>
      </c>
      <c r="AP17" s="188">
        <v>0</v>
      </c>
      <c r="AQ17" s="188">
        <v>0</v>
      </c>
      <c r="AR17" s="227">
        <f t="shared" si="27"/>
        <v>0</v>
      </c>
      <c r="AS17" s="186">
        <f t="shared" si="28"/>
        <v>330</v>
      </c>
      <c r="AT17" s="188">
        <v>330</v>
      </c>
      <c r="AU17" s="188">
        <v>0</v>
      </c>
      <c r="AV17" s="188">
        <v>0</v>
      </c>
      <c r="AW17" s="188">
        <v>0</v>
      </c>
      <c r="AX17" s="188">
        <v>0</v>
      </c>
      <c r="AY17" s="188">
        <v>0</v>
      </c>
    </row>
    <row r="18" spans="4:51" ht="31.9" customHeight="1" x14ac:dyDescent="0.25">
      <c r="D18" s="202"/>
      <c r="E18" s="182">
        <f>+Metas!H773</f>
        <v>679</v>
      </c>
      <c r="F18" s="191" t="str">
        <f>+Metas!K773</f>
        <v>Implementación de los Decretos y/o Resoluciones para Decretar los Grandes Contribuyentes de impuestos departamentales por la Secretaría de Hacienda y el control a través de los portales electrónicos</v>
      </c>
      <c r="G18" s="184">
        <f>+Metas!J773</f>
        <v>1</v>
      </c>
      <c r="H18" s="1">
        <f t="shared" si="19"/>
        <v>0</v>
      </c>
      <c r="I18" s="185"/>
      <c r="J18" s="185"/>
      <c r="K18" s="185"/>
      <c r="L18" s="185"/>
      <c r="M18" s="186">
        <f t="shared" si="20"/>
        <v>155</v>
      </c>
      <c r="N18" s="186">
        <f t="shared" si="10"/>
        <v>155</v>
      </c>
      <c r="O18" s="186">
        <f t="shared" si="10"/>
        <v>0</v>
      </c>
      <c r="P18" s="186">
        <f t="shared" si="10"/>
        <v>0</v>
      </c>
      <c r="Q18" s="186">
        <f t="shared" si="10"/>
        <v>0</v>
      </c>
      <c r="R18" s="186">
        <f t="shared" si="10"/>
        <v>0</v>
      </c>
      <c r="S18" s="186">
        <f t="shared" si="10"/>
        <v>0</v>
      </c>
      <c r="T18" s="227">
        <f t="shared" si="21"/>
        <v>0</v>
      </c>
      <c r="U18" s="186">
        <f t="shared" si="22"/>
        <v>5</v>
      </c>
      <c r="V18" s="188">
        <v>5</v>
      </c>
      <c r="W18" s="188"/>
      <c r="X18" s="188"/>
      <c r="Y18" s="188"/>
      <c r="Z18" s="188"/>
      <c r="AA18" s="188"/>
      <c r="AB18" s="227">
        <f t="shared" si="23"/>
        <v>0</v>
      </c>
      <c r="AC18" s="186">
        <f t="shared" si="24"/>
        <v>150</v>
      </c>
      <c r="AD18" s="188">
        <v>150</v>
      </c>
      <c r="AE18" s="188"/>
      <c r="AF18" s="188"/>
      <c r="AG18" s="188"/>
      <c r="AH18" s="188"/>
      <c r="AI18" s="188"/>
      <c r="AJ18" s="227">
        <f t="shared" si="25"/>
        <v>0</v>
      </c>
      <c r="AK18" s="186">
        <f t="shared" si="26"/>
        <v>0</v>
      </c>
      <c r="AL18" s="188"/>
      <c r="AM18" s="188"/>
      <c r="AN18" s="188"/>
      <c r="AO18" s="188"/>
      <c r="AP18" s="188"/>
      <c r="AQ18" s="188"/>
      <c r="AR18" s="227">
        <f t="shared" si="27"/>
        <v>0</v>
      </c>
      <c r="AS18" s="186">
        <f t="shared" si="28"/>
        <v>0</v>
      </c>
      <c r="AT18" s="188"/>
      <c r="AU18" s="188"/>
      <c r="AV18" s="188"/>
      <c r="AW18" s="188"/>
      <c r="AX18" s="188"/>
      <c r="AY18" s="188"/>
    </row>
    <row r="19" spans="4:51" ht="31.9" customHeight="1" x14ac:dyDescent="0.25">
      <c r="D19" s="202"/>
      <c r="E19" s="182">
        <f>+Metas!H774</f>
        <v>680</v>
      </c>
      <c r="F19" s="191" t="str">
        <f>+Metas!K774</f>
        <v>Notificación electrónica de las actuaciones de la administración tributaria, incluyendo las de cobro coactivo y providencias que decidan recursos</v>
      </c>
      <c r="G19" s="232">
        <f>+Metas!J774</f>
        <v>1</v>
      </c>
      <c r="H19" s="3">
        <f t="shared" si="19"/>
        <v>0</v>
      </c>
      <c r="I19" s="396"/>
      <c r="J19" s="396"/>
      <c r="K19" s="396"/>
      <c r="L19" s="396"/>
      <c r="M19" s="186">
        <f t="shared" si="20"/>
        <v>2150</v>
      </c>
      <c r="N19" s="186">
        <f t="shared" si="10"/>
        <v>2150</v>
      </c>
      <c r="O19" s="186">
        <f t="shared" si="10"/>
        <v>0</v>
      </c>
      <c r="P19" s="186">
        <f t="shared" si="10"/>
        <v>0</v>
      </c>
      <c r="Q19" s="186">
        <f t="shared" si="10"/>
        <v>0</v>
      </c>
      <c r="R19" s="186">
        <f t="shared" si="10"/>
        <v>0</v>
      </c>
      <c r="S19" s="186">
        <f t="shared" si="10"/>
        <v>0</v>
      </c>
      <c r="T19" s="227">
        <f t="shared" si="21"/>
        <v>0</v>
      </c>
      <c r="U19" s="186">
        <f t="shared" si="22"/>
        <v>50</v>
      </c>
      <c r="V19" s="188">
        <v>50</v>
      </c>
      <c r="W19" s="188">
        <v>0</v>
      </c>
      <c r="X19" s="188">
        <v>0</v>
      </c>
      <c r="Y19" s="188">
        <v>0</v>
      </c>
      <c r="Z19" s="188">
        <v>0</v>
      </c>
      <c r="AA19" s="188">
        <v>0</v>
      </c>
      <c r="AB19" s="227">
        <f t="shared" si="23"/>
        <v>0</v>
      </c>
      <c r="AC19" s="186">
        <f t="shared" si="24"/>
        <v>700</v>
      </c>
      <c r="AD19" s="188">
        <v>700</v>
      </c>
      <c r="AE19" s="188">
        <v>0</v>
      </c>
      <c r="AF19" s="188">
        <v>0</v>
      </c>
      <c r="AG19" s="188">
        <v>0</v>
      </c>
      <c r="AH19" s="188">
        <v>0</v>
      </c>
      <c r="AI19" s="188">
        <v>0</v>
      </c>
      <c r="AJ19" s="227">
        <f t="shared" si="25"/>
        <v>0</v>
      </c>
      <c r="AK19" s="186">
        <f t="shared" si="26"/>
        <v>700</v>
      </c>
      <c r="AL19" s="188">
        <v>700</v>
      </c>
      <c r="AM19" s="188">
        <v>0</v>
      </c>
      <c r="AN19" s="188">
        <v>0</v>
      </c>
      <c r="AO19" s="188">
        <v>0</v>
      </c>
      <c r="AP19" s="188">
        <v>0</v>
      </c>
      <c r="AQ19" s="188">
        <v>0</v>
      </c>
      <c r="AR19" s="227">
        <f t="shared" si="27"/>
        <v>0</v>
      </c>
      <c r="AS19" s="186">
        <f t="shared" si="28"/>
        <v>700</v>
      </c>
      <c r="AT19" s="188">
        <v>700</v>
      </c>
      <c r="AU19" s="188">
        <v>0</v>
      </c>
      <c r="AV19" s="188">
        <v>0</v>
      </c>
      <c r="AW19" s="188">
        <v>0</v>
      </c>
      <c r="AX19" s="188">
        <v>0</v>
      </c>
      <c r="AY19" s="188">
        <v>0</v>
      </c>
    </row>
    <row r="20" spans="4:51" ht="47.45" customHeight="1" x14ac:dyDescent="0.25">
      <c r="D20" s="202"/>
      <c r="E20" s="182">
        <f>+Metas!H775</f>
        <v>681</v>
      </c>
      <c r="F20" s="191" t="str">
        <f>+Metas!K775</f>
        <v>Codificación, registro, trazabilidad y manejo de la información correspondiente a las actividades de producción, importación, exportación, distribución, tornaguías, bodegaje, consumo, declaración, pago, señalización y movilización, productos que generan Impuestos al Consumo.</v>
      </c>
      <c r="G20" s="232">
        <f>+Metas!J775</f>
        <v>1</v>
      </c>
      <c r="H20" s="3">
        <f t="shared" si="19"/>
        <v>0</v>
      </c>
      <c r="I20" s="396"/>
      <c r="J20" s="396"/>
      <c r="K20" s="396"/>
      <c r="L20" s="396"/>
      <c r="M20" s="186">
        <f t="shared" si="20"/>
        <v>4350</v>
      </c>
      <c r="N20" s="186">
        <f t="shared" si="10"/>
        <v>4350</v>
      </c>
      <c r="O20" s="186">
        <f t="shared" si="10"/>
        <v>0</v>
      </c>
      <c r="P20" s="186">
        <f t="shared" si="10"/>
        <v>0</v>
      </c>
      <c r="Q20" s="186">
        <f t="shared" si="10"/>
        <v>0</v>
      </c>
      <c r="R20" s="186">
        <f t="shared" si="10"/>
        <v>0</v>
      </c>
      <c r="S20" s="186">
        <f t="shared" si="10"/>
        <v>0</v>
      </c>
      <c r="T20" s="227">
        <f t="shared" si="21"/>
        <v>0</v>
      </c>
      <c r="U20" s="186">
        <f t="shared" si="22"/>
        <v>600</v>
      </c>
      <c r="V20" s="188">
        <v>600</v>
      </c>
      <c r="W20" s="188">
        <v>0</v>
      </c>
      <c r="X20" s="188">
        <v>0</v>
      </c>
      <c r="Y20" s="188">
        <v>0</v>
      </c>
      <c r="Z20" s="188">
        <v>0</v>
      </c>
      <c r="AA20" s="188">
        <v>0</v>
      </c>
      <c r="AB20" s="227">
        <f t="shared" si="23"/>
        <v>0</v>
      </c>
      <c r="AC20" s="186">
        <f t="shared" si="24"/>
        <v>1250</v>
      </c>
      <c r="AD20" s="188">
        <v>1250</v>
      </c>
      <c r="AE20" s="188">
        <v>0</v>
      </c>
      <c r="AF20" s="188">
        <v>0</v>
      </c>
      <c r="AG20" s="188">
        <v>0</v>
      </c>
      <c r="AH20" s="188">
        <v>0</v>
      </c>
      <c r="AI20" s="188">
        <v>0</v>
      </c>
      <c r="AJ20" s="227">
        <f t="shared" si="25"/>
        <v>0</v>
      </c>
      <c r="AK20" s="186">
        <f t="shared" si="26"/>
        <v>1250</v>
      </c>
      <c r="AL20" s="188">
        <v>1250</v>
      </c>
      <c r="AM20" s="188">
        <v>0</v>
      </c>
      <c r="AN20" s="188">
        <v>0</v>
      </c>
      <c r="AO20" s="188">
        <v>0</v>
      </c>
      <c r="AP20" s="188">
        <v>0</v>
      </c>
      <c r="AQ20" s="188">
        <v>0</v>
      </c>
      <c r="AR20" s="227">
        <f t="shared" si="27"/>
        <v>0</v>
      </c>
      <c r="AS20" s="186">
        <f t="shared" si="28"/>
        <v>1250</v>
      </c>
      <c r="AT20" s="188">
        <v>1250</v>
      </c>
      <c r="AU20" s="188">
        <v>0</v>
      </c>
      <c r="AV20" s="188">
        <v>0</v>
      </c>
      <c r="AW20" s="188">
        <v>0</v>
      </c>
      <c r="AX20" s="188">
        <v>0</v>
      </c>
      <c r="AY20" s="188">
        <v>0</v>
      </c>
    </row>
    <row r="21" spans="4:51" ht="32.1" customHeight="1" x14ac:dyDescent="0.25">
      <c r="D21" s="202" t="s">
        <v>2654</v>
      </c>
      <c r="E21" s="540" t="s">
        <v>113</v>
      </c>
      <c r="F21" s="541"/>
      <c r="G21" s="189"/>
      <c r="H21" s="177"/>
      <c r="I21" s="178"/>
      <c r="J21" s="178"/>
      <c r="K21" s="178"/>
      <c r="L21" s="178"/>
      <c r="M21" s="190">
        <f t="shared" si="20"/>
        <v>3353</v>
      </c>
      <c r="N21" s="190">
        <f t="shared" si="20"/>
        <v>2520</v>
      </c>
      <c r="O21" s="190">
        <f t="shared" si="20"/>
        <v>0</v>
      </c>
      <c r="P21" s="190">
        <f t="shared" si="20"/>
        <v>0</v>
      </c>
      <c r="Q21" s="190">
        <f t="shared" si="20"/>
        <v>0</v>
      </c>
      <c r="R21" s="190">
        <f t="shared" si="20"/>
        <v>400</v>
      </c>
      <c r="S21" s="190">
        <f t="shared" si="20"/>
        <v>433</v>
      </c>
      <c r="T21" s="192"/>
      <c r="U21" s="181">
        <f t="shared" ref="U21:AA21" si="29">SUM(U22:U24)</f>
        <v>0</v>
      </c>
      <c r="V21" s="181">
        <f t="shared" si="29"/>
        <v>0</v>
      </c>
      <c r="W21" s="181">
        <f t="shared" si="29"/>
        <v>0</v>
      </c>
      <c r="X21" s="181">
        <f t="shared" si="29"/>
        <v>0</v>
      </c>
      <c r="Y21" s="181">
        <f t="shared" si="29"/>
        <v>0</v>
      </c>
      <c r="Z21" s="181">
        <f t="shared" si="29"/>
        <v>0</v>
      </c>
      <c r="AA21" s="181">
        <f t="shared" si="29"/>
        <v>0</v>
      </c>
      <c r="AB21" s="192"/>
      <c r="AC21" s="181">
        <f t="shared" ref="AC21:AI21" si="30">SUM(AC22:AC24)</f>
        <v>2315</v>
      </c>
      <c r="AD21" s="181">
        <f t="shared" si="30"/>
        <v>2065</v>
      </c>
      <c r="AE21" s="181">
        <f t="shared" si="30"/>
        <v>0</v>
      </c>
      <c r="AF21" s="181">
        <f t="shared" si="30"/>
        <v>0</v>
      </c>
      <c r="AG21" s="181">
        <f t="shared" si="30"/>
        <v>0</v>
      </c>
      <c r="AH21" s="181">
        <f t="shared" si="30"/>
        <v>120</v>
      </c>
      <c r="AI21" s="181">
        <f t="shared" si="30"/>
        <v>130</v>
      </c>
      <c r="AJ21" s="192"/>
      <c r="AK21" s="181">
        <f t="shared" ref="AK21:AQ21" si="31">SUM(AK22:AK24)</f>
        <v>1038</v>
      </c>
      <c r="AL21" s="181">
        <f t="shared" si="31"/>
        <v>455</v>
      </c>
      <c r="AM21" s="181">
        <f t="shared" si="31"/>
        <v>0</v>
      </c>
      <c r="AN21" s="181">
        <f t="shared" si="31"/>
        <v>0</v>
      </c>
      <c r="AO21" s="181">
        <f t="shared" si="31"/>
        <v>0</v>
      </c>
      <c r="AP21" s="181">
        <f t="shared" si="31"/>
        <v>280</v>
      </c>
      <c r="AQ21" s="181">
        <f t="shared" si="31"/>
        <v>303</v>
      </c>
      <c r="AR21" s="192"/>
      <c r="AS21" s="181">
        <f t="shared" ref="AS21:AY21" si="32">SUM(AS22:AS24)</f>
        <v>0</v>
      </c>
      <c r="AT21" s="181">
        <f t="shared" si="32"/>
        <v>0</v>
      </c>
      <c r="AU21" s="181">
        <f t="shared" si="32"/>
        <v>0</v>
      </c>
      <c r="AV21" s="181">
        <f t="shared" si="32"/>
        <v>0</v>
      </c>
      <c r="AW21" s="181">
        <f t="shared" si="32"/>
        <v>0</v>
      </c>
      <c r="AX21" s="181">
        <f t="shared" si="32"/>
        <v>0</v>
      </c>
      <c r="AY21" s="181">
        <f t="shared" si="32"/>
        <v>0</v>
      </c>
    </row>
    <row r="22" spans="4:51" ht="32.1" customHeight="1" x14ac:dyDescent="0.25">
      <c r="D22" s="202"/>
      <c r="E22" s="182">
        <f>+Metas!H776</f>
        <v>682</v>
      </c>
      <c r="F22" s="183" t="str">
        <f>+Metas!K776</f>
        <v>Municipios asistidos para el fortalecimiento normativo tributario y presupuestal a través de la elaboración y/o actualización de sus estatutos, manuales, reglamentos y políticas</v>
      </c>
      <c r="G22" s="226">
        <f>+Metas!J776</f>
        <v>40</v>
      </c>
      <c r="H22" s="1">
        <f>SUM(I22:L22)</f>
        <v>0</v>
      </c>
      <c r="I22" s="185"/>
      <c r="J22" s="185"/>
      <c r="K22" s="185"/>
      <c r="L22" s="185"/>
      <c r="M22" s="186">
        <f t="shared" si="20"/>
        <v>1483</v>
      </c>
      <c r="N22" s="186">
        <f t="shared" si="20"/>
        <v>650</v>
      </c>
      <c r="O22" s="186">
        <f t="shared" si="20"/>
        <v>0</v>
      </c>
      <c r="P22" s="186">
        <f t="shared" si="20"/>
        <v>0</v>
      </c>
      <c r="Q22" s="186">
        <f t="shared" si="20"/>
        <v>0</v>
      </c>
      <c r="R22" s="186">
        <f t="shared" si="20"/>
        <v>400</v>
      </c>
      <c r="S22" s="186">
        <f t="shared" si="20"/>
        <v>433</v>
      </c>
      <c r="T22" s="227">
        <f>+I22</f>
        <v>0</v>
      </c>
      <c r="U22" s="186">
        <f>SUM(V22:AA22)</f>
        <v>0</v>
      </c>
      <c r="V22" s="188">
        <v>0</v>
      </c>
      <c r="W22" s="188">
        <v>0</v>
      </c>
      <c r="X22" s="188">
        <v>0</v>
      </c>
      <c r="Y22" s="188">
        <v>0</v>
      </c>
      <c r="Z22" s="188">
        <v>0</v>
      </c>
      <c r="AA22" s="188">
        <v>0</v>
      </c>
      <c r="AB22" s="227">
        <f>+J22</f>
        <v>0</v>
      </c>
      <c r="AC22" s="186">
        <f>SUM(AD22:AI22)</f>
        <v>445</v>
      </c>
      <c r="AD22" s="188">
        <v>195</v>
      </c>
      <c r="AE22" s="188">
        <v>0</v>
      </c>
      <c r="AF22" s="188">
        <v>0</v>
      </c>
      <c r="AG22" s="188">
        <v>0</v>
      </c>
      <c r="AH22" s="188">
        <v>120</v>
      </c>
      <c r="AI22" s="188">
        <v>130</v>
      </c>
      <c r="AJ22" s="227">
        <f>+K22</f>
        <v>0</v>
      </c>
      <c r="AK22" s="186">
        <f>SUM(AL22:AQ22)</f>
        <v>1038</v>
      </c>
      <c r="AL22" s="188">
        <v>455</v>
      </c>
      <c r="AM22" s="188">
        <v>0</v>
      </c>
      <c r="AN22" s="188">
        <v>0</v>
      </c>
      <c r="AO22" s="188">
        <v>0</v>
      </c>
      <c r="AP22" s="188">
        <v>280</v>
      </c>
      <c r="AQ22" s="188">
        <v>303</v>
      </c>
      <c r="AR22" s="227">
        <f>+L22</f>
        <v>0</v>
      </c>
      <c r="AS22" s="186">
        <f>SUM(AT22:AY22)</f>
        <v>0</v>
      </c>
      <c r="AT22" s="188">
        <v>0</v>
      </c>
      <c r="AU22" s="188">
        <v>0</v>
      </c>
      <c r="AV22" s="188">
        <v>0</v>
      </c>
      <c r="AW22" s="188">
        <v>0</v>
      </c>
      <c r="AX22" s="188">
        <v>0</v>
      </c>
      <c r="AY22" s="188">
        <v>0</v>
      </c>
    </row>
    <row r="23" spans="4:51" ht="32.1" customHeight="1" x14ac:dyDescent="0.25">
      <c r="D23" s="202"/>
      <c r="E23" s="182">
        <f>+Metas!H777</f>
        <v>683</v>
      </c>
      <c r="F23" s="183" t="str">
        <f>+Metas!K777</f>
        <v>Municipios apoyados financiera, técnica y administrativamente para que asuman su gestión catastral y para la prestación del servicio público catastral en su jurisdicción</v>
      </c>
      <c r="G23" s="226">
        <f>+Metas!J777</f>
        <v>40</v>
      </c>
      <c r="H23" s="1">
        <f>SUM(I23:L23)</f>
        <v>0</v>
      </c>
      <c r="I23" s="185"/>
      <c r="J23" s="185"/>
      <c r="K23" s="185"/>
      <c r="L23" s="185"/>
      <c r="M23" s="186">
        <f t="shared" si="20"/>
        <v>1185</v>
      </c>
      <c r="N23" s="186">
        <f t="shared" si="20"/>
        <v>1185</v>
      </c>
      <c r="O23" s="186">
        <f t="shared" si="20"/>
        <v>0</v>
      </c>
      <c r="P23" s="186">
        <f t="shared" si="20"/>
        <v>0</v>
      </c>
      <c r="Q23" s="186">
        <f t="shared" si="20"/>
        <v>0</v>
      </c>
      <c r="R23" s="186">
        <f t="shared" si="20"/>
        <v>0</v>
      </c>
      <c r="S23" s="186">
        <f t="shared" si="20"/>
        <v>0</v>
      </c>
      <c r="T23" s="227">
        <f>+I23</f>
        <v>0</v>
      </c>
      <c r="U23" s="186">
        <f>SUM(V23:AA23)</f>
        <v>0</v>
      </c>
      <c r="V23" s="188">
        <v>0</v>
      </c>
      <c r="W23" s="188">
        <v>0</v>
      </c>
      <c r="X23" s="188">
        <v>0</v>
      </c>
      <c r="Y23" s="188">
        <v>0</v>
      </c>
      <c r="Z23" s="188">
        <v>0</v>
      </c>
      <c r="AA23" s="188">
        <v>0</v>
      </c>
      <c r="AB23" s="227">
        <f>+J23</f>
        <v>0</v>
      </c>
      <c r="AC23" s="186">
        <f>SUM(AD23:AI23)</f>
        <v>1185</v>
      </c>
      <c r="AD23" s="188">
        <v>1185</v>
      </c>
      <c r="AE23" s="188">
        <v>0</v>
      </c>
      <c r="AF23" s="188">
        <v>0</v>
      </c>
      <c r="AG23" s="188">
        <v>0</v>
      </c>
      <c r="AH23" s="188">
        <v>0</v>
      </c>
      <c r="AI23" s="188">
        <v>0</v>
      </c>
      <c r="AJ23" s="227">
        <f>+K23</f>
        <v>0</v>
      </c>
      <c r="AK23" s="186">
        <f>SUM(AL23:AQ23)</f>
        <v>0</v>
      </c>
      <c r="AL23" s="188">
        <v>0</v>
      </c>
      <c r="AM23" s="188">
        <v>0</v>
      </c>
      <c r="AN23" s="188">
        <v>0</v>
      </c>
      <c r="AO23" s="188">
        <v>0</v>
      </c>
      <c r="AP23" s="188">
        <v>0</v>
      </c>
      <c r="AQ23" s="188">
        <v>0</v>
      </c>
      <c r="AR23" s="227">
        <f>+L23</f>
        <v>0</v>
      </c>
      <c r="AS23" s="186">
        <f>SUM(AT23:AY23)</f>
        <v>0</v>
      </c>
      <c r="AT23" s="188">
        <v>0</v>
      </c>
      <c r="AU23" s="188">
        <v>0</v>
      </c>
      <c r="AV23" s="188">
        <v>0</v>
      </c>
      <c r="AW23" s="188">
        <v>0</v>
      </c>
      <c r="AX23" s="188">
        <v>0</v>
      </c>
      <c r="AY23" s="188">
        <v>0</v>
      </c>
    </row>
    <row r="24" spans="4:51" ht="32.1" customHeight="1" x14ac:dyDescent="0.25">
      <c r="D24" s="202"/>
      <c r="E24" s="182">
        <f>+Metas!H778</f>
        <v>684</v>
      </c>
      <c r="F24" s="183" t="str">
        <f>+Metas!K778</f>
        <v>Alcaldías del Área Metropolitana apoyadas para facilitar hacer negocios y crear empresa</v>
      </c>
      <c r="G24" s="226">
        <f>+Metas!J778</f>
        <v>6</v>
      </c>
      <c r="H24" s="1">
        <f>SUM(I24:L24)</f>
        <v>0</v>
      </c>
      <c r="I24" s="185"/>
      <c r="J24" s="185"/>
      <c r="K24" s="185"/>
      <c r="L24" s="185"/>
      <c r="M24" s="186">
        <f t="shared" si="20"/>
        <v>685</v>
      </c>
      <c r="N24" s="186">
        <f t="shared" si="20"/>
        <v>685</v>
      </c>
      <c r="O24" s="186">
        <f t="shared" si="20"/>
        <v>0</v>
      </c>
      <c r="P24" s="186">
        <f t="shared" si="20"/>
        <v>0</v>
      </c>
      <c r="Q24" s="186">
        <f t="shared" si="20"/>
        <v>0</v>
      </c>
      <c r="R24" s="186">
        <f t="shared" si="20"/>
        <v>0</v>
      </c>
      <c r="S24" s="186">
        <f t="shared" si="20"/>
        <v>0</v>
      </c>
      <c r="T24" s="227">
        <f>+I24</f>
        <v>0</v>
      </c>
      <c r="U24" s="186">
        <f>SUM(V24:AA24)</f>
        <v>0</v>
      </c>
      <c r="V24" s="188">
        <v>0</v>
      </c>
      <c r="W24" s="188">
        <v>0</v>
      </c>
      <c r="X24" s="188">
        <v>0</v>
      </c>
      <c r="Y24" s="188">
        <v>0</v>
      </c>
      <c r="Z24" s="188">
        <v>0</v>
      </c>
      <c r="AA24" s="188">
        <v>0</v>
      </c>
      <c r="AB24" s="227">
        <f>+J24</f>
        <v>0</v>
      </c>
      <c r="AC24" s="186">
        <f>SUM(AD24:AI24)</f>
        <v>685</v>
      </c>
      <c r="AD24" s="188">
        <v>685</v>
      </c>
      <c r="AE24" s="188">
        <v>0</v>
      </c>
      <c r="AF24" s="188">
        <v>0</v>
      </c>
      <c r="AG24" s="188">
        <v>0</v>
      </c>
      <c r="AH24" s="188">
        <v>0</v>
      </c>
      <c r="AI24" s="188">
        <v>0</v>
      </c>
      <c r="AJ24" s="227">
        <f>+K24</f>
        <v>0</v>
      </c>
      <c r="AK24" s="186">
        <f>SUM(AL24:AQ24)</f>
        <v>0</v>
      </c>
      <c r="AL24" s="188">
        <v>0</v>
      </c>
      <c r="AM24" s="188">
        <v>0</v>
      </c>
      <c r="AN24" s="188">
        <v>0</v>
      </c>
      <c r="AO24" s="188">
        <v>0</v>
      </c>
      <c r="AP24" s="188">
        <v>0</v>
      </c>
      <c r="AQ24" s="188">
        <v>0</v>
      </c>
      <c r="AR24" s="227">
        <f>+L24</f>
        <v>0</v>
      </c>
      <c r="AS24" s="186">
        <f>SUM(AT24:AY24)</f>
        <v>0</v>
      </c>
      <c r="AT24" s="188">
        <v>0</v>
      </c>
      <c r="AU24" s="188">
        <v>0</v>
      </c>
      <c r="AV24" s="188">
        <v>0</v>
      </c>
      <c r="AW24" s="188">
        <v>0</v>
      </c>
      <c r="AX24" s="188">
        <v>0</v>
      </c>
      <c r="AY24" s="188">
        <v>0</v>
      </c>
    </row>
    <row r="25" spans="4:51" ht="31.9" customHeight="1" x14ac:dyDescent="0.25"/>
    <row r="26" spans="4:51" ht="31.9" customHeight="1" x14ac:dyDescent="0.25"/>
    <row r="27" spans="4:51" ht="31.9" customHeight="1" x14ac:dyDescent="0.25"/>
    <row r="28" spans="4:51" ht="31.9" customHeight="1" x14ac:dyDescent="0.25"/>
    <row r="29" spans="4:51" ht="31.9" customHeight="1" x14ac:dyDescent="0.25"/>
    <row r="30" spans="4:51" ht="31.9" customHeight="1" x14ac:dyDescent="0.25"/>
    <row r="31" spans="4:51" ht="31.9" customHeight="1" x14ac:dyDescent="0.25"/>
    <row r="32" spans="4:51" ht="31.9" customHeight="1" x14ac:dyDescent="0.25"/>
    <row r="33" ht="31.9" customHeight="1" x14ac:dyDescent="0.25"/>
    <row r="34" ht="31.9" customHeight="1" x14ac:dyDescent="0.25"/>
    <row r="35" ht="31.9" customHeight="1" x14ac:dyDescent="0.25"/>
    <row r="36" ht="31.9" customHeight="1" x14ac:dyDescent="0.25"/>
    <row r="37" ht="31.9" customHeight="1" x14ac:dyDescent="0.25"/>
    <row r="38" ht="31.9" customHeight="1" x14ac:dyDescent="0.25"/>
    <row r="39" ht="31.9" customHeight="1" x14ac:dyDescent="0.25"/>
    <row r="40" ht="31.9" customHeight="1" x14ac:dyDescent="0.25"/>
    <row r="41" ht="31.9" customHeight="1" x14ac:dyDescent="0.25"/>
    <row r="42" ht="31.9" customHeight="1" x14ac:dyDescent="0.25"/>
    <row r="43" ht="31.9" customHeight="1" x14ac:dyDescent="0.25"/>
    <row r="44" ht="31.9" customHeight="1" x14ac:dyDescent="0.25"/>
    <row r="45" ht="31.9" customHeight="1" x14ac:dyDescent="0.25"/>
    <row r="46" ht="31.9" customHeight="1" x14ac:dyDescent="0.25"/>
    <row r="47" ht="31.9" customHeight="1" x14ac:dyDescent="0.25"/>
    <row r="48" ht="31.9" customHeight="1" x14ac:dyDescent="0.25"/>
    <row r="49" ht="31.9" customHeight="1" x14ac:dyDescent="0.25"/>
    <row r="50" ht="31.9" customHeight="1" x14ac:dyDescent="0.25"/>
    <row r="51" ht="31.9" customHeight="1" x14ac:dyDescent="0.25"/>
  </sheetData>
  <sheetProtection algorithmName="SHA-512" hashValue="w2KdwJYvDtRvUjxYp07HENmZJB+rNLxYYNu0JBKfcX3BRVDVCe3y9owNesNG2hjIZFw6hO23isB2Bv1lkCVC3w==" saltValue="6tKTv8CADRyt611dupHf2Q==" spinCount="100000" sheet="1" objects="1" scenarios="1"/>
  <mergeCells count="40">
    <mergeCell ref="AJ1:AQ1"/>
    <mergeCell ref="AR1:AY1"/>
    <mergeCell ref="A2:F3"/>
    <mergeCell ref="G2:G3"/>
    <mergeCell ref="H2:H3"/>
    <mergeCell ref="I2:I3"/>
    <mergeCell ref="J2:J3"/>
    <mergeCell ref="K2:K3"/>
    <mergeCell ref="L2:L3"/>
    <mergeCell ref="M2:M3"/>
    <mergeCell ref="N2:Q2"/>
    <mergeCell ref="R2:R3"/>
    <mergeCell ref="S2:S3"/>
    <mergeCell ref="M1:S1"/>
    <mergeCell ref="T1:AA1"/>
    <mergeCell ref="AB1:AI1"/>
    <mergeCell ref="AX2:AX3"/>
    <mergeCell ref="AY2:AY3"/>
    <mergeCell ref="A4:F4"/>
    <mergeCell ref="E7:F7"/>
    <mergeCell ref="E12:F12"/>
    <mergeCell ref="AS2:AS3"/>
    <mergeCell ref="AT2:AW2"/>
    <mergeCell ref="AB2:AB3"/>
    <mergeCell ref="E21:F21"/>
    <mergeCell ref="AL2:AO2"/>
    <mergeCell ref="AP2:AP3"/>
    <mergeCell ref="AQ2:AQ3"/>
    <mergeCell ref="AR2:AR3"/>
    <mergeCell ref="AC2:AC3"/>
    <mergeCell ref="AD2:AG2"/>
    <mergeCell ref="AH2:AH3"/>
    <mergeCell ref="AI2:AI3"/>
    <mergeCell ref="AJ2:AJ3"/>
    <mergeCell ref="AK2:AK3"/>
    <mergeCell ref="T2:T3"/>
    <mergeCell ref="U2:U3"/>
    <mergeCell ref="V2:Y2"/>
    <mergeCell ref="Z2:Z3"/>
    <mergeCell ref="AA2:AA3"/>
  </mergeCells>
  <conditionalFormatting sqref="G22 G8">
    <cfRule type="expression" dxfId="254" priority="75">
      <formula>$G8=$H8</formula>
    </cfRule>
  </conditionalFormatting>
  <conditionalFormatting sqref="G13">
    <cfRule type="expression" dxfId="253" priority="73">
      <formula>$G13=$H13</formula>
    </cfRule>
  </conditionalFormatting>
  <conditionalFormatting sqref="G9:G11">
    <cfRule type="expression" dxfId="252" priority="16">
      <formula>$G9=$H9</formula>
    </cfRule>
  </conditionalFormatting>
  <conditionalFormatting sqref="G14:G20">
    <cfRule type="expression" dxfId="251" priority="15">
      <formula>$G14=$H14</formula>
    </cfRule>
  </conditionalFormatting>
  <conditionalFormatting sqref="G23:G24">
    <cfRule type="expression" dxfId="250" priority="14">
      <formula>$G23=$H23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C25CB03E-D9BA-417B-8978-DD4B6DBC3756}">
            <xm:f>M$6='D:\cerv20181022ienovoD\PDD SSG\SEGUIMIENTO PDD SSG\Plan Indicativo 2020-2023\Definitivos INDICATIVO pdd ssg\[INDICATIVO PDD NDS 2020-2023 (14 Hacienda 2020-07-27) (2).xlsx]Inversión'!#REF!</xm:f>
            <x14:dxf>
              <font>
                <b/>
                <i val="0"/>
                <color theme="0"/>
              </font>
              <fill>
                <patternFill>
                  <bgColor theme="7" tint="-0.24994659260841701"/>
                </patternFill>
              </fill>
            </x14:dxf>
          </x14:cfRule>
          <xm:sqref>M6:S6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Y139"/>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sheetView>
  </sheetViews>
  <sheetFormatPr baseColWidth="10" defaultColWidth="11.42578125" defaultRowHeight="12.7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1.7109375" style="210" customWidth="1"/>
    <col min="9" max="12" width="11.7109375" style="211" customWidth="1"/>
    <col min="13" max="19" width="12.7109375" style="212" customWidth="1"/>
    <col min="20" max="20" width="12.7109375" style="213" customWidth="1"/>
    <col min="21" max="24" width="12.7109375" style="214" customWidth="1"/>
    <col min="25" max="27" width="12.7109375" style="141" customWidth="1"/>
    <col min="28" max="28" width="12.7109375" style="213" customWidth="1"/>
    <col min="29" max="31" width="12.7109375" style="214" customWidth="1"/>
    <col min="32" max="35" width="12.7109375" style="141" customWidth="1"/>
    <col min="36" max="36" width="12.7109375" style="213" customWidth="1"/>
    <col min="37" max="40" width="12.7109375" style="214" customWidth="1"/>
    <col min="41" max="43" width="12.7109375" style="141" customWidth="1"/>
    <col min="44" max="44" width="12.7109375" style="213" customWidth="1"/>
    <col min="45" max="48" width="12.7109375" style="214" customWidth="1"/>
    <col min="49" max="87" width="12.7109375" style="141" customWidth="1"/>
    <col min="88" max="16384" width="11.42578125" style="141"/>
  </cols>
  <sheetData>
    <row r="1" spans="1:51" ht="32.25" customHeight="1" thickBot="1" x14ac:dyDescent="0.3">
      <c r="A1" s="141"/>
      <c r="B1" s="142"/>
      <c r="C1" s="142"/>
      <c r="D1" s="142"/>
      <c r="E1" s="143"/>
      <c r="F1" s="144"/>
      <c r="G1" s="145"/>
      <c r="H1" s="145"/>
      <c r="I1" s="147"/>
      <c r="J1" s="147"/>
      <c r="K1" s="147"/>
      <c r="L1" s="147"/>
      <c r="M1" s="527" t="s">
        <v>271</v>
      </c>
      <c r="N1" s="528"/>
      <c r="O1" s="528"/>
      <c r="P1" s="528"/>
      <c r="Q1" s="528"/>
      <c r="R1" s="528"/>
      <c r="S1" s="529"/>
      <c r="T1" s="530" t="s">
        <v>264</v>
      </c>
      <c r="U1" s="531"/>
      <c r="V1" s="531"/>
      <c r="W1" s="531"/>
      <c r="X1" s="531"/>
      <c r="Y1" s="531"/>
      <c r="Z1" s="531"/>
      <c r="AA1" s="531"/>
      <c r="AB1" s="532" t="s">
        <v>265</v>
      </c>
      <c r="AC1" s="533"/>
      <c r="AD1" s="533"/>
      <c r="AE1" s="533"/>
      <c r="AF1" s="533"/>
      <c r="AG1" s="533"/>
      <c r="AH1" s="533"/>
      <c r="AI1" s="533"/>
      <c r="AJ1" s="534" t="s">
        <v>266</v>
      </c>
      <c r="AK1" s="535"/>
      <c r="AL1" s="535"/>
      <c r="AM1" s="535"/>
      <c r="AN1" s="535"/>
      <c r="AO1" s="535"/>
      <c r="AP1" s="535"/>
      <c r="AQ1" s="535"/>
      <c r="AR1" s="536" t="s">
        <v>267</v>
      </c>
      <c r="AS1" s="537"/>
      <c r="AT1" s="537"/>
      <c r="AU1" s="537"/>
      <c r="AV1" s="537"/>
      <c r="AW1" s="537"/>
      <c r="AX1" s="537"/>
      <c r="AY1" s="537"/>
    </row>
    <row r="2" spans="1:51" ht="31.9" customHeight="1" x14ac:dyDescent="0.25">
      <c r="A2" s="542" t="s">
        <v>140</v>
      </c>
      <c r="B2" s="543"/>
      <c r="C2" s="543"/>
      <c r="D2" s="543"/>
      <c r="E2" s="543"/>
      <c r="F2" s="544"/>
      <c r="G2" s="567" t="s">
        <v>270</v>
      </c>
      <c r="H2" s="569" t="s">
        <v>269</v>
      </c>
      <c r="I2" s="555" t="s">
        <v>141</v>
      </c>
      <c r="J2" s="557" t="s">
        <v>142</v>
      </c>
      <c r="K2" s="559" t="s">
        <v>143</v>
      </c>
      <c r="L2" s="566" t="s">
        <v>144</v>
      </c>
      <c r="M2" s="571" t="s">
        <v>1</v>
      </c>
      <c r="N2" s="563" t="s">
        <v>0</v>
      </c>
      <c r="O2" s="563"/>
      <c r="P2" s="563"/>
      <c r="Q2" s="563"/>
      <c r="R2" s="564" t="s">
        <v>268</v>
      </c>
      <c r="S2" s="553" t="s">
        <v>5</v>
      </c>
      <c r="T2" s="561" t="s">
        <v>141</v>
      </c>
      <c r="U2" s="571" t="s">
        <v>8</v>
      </c>
      <c r="V2" s="563" t="s">
        <v>0</v>
      </c>
      <c r="W2" s="563"/>
      <c r="X2" s="563"/>
      <c r="Y2" s="563"/>
      <c r="Z2" s="564" t="s">
        <v>268</v>
      </c>
      <c r="AA2" s="553" t="s">
        <v>5</v>
      </c>
      <c r="AB2" s="561" t="s">
        <v>142</v>
      </c>
      <c r="AC2" s="571" t="s">
        <v>8</v>
      </c>
      <c r="AD2" s="563" t="s">
        <v>0</v>
      </c>
      <c r="AE2" s="563"/>
      <c r="AF2" s="563"/>
      <c r="AG2" s="563"/>
      <c r="AH2" s="564" t="s">
        <v>268</v>
      </c>
      <c r="AI2" s="553" t="s">
        <v>5</v>
      </c>
      <c r="AJ2" s="561" t="s">
        <v>143</v>
      </c>
      <c r="AK2" s="571" t="s">
        <v>8</v>
      </c>
      <c r="AL2" s="563" t="s">
        <v>0</v>
      </c>
      <c r="AM2" s="563"/>
      <c r="AN2" s="563"/>
      <c r="AO2" s="563"/>
      <c r="AP2" s="564" t="s">
        <v>268</v>
      </c>
      <c r="AQ2" s="553" t="s">
        <v>5</v>
      </c>
      <c r="AR2" s="561" t="s">
        <v>144</v>
      </c>
      <c r="AS2" s="571" t="s">
        <v>8</v>
      </c>
      <c r="AT2" s="563" t="s">
        <v>0</v>
      </c>
      <c r="AU2" s="563"/>
      <c r="AV2" s="563"/>
      <c r="AW2" s="563"/>
      <c r="AX2" s="564" t="s">
        <v>268</v>
      </c>
      <c r="AY2" s="553" t="s">
        <v>5</v>
      </c>
    </row>
    <row r="3" spans="1:51" ht="31.9" customHeight="1" x14ac:dyDescent="0.25">
      <c r="A3" s="545"/>
      <c r="B3" s="546"/>
      <c r="C3" s="546"/>
      <c r="D3" s="546"/>
      <c r="E3" s="546"/>
      <c r="F3" s="547"/>
      <c r="G3" s="568"/>
      <c r="H3" s="570"/>
      <c r="I3" s="556"/>
      <c r="J3" s="558"/>
      <c r="K3" s="560"/>
      <c r="L3" s="562"/>
      <c r="M3" s="572"/>
      <c r="N3" s="148" t="s">
        <v>2</v>
      </c>
      <c r="O3" s="148" t="s">
        <v>4</v>
      </c>
      <c r="P3" s="148" t="s">
        <v>3</v>
      </c>
      <c r="Q3" s="148" t="s">
        <v>6</v>
      </c>
      <c r="R3" s="565"/>
      <c r="S3" s="554"/>
      <c r="T3" s="562"/>
      <c r="U3" s="572"/>
      <c r="V3" s="148" t="s">
        <v>2</v>
      </c>
      <c r="W3" s="148" t="s">
        <v>4</v>
      </c>
      <c r="X3" s="148" t="s">
        <v>3</v>
      </c>
      <c r="Y3" s="148" t="s">
        <v>6</v>
      </c>
      <c r="Z3" s="565"/>
      <c r="AA3" s="554"/>
      <c r="AB3" s="562"/>
      <c r="AC3" s="572"/>
      <c r="AD3" s="148" t="s">
        <v>2</v>
      </c>
      <c r="AE3" s="148" t="s">
        <v>4</v>
      </c>
      <c r="AF3" s="148" t="s">
        <v>3</v>
      </c>
      <c r="AG3" s="148" t="s">
        <v>6</v>
      </c>
      <c r="AH3" s="565"/>
      <c r="AI3" s="554"/>
      <c r="AJ3" s="562"/>
      <c r="AK3" s="572"/>
      <c r="AL3" s="148" t="s">
        <v>2</v>
      </c>
      <c r="AM3" s="148" t="s">
        <v>4</v>
      </c>
      <c r="AN3" s="148" t="s">
        <v>3</v>
      </c>
      <c r="AO3" s="148" t="s">
        <v>6</v>
      </c>
      <c r="AP3" s="565"/>
      <c r="AQ3" s="554"/>
      <c r="AR3" s="562"/>
      <c r="AS3" s="572"/>
      <c r="AT3" s="148" t="s">
        <v>2</v>
      </c>
      <c r="AU3" s="148" t="s">
        <v>4</v>
      </c>
      <c r="AV3" s="148" t="s">
        <v>3</v>
      </c>
      <c r="AW3" s="148" t="s">
        <v>6</v>
      </c>
      <c r="AX3" s="565"/>
      <c r="AY3" s="554"/>
    </row>
    <row r="4" spans="1:51" ht="18" customHeight="1" x14ac:dyDescent="0.25">
      <c r="A4" s="548" t="s">
        <v>7</v>
      </c>
      <c r="B4" s="549"/>
      <c r="C4" s="549"/>
      <c r="D4" s="549"/>
      <c r="E4" s="549"/>
      <c r="F4" s="550"/>
      <c r="G4" s="149"/>
      <c r="H4" s="149"/>
      <c r="I4" s="150"/>
      <c r="J4" s="150"/>
      <c r="K4" s="150"/>
      <c r="L4" s="150"/>
      <c r="M4" s="215">
        <v>900</v>
      </c>
      <c r="N4" s="215">
        <v>900</v>
      </c>
      <c r="O4" s="215">
        <v>0</v>
      </c>
      <c r="P4" s="215">
        <v>0</v>
      </c>
      <c r="Q4" s="215">
        <v>0</v>
      </c>
      <c r="R4" s="215">
        <v>0</v>
      </c>
      <c r="S4" s="215">
        <v>0</v>
      </c>
      <c r="T4" s="152"/>
      <c r="U4" s="151"/>
      <c r="V4" s="151"/>
      <c r="W4" s="151"/>
      <c r="X4" s="151"/>
      <c r="Y4" s="151"/>
      <c r="Z4" s="151"/>
      <c r="AA4" s="151"/>
      <c r="AB4" s="152"/>
      <c r="AC4" s="151"/>
      <c r="AD4" s="151"/>
      <c r="AE4" s="151"/>
      <c r="AF4" s="151"/>
      <c r="AG4" s="151"/>
      <c r="AH4" s="151"/>
      <c r="AI4" s="151"/>
      <c r="AJ4" s="152"/>
      <c r="AK4" s="151"/>
      <c r="AL4" s="151"/>
      <c r="AM4" s="151"/>
      <c r="AN4" s="151"/>
      <c r="AO4" s="151"/>
      <c r="AP4" s="151"/>
      <c r="AQ4" s="151"/>
      <c r="AR4" s="152"/>
      <c r="AS4" s="151"/>
      <c r="AT4" s="151"/>
      <c r="AU4" s="151"/>
      <c r="AV4" s="151"/>
      <c r="AW4" s="151"/>
      <c r="AX4" s="151"/>
      <c r="AY4" s="151"/>
    </row>
    <row r="5" spans="1:51" ht="32.1" customHeight="1" x14ac:dyDescent="0.25">
      <c r="B5" s="216" t="s">
        <v>2666</v>
      </c>
      <c r="C5" s="217" t="s">
        <v>490</v>
      </c>
      <c r="D5" s="218"/>
      <c r="E5" s="219"/>
      <c r="F5" s="219"/>
      <c r="G5" s="220"/>
      <c r="H5" s="221"/>
      <c r="I5" s="222"/>
      <c r="J5" s="222"/>
      <c r="K5" s="222"/>
      <c r="L5" s="222"/>
      <c r="M5" s="223">
        <f t="shared" ref="M5:S5" si="0">+M6</f>
        <v>47370</v>
      </c>
      <c r="N5" s="223">
        <f t="shared" si="0"/>
        <v>20900</v>
      </c>
      <c r="O5" s="223">
        <f t="shared" si="0"/>
        <v>0</v>
      </c>
      <c r="P5" s="223">
        <f t="shared" si="0"/>
        <v>950</v>
      </c>
      <c r="Q5" s="223">
        <f t="shared" si="0"/>
        <v>0</v>
      </c>
      <c r="R5" s="223">
        <f t="shared" si="0"/>
        <v>0</v>
      </c>
      <c r="S5" s="223">
        <f t="shared" si="0"/>
        <v>25520</v>
      </c>
      <c r="T5" s="224"/>
      <c r="U5" s="237">
        <f>+U6</f>
        <v>2660</v>
      </c>
      <c r="V5" s="237">
        <f t="shared" ref="V5:AA5" si="1">+V6</f>
        <v>1200</v>
      </c>
      <c r="W5" s="237">
        <f t="shared" si="1"/>
        <v>0</v>
      </c>
      <c r="X5" s="237">
        <f t="shared" si="1"/>
        <v>0</v>
      </c>
      <c r="Y5" s="237">
        <f t="shared" si="1"/>
        <v>0</v>
      </c>
      <c r="Z5" s="237">
        <f t="shared" si="1"/>
        <v>0</v>
      </c>
      <c r="AA5" s="237">
        <f t="shared" si="1"/>
        <v>1460</v>
      </c>
      <c r="AB5" s="224"/>
      <c r="AC5" s="237">
        <f t="shared" ref="AC5:AI5" si="2">+AC6</f>
        <v>14075</v>
      </c>
      <c r="AD5" s="237">
        <f t="shared" si="2"/>
        <v>6345</v>
      </c>
      <c r="AE5" s="237">
        <f t="shared" si="2"/>
        <v>0</v>
      </c>
      <c r="AF5" s="237">
        <f t="shared" si="2"/>
        <v>200</v>
      </c>
      <c r="AG5" s="237">
        <f t="shared" si="2"/>
        <v>0</v>
      </c>
      <c r="AH5" s="237">
        <f t="shared" si="2"/>
        <v>0</v>
      </c>
      <c r="AI5" s="237">
        <f t="shared" si="2"/>
        <v>7530</v>
      </c>
      <c r="AJ5" s="224"/>
      <c r="AK5" s="237">
        <f t="shared" ref="AK5:AQ5" si="3">+AK6</f>
        <v>16020</v>
      </c>
      <c r="AL5" s="237">
        <f t="shared" si="3"/>
        <v>6710</v>
      </c>
      <c r="AM5" s="237">
        <f t="shared" si="3"/>
        <v>0</v>
      </c>
      <c r="AN5" s="237">
        <f t="shared" si="3"/>
        <v>500</v>
      </c>
      <c r="AO5" s="237">
        <f t="shared" si="3"/>
        <v>0</v>
      </c>
      <c r="AP5" s="237">
        <f t="shared" si="3"/>
        <v>0</v>
      </c>
      <c r="AQ5" s="237">
        <f t="shared" si="3"/>
        <v>8810</v>
      </c>
      <c r="AR5" s="224"/>
      <c r="AS5" s="237">
        <f t="shared" ref="AS5:AY5" si="4">+AS6</f>
        <v>14615</v>
      </c>
      <c r="AT5" s="237">
        <f t="shared" si="4"/>
        <v>6645</v>
      </c>
      <c r="AU5" s="237">
        <f t="shared" si="4"/>
        <v>0</v>
      </c>
      <c r="AV5" s="237">
        <f t="shared" si="4"/>
        <v>250</v>
      </c>
      <c r="AW5" s="237">
        <f t="shared" si="4"/>
        <v>0</v>
      </c>
      <c r="AX5" s="237">
        <f t="shared" si="4"/>
        <v>0</v>
      </c>
      <c r="AY5" s="237">
        <f t="shared" si="4"/>
        <v>7720</v>
      </c>
    </row>
    <row r="6" spans="1:51" ht="32.1" customHeight="1" x14ac:dyDescent="0.25">
      <c r="C6" s="165" t="s">
        <v>2667</v>
      </c>
      <c r="D6" s="166" t="s">
        <v>492</v>
      </c>
      <c r="E6" s="167"/>
      <c r="F6" s="168"/>
      <c r="G6" s="169"/>
      <c r="H6" s="170"/>
      <c r="I6" s="171"/>
      <c r="J6" s="171"/>
      <c r="K6" s="171"/>
      <c r="L6" s="171"/>
      <c r="M6" s="172">
        <f t="shared" ref="M6:S6" si="5">SUM(M7:M14)/2</f>
        <v>47370</v>
      </c>
      <c r="N6" s="172">
        <f t="shared" si="5"/>
        <v>20900</v>
      </c>
      <c r="O6" s="172">
        <f t="shared" si="5"/>
        <v>0</v>
      </c>
      <c r="P6" s="172">
        <f t="shared" si="5"/>
        <v>950</v>
      </c>
      <c r="Q6" s="172">
        <f t="shared" si="5"/>
        <v>0</v>
      </c>
      <c r="R6" s="172">
        <f t="shared" si="5"/>
        <v>0</v>
      </c>
      <c r="S6" s="172">
        <f t="shared" si="5"/>
        <v>25520</v>
      </c>
      <c r="T6" s="173"/>
      <c r="U6" s="174">
        <f t="shared" ref="U6:AA6" si="6">SUM(U7:U14)/2</f>
        <v>2660</v>
      </c>
      <c r="V6" s="174">
        <f t="shared" si="6"/>
        <v>1200</v>
      </c>
      <c r="W6" s="174">
        <f t="shared" si="6"/>
        <v>0</v>
      </c>
      <c r="X6" s="174">
        <f t="shared" si="6"/>
        <v>0</v>
      </c>
      <c r="Y6" s="174">
        <f t="shared" si="6"/>
        <v>0</v>
      </c>
      <c r="Z6" s="174">
        <f t="shared" si="6"/>
        <v>0</v>
      </c>
      <c r="AA6" s="174">
        <f t="shared" si="6"/>
        <v>1460</v>
      </c>
      <c r="AB6" s="173"/>
      <c r="AC6" s="174">
        <f t="shared" ref="AC6:AI6" si="7">SUM(AC7:AC14)/2</f>
        <v>14075</v>
      </c>
      <c r="AD6" s="174">
        <f t="shared" si="7"/>
        <v>6345</v>
      </c>
      <c r="AE6" s="174">
        <f t="shared" si="7"/>
        <v>0</v>
      </c>
      <c r="AF6" s="174">
        <f t="shared" si="7"/>
        <v>200</v>
      </c>
      <c r="AG6" s="174">
        <f t="shared" si="7"/>
        <v>0</v>
      </c>
      <c r="AH6" s="174">
        <f t="shared" si="7"/>
        <v>0</v>
      </c>
      <c r="AI6" s="174">
        <f t="shared" si="7"/>
        <v>7530</v>
      </c>
      <c r="AJ6" s="173"/>
      <c r="AK6" s="174">
        <f t="shared" ref="AK6:AQ6" si="8">SUM(AK7:AK14)/2</f>
        <v>16020</v>
      </c>
      <c r="AL6" s="174">
        <f t="shared" si="8"/>
        <v>6710</v>
      </c>
      <c r="AM6" s="174">
        <f t="shared" si="8"/>
        <v>0</v>
      </c>
      <c r="AN6" s="174">
        <f t="shared" si="8"/>
        <v>500</v>
      </c>
      <c r="AO6" s="174">
        <f t="shared" si="8"/>
        <v>0</v>
      </c>
      <c r="AP6" s="174">
        <f t="shared" si="8"/>
        <v>0</v>
      </c>
      <c r="AQ6" s="174">
        <f t="shared" si="8"/>
        <v>8810</v>
      </c>
      <c r="AR6" s="173"/>
      <c r="AS6" s="174">
        <f t="shared" ref="AS6:AY6" si="9">SUM(AS7:AS14)/2</f>
        <v>14615</v>
      </c>
      <c r="AT6" s="174">
        <f t="shared" si="9"/>
        <v>6645</v>
      </c>
      <c r="AU6" s="174">
        <f t="shared" si="9"/>
        <v>0</v>
      </c>
      <c r="AV6" s="174">
        <f t="shared" si="9"/>
        <v>250</v>
      </c>
      <c r="AW6" s="174">
        <f t="shared" si="9"/>
        <v>0</v>
      </c>
      <c r="AX6" s="174">
        <f t="shared" si="9"/>
        <v>0</v>
      </c>
      <c r="AY6" s="174">
        <f t="shared" si="9"/>
        <v>7720</v>
      </c>
    </row>
    <row r="7" spans="1:51" ht="32.1" customHeight="1" x14ac:dyDescent="0.25">
      <c r="D7" s="202" t="s">
        <v>2669</v>
      </c>
      <c r="E7" s="551" t="s">
        <v>2668</v>
      </c>
      <c r="F7" s="552"/>
      <c r="G7" s="176"/>
      <c r="H7" s="177"/>
      <c r="I7" s="178"/>
      <c r="J7" s="178"/>
      <c r="K7" s="178"/>
      <c r="L7" s="178"/>
      <c r="M7" s="179">
        <f t="shared" ref="M7:S14" si="10">+U7+AC7+AK7+AS7</f>
        <v>47370</v>
      </c>
      <c r="N7" s="179">
        <f t="shared" si="10"/>
        <v>20900</v>
      </c>
      <c r="O7" s="179">
        <f t="shared" si="10"/>
        <v>0</v>
      </c>
      <c r="P7" s="179">
        <f t="shared" si="10"/>
        <v>950</v>
      </c>
      <c r="Q7" s="179">
        <f t="shared" si="10"/>
        <v>0</v>
      </c>
      <c r="R7" s="179">
        <f t="shared" si="10"/>
        <v>0</v>
      </c>
      <c r="S7" s="179">
        <f t="shared" si="10"/>
        <v>25520</v>
      </c>
      <c r="T7" s="180"/>
      <c r="U7" s="181">
        <f t="shared" ref="U7:AA7" si="11">SUM(U8:U14)</f>
        <v>2660</v>
      </c>
      <c r="V7" s="181">
        <f t="shared" si="11"/>
        <v>1200</v>
      </c>
      <c r="W7" s="181">
        <f t="shared" si="11"/>
        <v>0</v>
      </c>
      <c r="X7" s="181">
        <f t="shared" si="11"/>
        <v>0</v>
      </c>
      <c r="Y7" s="181">
        <f t="shared" si="11"/>
        <v>0</v>
      </c>
      <c r="Z7" s="181">
        <f t="shared" si="11"/>
        <v>0</v>
      </c>
      <c r="AA7" s="181">
        <f t="shared" si="11"/>
        <v>1460</v>
      </c>
      <c r="AB7" s="180"/>
      <c r="AC7" s="181">
        <f t="shared" ref="AC7:AI7" si="12">SUM(AC8:AC14)</f>
        <v>14075</v>
      </c>
      <c r="AD7" s="181">
        <f t="shared" si="12"/>
        <v>6345</v>
      </c>
      <c r="AE7" s="181">
        <f t="shared" si="12"/>
        <v>0</v>
      </c>
      <c r="AF7" s="181">
        <f t="shared" si="12"/>
        <v>200</v>
      </c>
      <c r="AG7" s="181">
        <f t="shared" si="12"/>
        <v>0</v>
      </c>
      <c r="AH7" s="181">
        <f t="shared" si="12"/>
        <v>0</v>
      </c>
      <c r="AI7" s="181">
        <f t="shared" si="12"/>
        <v>7530</v>
      </c>
      <c r="AJ7" s="180"/>
      <c r="AK7" s="181">
        <f t="shared" ref="AK7:AQ7" si="13">SUM(AK8:AK14)</f>
        <v>16020</v>
      </c>
      <c r="AL7" s="181">
        <f t="shared" si="13"/>
        <v>6710</v>
      </c>
      <c r="AM7" s="181">
        <f t="shared" si="13"/>
        <v>0</v>
      </c>
      <c r="AN7" s="181">
        <f t="shared" si="13"/>
        <v>500</v>
      </c>
      <c r="AO7" s="181">
        <f t="shared" si="13"/>
        <v>0</v>
      </c>
      <c r="AP7" s="181">
        <f t="shared" si="13"/>
        <v>0</v>
      </c>
      <c r="AQ7" s="181">
        <f t="shared" si="13"/>
        <v>8810</v>
      </c>
      <c r="AR7" s="180"/>
      <c r="AS7" s="181">
        <f t="shared" ref="AS7:AY7" si="14">SUM(AS8:AS14)</f>
        <v>14615</v>
      </c>
      <c r="AT7" s="181">
        <f t="shared" si="14"/>
        <v>6645</v>
      </c>
      <c r="AU7" s="181">
        <f t="shared" si="14"/>
        <v>0</v>
      </c>
      <c r="AV7" s="181">
        <f t="shared" si="14"/>
        <v>250</v>
      </c>
      <c r="AW7" s="181">
        <f t="shared" si="14"/>
        <v>0</v>
      </c>
      <c r="AX7" s="181">
        <f t="shared" si="14"/>
        <v>0</v>
      </c>
      <c r="AY7" s="181">
        <f t="shared" si="14"/>
        <v>7720</v>
      </c>
    </row>
    <row r="8" spans="1:51" ht="32.1" customHeight="1" x14ac:dyDescent="0.25">
      <c r="D8" s="202"/>
      <c r="E8" s="182">
        <f>+Metas!H794</f>
        <v>694</v>
      </c>
      <c r="F8" s="183" t="str">
        <f>+Metas!K794</f>
        <v>Árboles sembrados. (Equivalente a 400 Ha)</v>
      </c>
      <c r="G8" s="184">
        <f>+Metas!J794</f>
        <v>1000000</v>
      </c>
      <c r="H8" s="1">
        <f>SUM(I8:L8)</f>
        <v>1000000</v>
      </c>
      <c r="I8" s="185">
        <v>50000</v>
      </c>
      <c r="J8" s="185">
        <v>300000</v>
      </c>
      <c r="K8" s="185">
        <v>325000</v>
      </c>
      <c r="L8" s="185">
        <v>325000</v>
      </c>
      <c r="M8" s="186">
        <f t="shared" si="10"/>
        <v>40000</v>
      </c>
      <c r="N8" s="186">
        <f t="shared" si="10"/>
        <v>20000</v>
      </c>
      <c r="O8" s="186">
        <f t="shared" si="10"/>
        <v>0</v>
      </c>
      <c r="P8" s="186">
        <f t="shared" si="10"/>
        <v>0</v>
      </c>
      <c r="Q8" s="186">
        <f t="shared" si="10"/>
        <v>0</v>
      </c>
      <c r="R8" s="186">
        <f t="shared" si="10"/>
        <v>0</v>
      </c>
      <c r="S8" s="186">
        <f t="shared" si="10"/>
        <v>20000</v>
      </c>
      <c r="T8" s="227">
        <f>+I8</f>
        <v>50000</v>
      </c>
      <c r="U8" s="186">
        <f>SUM(V8:AA8)</f>
        <v>2000</v>
      </c>
      <c r="V8" s="188">
        <v>1000</v>
      </c>
      <c r="W8" s="188"/>
      <c r="X8" s="188"/>
      <c r="Y8" s="188"/>
      <c r="Z8" s="188"/>
      <c r="AA8" s="188">
        <v>1000</v>
      </c>
      <c r="AB8" s="227">
        <f>+J8</f>
        <v>300000</v>
      </c>
      <c r="AC8" s="186">
        <f>SUM(AD8:AI8)</f>
        <v>12000</v>
      </c>
      <c r="AD8" s="188">
        <v>6000</v>
      </c>
      <c r="AE8" s="188"/>
      <c r="AF8" s="188"/>
      <c r="AG8" s="188"/>
      <c r="AH8" s="188"/>
      <c r="AI8" s="188">
        <v>6000</v>
      </c>
      <c r="AJ8" s="227">
        <f>+K8</f>
        <v>325000</v>
      </c>
      <c r="AK8" s="186">
        <f>SUM(AL8:AQ8)</f>
        <v>13000</v>
      </c>
      <c r="AL8" s="188">
        <v>6500</v>
      </c>
      <c r="AM8" s="188"/>
      <c r="AN8" s="188"/>
      <c r="AO8" s="188"/>
      <c r="AP8" s="188"/>
      <c r="AQ8" s="188">
        <v>6500</v>
      </c>
      <c r="AR8" s="227">
        <f>+L8</f>
        <v>325000</v>
      </c>
      <c r="AS8" s="186">
        <f>SUM(AT8:AY8)</f>
        <v>13000</v>
      </c>
      <c r="AT8" s="188">
        <v>6500</v>
      </c>
      <c r="AU8" s="188"/>
      <c r="AV8" s="188"/>
      <c r="AW8" s="188"/>
      <c r="AX8" s="188"/>
      <c r="AY8" s="188">
        <v>6500</v>
      </c>
    </row>
    <row r="9" spans="1:51" ht="32.1" customHeight="1" x14ac:dyDescent="0.25">
      <c r="D9" s="202"/>
      <c r="E9" s="182">
        <f>+Metas!H795</f>
        <v>695</v>
      </c>
      <c r="F9" s="183" t="str">
        <f>+Metas!K795</f>
        <v>Sistema Integral de Gestión para el Observatorio Ambiental implementado (municipios de convención, Teorama, San Calixto, El Tarra, Tibú y Sardinata).</v>
      </c>
      <c r="G9" s="184">
        <f>+Metas!J795</f>
        <v>1</v>
      </c>
      <c r="H9" s="1">
        <f t="shared" ref="H9:H14" si="15">SUM(I9:L9)</f>
        <v>1</v>
      </c>
      <c r="I9" s="185">
        <v>0.1</v>
      </c>
      <c r="J9" s="185">
        <v>0.2</v>
      </c>
      <c r="K9" s="185">
        <v>0.4</v>
      </c>
      <c r="L9" s="185">
        <v>0.3</v>
      </c>
      <c r="M9" s="186">
        <f t="shared" si="10"/>
        <v>150</v>
      </c>
      <c r="N9" s="186">
        <f t="shared" si="10"/>
        <v>150</v>
      </c>
      <c r="O9" s="186">
        <f t="shared" si="10"/>
        <v>0</v>
      </c>
      <c r="P9" s="186">
        <f t="shared" si="10"/>
        <v>0</v>
      </c>
      <c r="Q9" s="186">
        <f t="shared" si="10"/>
        <v>0</v>
      </c>
      <c r="R9" s="186">
        <f t="shared" si="10"/>
        <v>0</v>
      </c>
      <c r="S9" s="186">
        <f t="shared" si="10"/>
        <v>0</v>
      </c>
      <c r="T9" s="227">
        <f t="shared" ref="T9:T14" si="16">+I9</f>
        <v>0.1</v>
      </c>
      <c r="U9" s="186">
        <f t="shared" ref="U9:U14" si="17">SUM(V9:AA9)</f>
        <v>15</v>
      </c>
      <c r="V9" s="188">
        <v>15</v>
      </c>
      <c r="W9" s="188"/>
      <c r="X9" s="188"/>
      <c r="Y9" s="188"/>
      <c r="Z9" s="188"/>
      <c r="AA9" s="188"/>
      <c r="AB9" s="227">
        <f t="shared" ref="AB9:AB14" si="18">+J9</f>
        <v>0.2</v>
      </c>
      <c r="AC9" s="186">
        <f t="shared" ref="AC9:AC14" si="19">SUM(AD9:AI9)</f>
        <v>30</v>
      </c>
      <c r="AD9" s="188">
        <v>30</v>
      </c>
      <c r="AE9" s="188"/>
      <c r="AF9" s="188"/>
      <c r="AG9" s="188"/>
      <c r="AH9" s="188"/>
      <c r="AI9" s="188"/>
      <c r="AJ9" s="227">
        <f t="shared" ref="AJ9:AJ14" si="20">+K9</f>
        <v>0.4</v>
      </c>
      <c r="AK9" s="186">
        <f t="shared" ref="AK9:AK14" si="21">SUM(AL9:AQ9)</f>
        <v>60</v>
      </c>
      <c r="AL9" s="188">
        <v>60</v>
      </c>
      <c r="AM9" s="188"/>
      <c r="AN9" s="188"/>
      <c r="AO9" s="188"/>
      <c r="AP9" s="188"/>
      <c r="AQ9" s="188"/>
      <c r="AR9" s="227">
        <f t="shared" ref="AR9:AR14" si="22">+L9</f>
        <v>0.3</v>
      </c>
      <c r="AS9" s="186">
        <f t="shared" ref="AS9:AS14" si="23">SUM(AT9:AY9)</f>
        <v>45</v>
      </c>
      <c r="AT9" s="188">
        <v>45</v>
      </c>
      <c r="AU9" s="188"/>
      <c r="AV9" s="188"/>
      <c r="AW9" s="188"/>
      <c r="AX9" s="188"/>
      <c r="AY9" s="188"/>
    </row>
    <row r="10" spans="1:51" ht="32.1" customHeight="1" x14ac:dyDescent="0.25">
      <c r="D10" s="202"/>
      <c r="E10" s="182">
        <f>+Metas!H796</f>
        <v>696</v>
      </c>
      <c r="F10" s="183" t="str">
        <f>+Metas!K796</f>
        <v>Instrumentos financieros creados para la conservación de ecosistemas bosques y biodiversidad.</v>
      </c>
      <c r="G10" s="184">
        <f>+Metas!J796</f>
        <v>3</v>
      </c>
      <c r="H10" s="1">
        <f t="shared" si="15"/>
        <v>3</v>
      </c>
      <c r="I10" s="185">
        <v>0.2</v>
      </c>
      <c r="J10" s="185">
        <v>0.8</v>
      </c>
      <c r="K10" s="185">
        <v>1</v>
      </c>
      <c r="L10" s="185">
        <v>1</v>
      </c>
      <c r="M10" s="186">
        <f t="shared" si="10"/>
        <v>150</v>
      </c>
      <c r="N10" s="186">
        <f t="shared" si="10"/>
        <v>150</v>
      </c>
      <c r="O10" s="186">
        <f t="shared" si="10"/>
        <v>0</v>
      </c>
      <c r="P10" s="186">
        <f t="shared" si="10"/>
        <v>0</v>
      </c>
      <c r="Q10" s="186">
        <f t="shared" si="10"/>
        <v>0</v>
      </c>
      <c r="R10" s="186">
        <f t="shared" si="10"/>
        <v>0</v>
      </c>
      <c r="S10" s="186">
        <f t="shared" si="10"/>
        <v>0</v>
      </c>
      <c r="T10" s="227">
        <f t="shared" si="16"/>
        <v>0.2</v>
      </c>
      <c r="U10" s="186">
        <f t="shared" si="17"/>
        <v>10</v>
      </c>
      <c r="V10" s="188">
        <v>10</v>
      </c>
      <c r="W10" s="188"/>
      <c r="X10" s="188"/>
      <c r="Y10" s="188"/>
      <c r="Z10" s="188"/>
      <c r="AA10" s="188"/>
      <c r="AB10" s="227">
        <f t="shared" si="18"/>
        <v>0.8</v>
      </c>
      <c r="AC10" s="186">
        <f t="shared" si="19"/>
        <v>40</v>
      </c>
      <c r="AD10" s="188">
        <v>40</v>
      </c>
      <c r="AE10" s="188"/>
      <c r="AF10" s="188"/>
      <c r="AG10" s="188"/>
      <c r="AH10" s="188"/>
      <c r="AI10" s="188"/>
      <c r="AJ10" s="227">
        <f t="shared" si="20"/>
        <v>1</v>
      </c>
      <c r="AK10" s="186">
        <f t="shared" si="21"/>
        <v>50</v>
      </c>
      <c r="AL10" s="188">
        <v>50</v>
      </c>
      <c r="AM10" s="188"/>
      <c r="AN10" s="188"/>
      <c r="AO10" s="188"/>
      <c r="AP10" s="188"/>
      <c r="AQ10" s="188"/>
      <c r="AR10" s="227">
        <f t="shared" si="22"/>
        <v>1</v>
      </c>
      <c r="AS10" s="186">
        <f t="shared" si="23"/>
        <v>50</v>
      </c>
      <c r="AT10" s="188">
        <v>50</v>
      </c>
      <c r="AU10" s="188"/>
      <c r="AV10" s="188"/>
      <c r="AW10" s="188"/>
      <c r="AX10" s="188"/>
      <c r="AY10" s="188"/>
    </row>
    <row r="11" spans="1:51" ht="32.1" customHeight="1" x14ac:dyDescent="0.25">
      <c r="D11" s="202"/>
      <c r="E11" s="182">
        <f>+Metas!H797</f>
        <v>697</v>
      </c>
      <c r="F11" s="183" t="str">
        <f>+Metas!K797</f>
        <v>Proyectos agroforestales desarrollados en zonas de influencia de las cuencas Zulia, Pamplonita y Algodonal.</v>
      </c>
      <c r="G11" s="184">
        <f>+Metas!J797</f>
        <v>6</v>
      </c>
      <c r="H11" s="1">
        <f t="shared" si="15"/>
        <v>6</v>
      </c>
      <c r="I11" s="185">
        <v>1</v>
      </c>
      <c r="J11" s="185">
        <v>2</v>
      </c>
      <c r="K11" s="185">
        <v>2</v>
      </c>
      <c r="L11" s="185">
        <v>1</v>
      </c>
      <c r="M11" s="186">
        <f t="shared" si="10"/>
        <v>300</v>
      </c>
      <c r="N11" s="186">
        <f t="shared" si="10"/>
        <v>300</v>
      </c>
      <c r="O11" s="186">
        <f t="shared" si="10"/>
        <v>0</v>
      </c>
      <c r="P11" s="186">
        <f t="shared" si="10"/>
        <v>0</v>
      </c>
      <c r="Q11" s="186">
        <f t="shared" si="10"/>
        <v>0</v>
      </c>
      <c r="R11" s="186">
        <f t="shared" si="10"/>
        <v>0</v>
      </c>
      <c r="S11" s="186">
        <f t="shared" si="10"/>
        <v>0</v>
      </c>
      <c r="T11" s="227">
        <f t="shared" si="16"/>
        <v>1</v>
      </c>
      <c r="U11" s="186">
        <f t="shared" si="17"/>
        <v>50</v>
      </c>
      <c r="V11" s="188">
        <v>50</v>
      </c>
      <c r="W11" s="188"/>
      <c r="X11" s="188"/>
      <c r="Y11" s="188"/>
      <c r="Z11" s="188"/>
      <c r="AA11" s="188"/>
      <c r="AB11" s="227">
        <f t="shared" si="18"/>
        <v>2</v>
      </c>
      <c r="AC11" s="186">
        <f t="shared" si="19"/>
        <v>100</v>
      </c>
      <c r="AD11" s="188">
        <v>100</v>
      </c>
      <c r="AE11" s="188"/>
      <c r="AF11" s="188"/>
      <c r="AG11" s="188"/>
      <c r="AH11" s="188"/>
      <c r="AI11" s="188"/>
      <c r="AJ11" s="227">
        <f t="shared" si="20"/>
        <v>2</v>
      </c>
      <c r="AK11" s="186">
        <f t="shared" si="21"/>
        <v>100</v>
      </c>
      <c r="AL11" s="188">
        <v>100</v>
      </c>
      <c r="AM11" s="188"/>
      <c r="AN11" s="188"/>
      <c r="AO11" s="188"/>
      <c r="AP11" s="188"/>
      <c r="AQ11" s="188"/>
      <c r="AR11" s="227">
        <f t="shared" si="22"/>
        <v>1</v>
      </c>
      <c r="AS11" s="186">
        <f t="shared" si="23"/>
        <v>50</v>
      </c>
      <c r="AT11" s="188">
        <v>50</v>
      </c>
      <c r="AU11" s="188"/>
      <c r="AV11" s="188"/>
      <c r="AW11" s="188"/>
      <c r="AX11" s="188"/>
      <c r="AY11" s="188"/>
    </row>
    <row r="12" spans="1:51" ht="32.1" customHeight="1" x14ac:dyDescent="0.25">
      <c r="D12" s="202"/>
      <c r="E12" s="182">
        <f>+Metas!H798</f>
        <v>698</v>
      </c>
      <c r="F12" s="183" t="str">
        <f>+Metas!K798</f>
        <v>Soluciones fotovoltaicas ejecutadas en zonas no interconectadas – ZNI del Departamento.</v>
      </c>
      <c r="G12" s="184">
        <f>+Metas!J798</f>
        <v>50</v>
      </c>
      <c r="H12" s="1">
        <f t="shared" si="15"/>
        <v>50</v>
      </c>
      <c r="I12" s="185">
        <v>5</v>
      </c>
      <c r="J12" s="185">
        <v>15</v>
      </c>
      <c r="K12" s="185">
        <v>20</v>
      </c>
      <c r="L12" s="185">
        <v>10</v>
      </c>
      <c r="M12" s="186">
        <f t="shared" si="10"/>
        <v>1250</v>
      </c>
      <c r="N12" s="186">
        <f t="shared" si="10"/>
        <v>300</v>
      </c>
      <c r="O12" s="186">
        <f t="shared" si="10"/>
        <v>0</v>
      </c>
      <c r="P12" s="186">
        <f t="shared" si="10"/>
        <v>950</v>
      </c>
      <c r="Q12" s="186">
        <f t="shared" si="10"/>
        <v>0</v>
      </c>
      <c r="R12" s="186">
        <f t="shared" si="10"/>
        <v>0</v>
      </c>
      <c r="S12" s="186">
        <f t="shared" si="10"/>
        <v>0</v>
      </c>
      <c r="T12" s="227">
        <f t="shared" si="16"/>
        <v>5</v>
      </c>
      <c r="U12" s="186">
        <f t="shared" si="17"/>
        <v>125</v>
      </c>
      <c r="V12" s="188">
        <v>125</v>
      </c>
      <c r="W12" s="188"/>
      <c r="X12" s="188"/>
      <c r="Y12" s="188"/>
      <c r="Z12" s="188"/>
      <c r="AA12" s="188"/>
      <c r="AB12" s="227">
        <f t="shared" si="18"/>
        <v>15</v>
      </c>
      <c r="AC12" s="186">
        <f t="shared" si="19"/>
        <v>375</v>
      </c>
      <c r="AD12" s="188">
        <v>175</v>
      </c>
      <c r="AE12" s="188"/>
      <c r="AF12" s="188">
        <v>200</v>
      </c>
      <c r="AG12" s="188"/>
      <c r="AH12" s="188"/>
      <c r="AI12" s="188"/>
      <c r="AJ12" s="227">
        <f t="shared" si="20"/>
        <v>20</v>
      </c>
      <c r="AK12" s="186">
        <f t="shared" si="21"/>
        <v>500</v>
      </c>
      <c r="AL12" s="188"/>
      <c r="AM12" s="188"/>
      <c r="AN12" s="188">
        <v>500</v>
      </c>
      <c r="AO12" s="188"/>
      <c r="AP12" s="188"/>
      <c r="AQ12" s="188"/>
      <c r="AR12" s="227">
        <f t="shared" si="22"/>
        <v>10</v>
      </c>
      <c r="AS12" s="186">
        <f t="shared" si="23"/>
        <v>250</v>
      </c>
      <c r="AT12" s="188"/>
      <c r="AU12" s="188"/>
      <c r="AV12" s="188">
        <v>250</v>
      </c>
      <c r="AW12" s="188"/>
      <c r="AX12" s="188"/>
      <c r="AY12" s="188"/>
    </row>
    <row r="13" spans="1:51" ht="32.1" customHeight="1" x14ac:dyDescent="0.25">
      <c r="D13" s="202"/>
      <c r="E13" s="182">
        <f>+Metas!H799</f>
        <v>699</v>
      </c>
      <c r="F13" s="183" t="str">
        <f>+Metas!K799</f>
        <v>Hectáreas adquiridas para la conservación del recurso hídrico, y protección de páramos y parques naturales en el Departamento.</v>
      </c>
      <c r="G13" s="184">
        <f>+Metas!J799</f>
        <v>1200</v>
      </c>
      <c r="H13" s="1">
        <f t="shared" si="15"/>
        <v>1200</v>
      </c>
      <c r="I13" s="185">
        <v>100</v>
      </c>
      <c r="J13" s="185">
        <v>350</v>
      </c>
      <c r="K13" s="185">
        <v>450</v>
      </c>
      <c r="L13" s="185">
        <v>300</v>
      </c>
      <c r="M13" s="186">
        <f t="shared" si="10"/>
        <v>3600</v>
      </c>
      <c r="N13" s="186">
        <f t="shared" si="10"/>
        <v>0</v>
      </c>
      <c r="O13" s="186">
        <f t="shared" si="10"/>
        <v>0</v>
      </c>
      <c r="P13" s="186">
        <f t="shared" si="10"/>
        <v>0</v>
      </c>
      <c r="Q13" s="186">
        <f t="shared" si="10"/>
        <v>0</v>
      </c>
      <c r="R13" s="186">
        <f t="shared" si="10"/>
        <v>0</v>
      </c>
      <c r="S13" s="186">
        <f t="shared" si="10"/>
        <v>3600</v>
      </c>
      <c r="T13" s="227">
        <f t="shared" si="16"/>
        <v>100</v>
      </c>
      <c r="U13" s="186">
        <f t="shared" si="17"/>
        <v>300</v>
      </c>
      <c r="V13" s="188"/>
      <c r="W13" s="188"/>
      <c r="X13" s="188"/>
      <c r="Y13" s="188"/>
      <c r="Z13" s="188"/>
      <c r="AA13" s="188">
        <v>300</v>
      </c>
      <c r="AB13" s="227">
        <f t="shared" si="18"/>
        <v>350</v>
      </c>
      <c r="AC13" s="186">
        <f t="shared" si="19"/>
        <v>1050</v>
      </c>
      <c r="AD13" s="188"/>
      <c r="AE13" s="188"/>
      <c r="AF13" s="188"/>
      <c r="AG13" s="188"/>
      <c r="AH13" s="188"/>
      <c r="AI13" s="188">
        <v>1050</v>
      </c>
      <c r="AJ13" s="227">
        <f t="shared" si="20"/>
        <v>450</v>
      </c>
      <c r="AK13" s="186">
        <f t="shared" si="21"/>
        <v>1350</v>
      </c>
      <c r="AL13" s="188"/>
      <c r="AM13" s="188"/>
      <c r="AN13" s="188"/>
      <c r="AO13" s="188"/>
      <c r="AP13" s="188"/>
      <c r="AQ13" s="188">
        <v>1350</v>
      </c>
      <c r="AR13" s="227">
        <f t="shared" si="22"/>
        <v>300</v>
      </c>
      <c r="AS13" s="186">
        <f t="shared" si="23"/>
        <v>900</v>
      </c>
      <c r="AT13" s="188"/>
      <c r="AU13" s="188"/>
      <c r="AV13" s="188"/>
      <c r="AW13" s="188"/>
      <c r="AX13" s="188"/>
      <c r="AY13" s="188">
        <v>900</v>
      </c>
    </row>
    <row r="14" spans="1:51" ht="32.1" customHeight="1" x14ac:dyDescent="0.25">
      <c r="D14" s="202"/>
      <c r="E14" s="182">
        <f>+Metas!H800</f>
        <v>700</v>
      </c>
      <c r="F14" s="183" t="str">
        <f>+Metas!K800</f>
        <v>Kilómetros de aislamiento como estrategia de mantenimiento de las áreas de importancia estratégica del Departamento.</v>
      </c>
      <c r="G14" s="184">
        <f>+Metas!J800</f>
        <v>60</v>
      </c>
      <c r="H14" s="1">
        <f t="shared" si="15"/>
        <v>60</v>
      </c>
      <c r="I14" s="185">
        <v>5</v>
      </c>
      <c r="J14" s="185">
        <v>15</v>
      </c>
      <c r="K14" s="185">
        <v>30</v>
      </c>
      <c r="L14" s="185">
        <v>10</v>
      </c>
      <c r="M14" s="186">
        <f t="shared" si="10"/>
        <v>1920</v>
      </c>
      <c r="N14" s="186">
        <f t="shared" si="10"/>
        <v>0</v>
      </c>
      <c r="O14" s="186">
        <f t="shared" si="10"/>
        <v>0</v>
      </c>
      <c r="P14" s="186">
        <f t="shared" si="10"/>
        <v>0</v>
      </c>
      <c r="Q14" s="186">
        <f t="shared" si="10"/>
        <v>0</v>
      </c>
      <c r="R14" s="186">
        <f t="shared" si="10"/>
        <v>0</v>
      </c>
      <c r="S14" s="186">
        <f t="shared" si="10"/>
        <v>1920</v>
      </c>
      <c r="T14" s="227">
        <f t="shared" si="16"/>
        <v>5</v>
      </c>
      <c r="U14" s="186">
        <f t="shared" si="17"/>
        <v>160</v>
      </c>
      <c r="V14" s="188"/>
      <c r="W14" s="188"/>
      <c r="X14" s="188"/>
      <c r="Y14" s="188"/>
      <c r="Z14" s="188"/>
      <c r="AA14" s="188">
        <v>160</v>
      </c>
      <c r="AB14" s="227">
        <f t="shared" si="18"/>
        <v>15</v>
      </c>
      <c r="AC14" s="186">
        <f t="shared" si="19"/>
        <v>480</v>
      </c>
      <c r="AD14" s="188"/>
      <c r="AE14" s="188"/>
      <c r="AF14" s="188"/>
      <c r="AG14" s="188"/>
      <c r="AH14" s="188"/>
      <c r="AI14" s="188">
        <v>480</v>
      </c>
      <c r="AJ14" s="227">
        <f t="shared" si="20"/>
        <v>30</v>
      </c>
      <c r="AK14" s="186">
        <f t="shared" si="21"/>
        <v>960</v>
      </c>
      <c r="AL14" s="188"/>
      <c r="AM14" s="188"/>
      <c r="AN14" s="188"/>
      <c r="AO14" s="188"/>
      <c r="AP14" s="188"/>
      <c r="AQ14" s="188">
        <v>960</v>
      </c>
      <c r="AR14" s="227">
        <f t="shared" si="22"/>
        <v>10</v>
      </c>
      <c r="AS14" s="186">
        <f t="shared" si="23"/>
        <v>320</v>
      </c>
      <c r="AT14" s="188"/>
      <c r="AU14" s="188"/>
      <c r="AV14" s="188"/>
      <c r="AW14" s="188"/>
      <c r="AX14" s="188"/>
      <c r="AY14" s="188">
        <v>320</v>
      </c>
    </row>
    <row r="15" spans="1:51" ht="31.9" customHeight="1" x14ac:dyDescent="0.25">
      <c r="AF15" s="214"/>
    </row>
    <row r="16" spans="1:51" ht="31.9" customHeight="1" thickBot="1" x14ac:dyDescent="0.3">
      <c r="AF16" s="214"/>
    </row>
    <row r="17" spans="1:51" ht="32.25" customHeight="1" thickBot="1" x14ac:dyDescent="0.3">
      <c r="A17" s="141"/>
      <c r="B17" s="142"/>
      <c r="C17" s="142"/>
      <c r="D17" s="142"/>
      <c r="E17" s="143"/>
      <c r="F17" s="144"/>
      <c r="G17" s="145"/>
      <c r="H17" s="145"/>
      <c r="I17" s="147"/>
      <c r="J17" s="147"/>
      <c r="K17" s="147"/>
      <c r="L17" s="147"/>
      <c r="M17" s="527" t="s">
        <v>271</v>
      </c>
      <c r="N17" s="528"/>
      <c r="O17" s="528"/>
      <c r="P17" s="528"/>
      <c r="Q17" s="528"/>
      <c r="R17" s="528"/>
      <c r="S17" s="529"/>
      <c r="T17" s="530" t="s">
        <v>264</v>
      </c>
      <c r="U17" s="531"/>
      <c r="V17" s="531"/>
      <c r="W17" s="531"/>
      <c r="X17" s="531"/>
      <c r="Y17" s="531"/>
      <c r="Z17" s="531"/>
      <c r="AA17" s="531"/>
      <c r="AB17" s="532" t="s">
        <v>265</v>
      </c>
      <c r="AC17" s="533"/>
      <c r="AD17" s="533"/>
      <c r="AE17" s="533"/>
      <c r="AF17" s="533"/>
      <c r="AG17" s="533"/>
      <c r="AH17" s="533"/>
      <c r="AI17" s="533"/>
      <c r="AJ17" s="534" t="s">
        <v>266</v>
      </c>
      <c r="AK17" s="535"/>
      <c r="AL17" s="535"/>
      <c r="AM17" s="535"/>
      <c r="AN17" s="535"/>
      <c r="AO17" s="535"/>
      <c r="AP17" s="535"/>
      <c r="AQ17" s="535"/>
      <c r="AR17" s="536" t="s">
        <v>267</v>
      </c>
      <c r="AS17" s="537"/>
      <c r="AT17" s="537"/>
      <c r="AU17" s="537"/>
      <c r="AV17" s="537"/>
      <c r="AW17" s="537"/>
      <c r="AX17" s="537"/>
      <c r="AY17" s="537"/>
    </row>
    <row r="18" spans="1:51" ht="31.9" customHeight="1" x14ac:dyDescent="0.25">
      <c r="A18" s="542" t="s">
        <v>140</v>
      </c>
      <c r="B18" s="543"/>
      <c r="C18" s="543"/>
      <c r="D18" s="543"/>
      <c r="E18" s="543"/>
      <c r="F18" s="544"/>
      <c r="G18" s="567" t="s">
        <v>270</v>
      </c>
      <c r="H18" s="569" t="s">
        <v>269</v>
      </c>
      <c r="I18" s="555" t="s">
        <v>141</v>
      </c>
      <c r="J18" s="557" t="s">
        <v>142</v>
      </c>
      <c r="K18" s="559" t="s">
        <v>143</v>
      </c>
      <c r="L18" s="566" t="s">
        <v>144</v>
      </c>
      <c r="M18" s="571" t="s">
        <v>1</v>
      </c>
      <c r="N18" s="563" t="s">
        <v>0</v>
      </c>
      <c r="O18" s="563"/>
      <c r="P18" s="563"/>
      <c r="Q18" s="563"/>
      <c r="R18" s="564" t="s">
        <v>268</v>
      </c>
      <c r="S18" s="553" t="s">
        <v>5</v>
      </c>
      <c r="T18" s="561" t="s">
        <v>141</v>
      </c>
      <c r="U18" s="571" t="s">
        <v>8</v>
      </c>
      <c r="V18" s="563" t="s">
        <v>0</v>
      </c>
      <c r="W18" s="563"/>
      <c r="X18" s="563"/>
      <c r="Y18" s="563"/>
      <c r="Z18" s="564" t="s">
        <v>268</v>
      </c>
      <c r="AA18" s="553" t="s">
        <v>5</v>
      </c>
      <c r="AB18" s="561" t="s">
        <v>142</v>
      </c>
      <c r="AC18" s="571" t="s">
        <v>8</v>
      </c>
      <c r="AD18" s="563" t="s">
        <v>0</v>
      </c>
      <c r="AE18" s="563"/>
      <c r="AF18" s="563"/>
      <c r="AG18" s="563"/>
      <c r="AH18" s="564" t="s">
        <v>268</v>
      </c>
      <c r="AI18" s="553" t="s">
        <v>5</v>
      </c>
      <c r="AJ18" s="561" t="s">
        <v>143</v>
      </c>
      <c r="AK18" s="571" t="s">
        <v>8</v>
      </c>
      <c r="AL18" s="563" t="s">
        <v>0</v>
      </c>
      <c r="AM18" s="563"/>
      <c r="AN18" s="563"/>
      <c r="AO18" s="563"/>
      <c r="AP18" s="564" t="s">
        <v>268</v>
      </c>
      <c r="AQ18" s="553" t="s">
        <v>5</v>
      </c>
      <c r="AR18" s="561" t="s">
        <v>144</v>
      </c>
      <c r="AS18" s="571" t="s">
        <v>8</v>
      </c>
      <c r="AT18" s="563" t="s">
        <v>0</v>
      </c>
      <c r="AU18" s="563"/>
      <c r="AV18" s="563"/>
      <c r="AW18" s="563"/>
      <c r="AX18" s="564" t="s">
        <v>268</v>
      </c>
      <c r="AY18" s="553" t="s">
        <v>5</v>
      </c>
    </row>
    <row r="19" spans="1:51" ht="31.9" customHeight="1" x14ac:dyDescent="0.25">
      <c r="A19" s="545"/>
      <c r="B19" s="546"/>
      <c r="C19" s="546"/>
      <c r="D19" s="546"/>
      <c r="E19" s="546"/>
      <c r="F19" s="547"/>
      <c r="G19" s="568"/>
      <c r="H19" s="570"/>
      <c r="I19" s="556"/>
      <c r="J19" s="558"/>
      <c r="K19" s="560"/>
      <c r="L19" s="562"/>
      <c r="M19" s="572"/>
      <c r="N19" s="148" t="s">
        <v>2</v>
      </c>
      <c r="O19" s="148" t="s">
        <v>4</v>
      </c>
      <c r="P19" s="148" t="s">
        <v>3</v>
      </c>
      <c r="Q19" s="148" t="s">
        <v>6</v>
      </c>
      <c r="R19" s="565"/>
      <c r="S19" s="554"/>
      <c r="T19" s="562"/>
      <c r="U19" s="572"/>
      <c r="V19" s="148" t="s">
        <v>2</v>
      </c>
      <c r="W19" s="148" t="s">
        <v>4</v>
      </c>
      <c r="X19" s="148" t="s">
        <v>3</v>
      </c>
      <c r="Y19" s="148" t="s">
        <v>6</v>
      </c>
      <c r="Z19" s="565"/>
      <c r="AA19" s="554"/>
      <c r="AB19" s="562"/>
      <c r="AC19" s="572"/>
      <c r="AD19" s="148" t="s">
        <v>2</v>
      </c>
      <c r="AE19" s="148" t="s">
        <v>4</v>
      </c>
      <c r="AF19" s="148" t="s">
        <v>3</v>
      </c>
      <c r="AG19" s="148" t="s">
        <v>6</v>
      </c>
      <c r="AH19" s="565"/>
      <c r="AI19" s="554"/>
      <c r="AJ19" s="562"/>
      <c r="AK19" s="572"/>
      <c r="AL19" s="148" t="s">
        <v>2</v>
      </c>
      <c r="AM19" s="148" t="s">
        <v>4</v>
      </c>
      <c r="AN19" s="148" t="s">
        <v>3</v>
      </c>
      <c r="AO19" s="148" t="s">
        <v>6</v>
      </c>
      <c r="AP19" s="565"/>
      <c r="AQ19" s="554"/>
      <c r="AR19" s="562"/>
      <c r="AS19" s="572"/>
      <c r="AT19" s="148" t="s">
        <v>2</v>
      </c>
      <c r="AU19" s="148" t="s">
        <v>4</v>
      </c>
      <c r="AV19" s="148" t="s">
        <v>3</v>
      </c>
      <c r="AW19" s="148" t="s">
        <v>6</v>
      </c>
      <c r="AX19" s="565"/>
      <c r="AY19" s="554"/>
    </row>
    <row r="20" spans="1:51" ht="18" customHeight="1" x14ac:dyDescent="0.25">
      <c r="A20" s="548" t="s">
        <v>7</v>
      </c>
      <c r="B20" s="549"/>
      <c r="C20" s="549"/>
      <c r="D20" s="549"/>
      <c r="E20" s="549"/>
      <c r="F20" s="550"/>
      <c r="G20" s="149"/>
      <c r="H20" s="149"/>
      <c r="I20" s="150"/>
      <c r="J20" s="150"/>
      <c r="K20" s="150"/>
      <c r="L20" s="150"/>
      <c r="M20" s="215">
        <v>900</v>
      </c>
      <c r="N20" s="215">
        <v>900</v>
      </c>
      <c r="O20" s="215">
        <v>0</v>
      </c>
      <c r="P20" s="215">
        <v>0</v>
      </c>
      <c r="Q20" s="215">
        <v>0</v>
      </c>
      <c r="R20" s="215">
        <v>0</v>
      </c>
      <c r="S20" s="215">
        <v>0</v>
      </c>
      <c r="T20" s="152"/>
      <c r="U20" s="151"/>
      <c r="V20" s="151"/>
      <c r="W20" s="151"/>
      <c r="X20" s="151"/>
      <c r="Y20" s="151"/>
      <c r="Z20" s="151"/>
      <c r="AA20" s="151"/>
      <c r="AB20" s="152"/>
      <c r="AC20" s="151"/>
      <c r="AD20" s="151"/>
      <c r="AE20" s="151"/>
      <c r="AF20" s="151"/>
      <c r="AG20" s="151"/>
      <c r="AH20" s="151"/>
      <c r="AI20" s="151"/>
      <c r="AJ20" s="152"/>
      <c r="AK20" s="151"/>
      <c r="AL20" s="151"/>
      <c r="AM20" s="151"/>
      <c r="AN20" s="151"/>
      <c r="AO20" s="151"/>
      <c r="AP20" s="151"/>
      <c r="AQ20" s="151"/>
      <c r="AR20" s="152"/>
      <c r="AS20" s="151"/>
      <c r="AT20" s="151"/>
      <c r="AU20" s="151"/>
      <c r="AV20" s="151"/>
      <c r="AW20" s="151"/>
      <c r="AX20" s="151"/>
      <c r="AY20" s="151"/>
    </row>
    <row r="21" spans="1:51" ht="32.1" customHeight="1" x14ac:dyDescent="0.25">
      <c r="B21" s="216" t="s">
        <v>2671</v>
      </c>
      <c r="C21" s="217" t="s">
        <v>2670</v>
      </c>
      <c r="D21" s="218"/>
      <c r="E21" s="219"/>
      <c r="F21" s="219"/>
      <c r="G21" s="220"/>
      <c r="H21" s="221"/>
      <c r="I21" s="222"/>
      <c r="J21" s="222"/>
      <c r="K21" s="222"/>
      <c r="L21" s="222"/>
      <c r="M21" s="223">
        <f t="shared" ref="M21:S21" si="24">+M22</f>
        <v>3469</v>
      </c>
      <c r="N21" s="223">
        <f t="shared" si="24"/>
        <v>900</v>
      </c>
      <c r="O21" s="223">
        <f t="shared" si="24"/>
        <v>0</v>
      </c>
      <c r="P21" s="223">
        <f t="shared" si="24"/>
        <v>0</v>
      </c>
      <c r="Q21" s="223">
        <f t="shared" si="24"/>
        <v>0</v>
      </c>
      <c r="R21" s="223">
        <f t="shared" si="24"/>
        <v>0</v>
      </c>
      <c r="S21" s="223">
        <f t="shared" si="24"/>
        <v>2569</v>
      </c>
      <c r="T21" s="224"/>
      <c r="U21" s="237">
        <f t="shared" ref="U21:AA21" si="25">+U22</f>
        <v>248.27999999999997</v>
      </c>
      <c r="V21" s="237">
        <f t="shared" si="25"/>
        <v>248.27999999999997</v>
      </c>
      <c r="W21" s="237">
        <f t="shared" si="25"/>
        <v>0</v>
      </c>
      <c r="X21" s="237">
        <f t="shared" si="25"/>
        <v>0</v>
      </c>
      <c r="Y21" s="237">
        <f t="shared" si="25"/>
        <v>0</v>
      </c>
      <c r="Z21" s="237">
        <f t="shared" si="25"/>
        <v>0</v>
      </c>
      <c r="AA21" s="237">
        <f t="shared" si="25"/>
        <v>0</v>
      </c>
      <c r="AB21" s="224"/>
      <c r="AC21" s="237">
        <f t="shared" ref="AC21:AI21" si="26">+AC22</f>
        <v>1159.3200000000002</v>
      </c>
      <c r="AD21" s="237">
        <f t="shared" si="26"/>
        <v>390.32</v>
      </c>
      <c r="AE21" s="237">
        <f t="shared" si="26"/>
        <v>0</v>
      </c>
      <c r="AF21" s="237">
        <f t="shared" si="26"/>
        <v>0</v>
      </c>
      <c r="AG21" s="237">
        <f t="shared" si="26"/>
        <v>0</v>
      </c>
      <c r="AH21" s="237">
        <f t="shared" si="26"/>
        <v>0</v>
      </c>
      <c r="AI21" s="237">
        <f t="shared" si="26"/>
        <v>769</v>
      </c>
      <c r="AJ21" s="224"/>
      <c r="AK21" s="237">
        <f t="shared" ref="AK21:AQ21" si="27">+AK22</f>
        <v>1487.6</v>
      </c>
      <c r="AL21" s="237">
        <f t="shared" si="27"/>
        <v>187.6</v>
      </c>
      <c r="AM21" s="237">
        <f t="shared" si="27"/>
        <v>0</v>
      </c>
      <c r="AN21" s="237">
        <f t="shared" si="27"/>
        <v>0</v>
      </c>
      <c r="AO21" s="237">
        <f t="shared" si="27"/>
        <v>0</v>
      </c>
      <c r="AP21" s="237">
        <f t="shared" si="27"/>
        <v>0</v>
      </c>
      <c r="AQ21" s="237">
        <f t="shared" si="27"/>
        <v>1300</v>
      </c>
      <c r="AR21" s="224"/>
      <c r="AS21" s="237">
        <f t="shared" ref="AS21:AY21" si="28">+AS22</f>
        <v>573.79999999999995</v>
      </c>
      <c r="AT21" s="237">
        <f t="shared" si="28"/>
        <v>73.8</v>
      </c>
      <c r="AU21" s="237">
        <f t="shared" si="28"/>
        <v>0</v>
      </c>
      <c r="AV21" s="237">
        <f t="shared" si="28"/>
        <v>0</v>
      </c>
      <c r="AW21" s="237">
        <f t="shared" si="28"/>
        <v>0</v>
      </c>
      <c r="AX21" s="237">
        <f t="shared" si="28"/>
        <v>0</v>
      </c>
      <c r="AY21" s="237">
        <f t="shared" si="28"/>
        <v>500</v>
      </c>
    </row>
    <row r="22" spans="1:51" ht="32.1" customHeight="1" x14ac:dyDescent="0.25">
      <c r="C22" s="165" t="s">
        <v>2672</v>
      </c>
      <c r="D22" s="166" t="s">
        <v>496</v>
      </c>
      <c r="E22" s="167"/>
      <c r="F22" s="168"/>
      <c r="G22" s="169"/>
      <c r="H22" s="170"/>
      <c r="I22" s="171"/>
      <c r="J22" s="171"/>
      <c r="K22" s="171"/>
      <c r="L22" s="171"/>
      <c r="M22" s="172">
        <f t="shared" ref="M22:S22" si="29">SUM(M23:M26)/2</f>
        <v>3469</v>
      </c>
      <c r="N22" s="172">
        <f t="shared" si="29"/>
        <v>900</v>
      </c>
      <c r="O22" s="172">
        <f t="shared" si="29"/>
        <v>0</v>
      </c>
      <c r="P22" s="172">
        <f t="shared" si="29"/>
        <v>0</v>
      </c>
      <c r="Q22" s="172">
        <f t="shared" si="29"/>
        <v>0</v>
      </c>
      <c r="R22" s="172">
        <f t="shared" si="29"/>
        <v>0</v>
      </c>
      <c r="S22" s="172">
        <f t="shared" si="29"/>
        <v>2569</v>
      </c>
      <c r="T22" s="173"/>
      <c r="U22" s="174">
        <f t="shared" ref="U22:AA22" si="30">SUM(U23:U26)/2</f>
        <v>248.27999999999997</v>
      </c>
      <c r="V22" s="174">
        <f t="shared" si="30"/>
        <v>248.27999999999997</v>
      </c>
      <c r="W22" s="174">
        <f t="shared" si="30"/>
        <v>0</v>
      </c>
      <c r="X22" s="174">
        <f t="shared" si="30"/>
        <v>0</v>
      </c>
      <c r="Y22" s="174">
        <f t="shared" si="30"/>
        <v>0</v>
      </c>
      <c r="Z22" s="174">
        <f t="shared" si="30"/>
        <v>0</v>
      </c>
      <c r="AA22" s="174">
        <f t="shared" si="30"/>
        <v>0</v>
      </c>
      <c r="AB22" s="173"/>
      <c r="AC22" s="174">
        <f t="shared" ref="AC22:AI22" si="31">SUM(AC23:AC26)/2</f>
        <v>1159.3200000000002</v>
      </c>
      <c r="AD22" s="174">
        <f t="shared" si="31"/>
        <v>390.32</v>
      </c>
      <c r="AE22" s="174">
        <f t="shared" si="31"/>
        <v>0</v>
      </c>
      <c r="AF22" s="174">
        <f t="shared" si="31"/>
        <v>0</v>
      </c>
      <c r="AG22" s="174">
        <f t="shared" si="31"/>
        <v>0</v>
      </c>
      <c r="AH22" s="174">
        <f t="shared" si="31"/>
        <v>0</v>
      </c>
      <c r="AI22" s="174">
        <f t="shared" si="31"/>
        <v>769</v>
      </c>
      <c r="AJ22" s="173"/>
      <c r="AK22" s="174">
        <f t="shared" ref="AK22:AQ22" si="32">SUM(AK23:AK26)/2</f>
        <v>1487.6</v>
      </c>
      <c r="AL22" s="174">
        <f t="shared" si="32"/>
        <v>187.6</v>
      </c>
      <c r="AM22" s="174">
        <f t="shared" si="32"/>
        <v>0</v>
      </c>
      <c r="AN22" s="174">
        <f t="shared" si="32"/>
        <v>0</v>
      </c>
      <c r="AO22" s="174">
        <f t="shared" si="32"/>
        <v>0</v>
      </c>
      <c r="AP22" s="174">
        <f t="shared" si="32"/>
        <v>0</v>
      </c>
      <c r="AQ22" s="174">
        <f t="shared" si="32"/>
        <v>1300</v>
      </c>
      <c r="AR22" s="173"/>
      <c r="AS22" s="174">
        <f t="shared" ref="AS22:AY22" si="33">SUM(AS23:AS26)/2</f>
        <v>573.79999999999995</v>
      </c>
      <c r="AT22" s="174">
        <f t="shared" si="33"/>
        <v>73.8</v>
      </c>
      <c r="AU22" s="174">
        <f t="shared" si="33"/>
        <v>0</v>
      </c>
      <c r="AV22" s="174">
        <f t="shared" si="33"/>
        <v>0</v>
      </c>
      <c r="AW22" s="174">
        <f t="shared" si="33"/>
        <v>0</v>
      </c>
      <c r="AX22" s="174">
        <f t="shared" si="33"/>
        <v>0</v>
      </c>
      <c r="AY22" s="174">
        <f t="shared" si="33"/>
        <v>500</v>
      </c>
    </row>
    <row r="23" spans="1:51" ht="32.1" customHeight="1" x14ac:dyDescent="0.25">
      <c r="D23" s="202" t="s">
        <v>2674</v>
      </c>
      <c r="E23" s="551" t="s">
        <v>2673</v>
      </c>
      <c r="F23" s="552"/>
      <c r="G23" s="176"/>
      <c r="H23" s="177"/>
      <c r="I23" s="178"/>
      <c r="J23" s="178"/>
      <c r="K23" s="178"/>
      <c r="L23" s="178"/>
      <c r="M23" s="179">
        <f t="shared" ref="M23:S26" si="34">+U23+AC23+AK23+AS23</f>
        <v>3469</v>
      </c>
      <c r="N23" s="179">
        <f t="shared" si="34"/>
        <v>900</v>
      </c>
      <c r="O23" s="179">
        <f t="shared" si="34"/>
        <v>0</v>
      </c>
      <c r="P23" s="179">
        <f t="shared" si="34"/>
        <v>0</v>
      </c>
      <c r="Q23" s="179">
        <f t="shared" si="34"/>
        <v>0</v>
      </c>
      <c r="R23" s="179">
        <f t="shared" si="34"/>
        <v>0</v>
      </c>
      <c r="S23" s="179">
        <f t="shared" si="34"/>
        <v>2569</v>
      </c>
      <c r="T23" s="180"/>
      <c r="U23" s="181">
        <f t="shared" ref="U23:AA23" si="35">SUM(U24:U26)</f>
        <v>248.28</v>
      </c>
      <c r="V23" s="181">
        <f t="shared" si="35"/>
        <v>248.28</v>
      </c>
      <c r="W23" s="181">
        <f t="shared" si="35"/>
        <v>0</v>
      </c>
      <c r="X23" s="181">
        <f t="shared" si="35"/>
        <v>0</v>
      </c>
      <c r="Y23" s="181">
        <f t="shared" si="35"/>
        <v>0</v>
      </c>
      <c r="Z23" s="181">
        <f t="shared" si="35"/>
        <v>0</v>
      </c>
      <c r="AA23" s="181">
        <f t="shared" si="35"/>
        <v>0</v>
      </c>
      <c r="AB23" s="180"/>
      <c r="AC23" s="181">
        <f t="shared" ref="AC23:AI23" si="36">SUM(AC24:AC26)</f>
        <v>1159.3200000000002</v>
      </c>
      <c r="AD23" s="181">
        <f t="shared" si="36"/>
        <v>390.32</v>
      </c>
      <c r="AE23" s="181">
        <f t="shared" si="36"/>
        <v>0</v>
      </c>
      <c r="AF23" s="181">
        <f t="shared" si="36"/>
        <v>0</v>
      </c>
      <c r="AG23" s="181">
        <f t="shared" si="36"/>
        <v>0</v>
      </c>
      <c r="AH23" s="181">
        <f t="shared" si="36"/>
        <v>0</v>
      </c>
      <c r="AI23" s="181">
        <f t="shared" si="36"/>
        <v>769</v>
      </c>
      <c r="AJ23" s="180"/>
      <c r="AK23" s="181">
        <f t="shared" ref="AK23:AQ23" si="37">SUM(AK24:AK26)</f>
        <v>1487.6</v>
      </c>
      <c r="AL23" s="181">
        <f t="shared" si="37"/>
        <v>187.6</v>
      </c>
      <c r="AM23" s="181">
        <f t="shared" si="37"/>
        <v>0</v>
      </c>
      <c r="AN23" s="181">
        <f t="shared" si="37"/>
        <v>0</v>
      </c>
      <c r="AO23" s="181">
        <f t="shared" si="37"/>
        <v>0</v>
      </c>
      <c r="AP23" s="181">
        <f t="shared" si="37"/>
        <v>0</v>
      </c>
      <c r="AQ23" s="181">
        <f t="shared" si="37"/>
        <v>1300</v>
      </c>
      <c r="AR23" s="180"/>
      <c r="AS23" s="181">
        <f t="shared" ref="AS23:AY23" si="38">SUM(AS24:AS26)</f>
        <v>573.79999999999995</v>
      </c>
      <c r="AT23" s="181">
        <f t="shared" si="38"/>
        <v>73.8</v>
      </c>
      <c r="AU23" s="181">
        <f t="shared" si="38"/>
        <v>0</v>
      </c>
      <c r="AV23" s="181">
        <f t="shared" si="38"/>
        <v>0</v>
      </c>
      <c r="AW23" s="181">
        <f t="shared" si="38"/>
        <v>0</v>
      </c>
      <c r="AX23" s="181">
        <f t="shared" si="38"/>
        <v>0</v>
      </c>
      <c r="AY23" s="181">
        <f t="shared" si="38"/>
        <v>500</v>
      </c>
    </row>
    <row r="24" spans="1:51" ht="32.1" customHeight="1" x14ac:dyDescent="0.25">
      <c r="D24" s="202"/>
      <c r="E24" s="182">
        <f>+Metas!H803</f>
        <v>701</v>
      </c>
      <c r="F24" s="183" t="str">
        <f>+Metas!K803</f>
        <v>Proyectos ejecutados de los priorizados de los POMCAS de los ríos Pamplonita, Zulia y Algodonal.</v>
      </c>
      <c r="G24" s="184">
        <f>+Metas!J803</f>
        <v>30</v>
      </c>
      <c r="H24" s="1">
        <f>SUM(I24:L24)</f>
        <v>30</v>
      </c>
      <c r="I24" s="185">
        <v>2</v>
      </c>
      <c r="J24" s="185">
        <v>10</v>
      </c>
      <c r="K24" s="185">
        <v>13</v>
      </c>
      <c r="L24" s="185">
        <v>5</v>
      </c>
      <c r="M24" s="186">
        <f t="shared" si="34"/>
        <v>3000</v>
      </c>
      <c r="N24" s="186">
        <f t="shared" si="34"/>
        <v>431</v>
      </c>
      <c r="O24" s="186">
        <f t="shared" si="34"/>
        <v>0</v>
      </c>
      <c r="P24" s="186">
        <f t="shared" si="34"/>
        <v>0</v>
      </c>
      <c r="Q24" s="186">
        <f t="shared" si="34"/>
        <v>0</v>
      </c>
      <c r="R24" s="186">
        <f t="shared" si="34"/>
        <v>0</v>
      </c>
      <c r="S24" s="186">
        <f t="shared" si="34"/>
        <v>2569</v>
      </c>
      <c r="T24" s="227">
        <f>+I24</f>
        <v>2</v>
      </c>
      <c r="U24" s="186">
        <f>SUM(V24:AA24)</f>
        <v>200</v>
      </c>
      <c r="V24" s="188">
        <v>200</v>
      </c>
      <c r="W24" s="188"/>
      <c r="X24" s="188"/>
      <c r="Y24" s="188"/>
      <c r="Z24" s="188"/>
      <c r="AA24" s="188"/>
      <c r="AB24" s="227">
        <f>+J24</f>
        <v>10</v>
      </c>
      <c r="AC24" s="186">
        <f>SUM(AD24:AI24)</f>
        <v>1000</v>
      </c>
      <c r="AD24" s="188">
        <v>231</v>
      </c>
      <c r="AE24" s="188"/>
      <c r="AF24" s="188"/>
      <c r="AG24" s="188"/>
      <c r="AH24" s="188"/>
      <c r="AI24" s="188">
        <v>769</v>
      </c>
      <c r="AJ24" s="227">
        <f>+K24</f>
        <v>13</v>
      </c>
      <c r="AK24" s="186">
        <f>SUM(AL24:AQ24)</f>
        <v>1300</v>
      </c>
      <c r="AL24" s="188"/>
      <c r="AM24" s="188"/>
      <c r="AN24" s="188"/>
      <c r="AO24" s="188"/>
      <c r="AP24" s="188"/>
      <c r="AQ24" s="188">
        <v>1300</v>
      </c>
      <c r="AR24" s="227">
        <f>+L24</f>
        <v>5</v>
      </c>
      <c r="AS24" s="186">
        <f>SUM(AT24:AY24)</f>
        <v>500</v>
      </c>
      <c r="AT24" s="188"/>
      <c r="AU24" s="188"/>
      <c r="AV24" s="188"/>
      <c r="AW24" s="188"/>
      <c r="AX24" s="188"/>
      <c r="AY24" s="188">
        <v>500</v>
      </c>
    </row>
    <row r="25" spans="1:51" ht="32.1" customHeight="1" x14ac:dyDescent="0.25">
      <c r="D25" s="202"/>
      <c r="E25" s="182">
        <f>+Metas!H804</f>
        <v>702</v>
      </c>
      <c r="F25" s="183" t="str">
        <f>+Metas!K804</f>
        <v>Beneficiarios atendidos con pagos por servicios ambientales - PSA por cada una de las cuencas media y media-alta de los ríos Zulia, Pamplonita y Algodonal, y páramos del Departamento.</v>
      </c>
      <c r="G25" s="184">
        <f>+Metas!J804</f>
        <v>25</v>
      </c>
      <c r="H25" s="1">
        <f>SUM(I25:L25)</f>
        <v>25</v>
      </c>
      <c r="I25" s="185">
        <v>3</v>
      </c>
      <c r="J25" s="185">
        <v>7</v>
      </c>
      <c r="K25" s="185">
        <v>10</v>
      </c>
      <c r="L25" s="185">
        <v>5</v>
      </c>
      <c r="M25" s="186">
        <f t="shared" si="34"/>
        <v>69</v>
      </c>
      <c r="N25" s="186">
        <f t="shared" si="34"/>
        <v>69</v>
      </c>
      <c r="O25" s="186">
        <f t="shared" si="34"/>
        <v>0</v>
      </c>
      <c r="P25" s="186">
        <f t="shared" si="34"/>
        <v>0</v>
      </c>
      <c r="Q25" s="186">
        <f t="shared" si="34"/>
        <v>0</v>
      </c>
      <c r="R25" s="186">
        <f t="shared" si="34"/>
        <v>0</v>
      </c>
      <c r="S25" s="186">
        <f t="shared" si="34"/>
        <v>0</v>
      </c>
      <c r="T25" s="227">
        <f>+I25</f>
        <v>3</v>
      </c>
      <c r="U25" s="186">
        <f>SUM(V25:AA25)</f>
        <v>8.2799999999999994</v>
      </c>
      <c r="V25" s="188">
        <v>8.2799999999999994</v>
      </c>
      <c r="W25" s="188"/>
      <c r="X25" s="188"/>
      <c r="Y25" s="188"/>
      <c r="Z25" s="188"/>
      <c r="AA25" s="188"/>
      <c r="AB25" s="227">
        <f>+J25</f>
        <v>7</v>
      </c>
      <c r="AC25" s="186">
        <f>SUM(AD25:AI25)</f>
        <v>19.32</v>
      </c>
      <c r="AD25" s="188">
        <v>19.32</v>
      </c>
      <c r="AE25" s="188"/>
      <c r="AF25" s="188"/>
      <c r="AG25" s="188"/>
      <c r="AH25" s="188"/>
      <c r="AI25" s="188"/>
      <c r="AJ25" s="227">
        <f>+K25</f>
        <v>10</v>
      </c>
      <c r="AK25" s="186">
        <f>SUM(AL25:AQ25)</f>
        <v>27.6</v>
      </c>
      <c r="AL25" s="188">
        <v>27.6</v>
      </c>
      <c r="AM25" s="188"/>
      <c r="AN25" s="188"/>
      <c r="AO25" s="188"/>
      <c r="AP25" s="188"/>
      <c r="AQ25" s="188"/>
      <c r="AR25" s="227">
        <f>+L25</f>
        <v>5</v>
      </c>
      <c r="AS25" s="186">
        <f>SUM(AT25:AY25)</f>
        <v>13.8</v>
      </c>
      <c r="AT25" s="188">
        <v>13.8</v>
      </c>
      <c r="AU25" s="188"/>
      <c r="AV25" s="188"/>
      <c r="AW25" s="188"/>
      <c r="AX25" s="188"/>
      <c r="AY25" s="188"/>
    </row>
    <row r="26" spans="1:51" ht="32.1" customHeight="1" x14ac:dyDescent="0.25">
      <c r="D26" s="202"/>
      <c r="E26" s="182">
        <f>+Metas!H805</f>
        <v>703</v>
      </c>
      <c r="F26" s="183" t="str">
        <f>+Metas!K805</f>
        <v>Proyectos productivos alternativos desarrollados en las comunidades paramunas que apliquen las BPA - BPG de acuerdo a la delimitación y/o zonificación del MADS</v>
      </c>
      <c r="G26" s="184">
        <f>+Metas!J805</f>
        <v>20</v>
      </c>
      <c r="H26" s="1">
        <f>SUM(I26:L26)</f>
        <v>20</v>
      </c>
      <c r="I26" s="185">
        <v>2</v>
      </c>
      <c r="J26" s="185">
        <v>7</v>
      </c>
      <c r="K26" s="185">
        <v>8</v>
      </c>
      <c r="L26" s="185">
        <v>3</v>
      </c>
      <c r="M26" s="186">
        <f t="shared" si="34"/>
        <v>400</v>
      </c>
      <c r="N26" s="186">
        <f t="shared" si="34"/>
        <v>400</v>
      </c>
      <c r="O26" s="186">
        <f t="shared" si="34"/>
        <v>0</v>
      </c>
      <c r="P26" s="186">
        <f t="shared" si="34"/>
        <v>0</v>
      </c>
      <c r="Q26" s="186">
        <f t="shared" si="34"/>
        <v>0</v>
      </c>
      <c r="R26" s="186">
        <f t="shared" si="34"/>
        <v>0</v>
      </c>
      <c r="S26" s="186">
        <f t="shared" si="34"/>
        <v>0</v>
      </c>
      <c r="T26" s="227">
        <f>+I26</f>
        <v>2</v>
      </c>
      <c r="U26" s="186">
        <f>SUM(V26:AA26)</f>
        <v>40</v>
      </c>
      <c r="V26" s="188">
        <v>40</v>
      </c>
      <c r="W26" s="188"/>
      <c r="X26" s="188"/>
      <c r="Y26" s="188"/>
      <c r="Z26" s="188"/>
      <c r="AA26" s="188"/>
      <c r="AB26" s="227">
        <f>+J26</f>
        <v>7</v>
      </c>
      <c r="AC26" s="186">
        <f>SUM(AD26:AI26)</f>
        <v>140</v>
      </c>
      <c r="AD26" s="188">
        <v>140</v>
      </c>
      <c r="AE26" s="188"/>
      <c r="AF26" s="188"/>
      <c r="AG26" s="188"/>
      <c r="AH26" s="188"/>
      <c r="AI26" s="188"/>
      <c r="AJ26" s="227">
        <f>+K26</f>
        <v>8</v>
      </c>
      <c r="AK26" s="186">
        <f>SUM(AL26:AQ26)</f>
        <v>160</v>
      </c>
      <c r="AL26" s="188">
        <v>160</v>
      </c>
      <c r="AM26" s="188"/>
      <c r="AN26" s="188"/>
      <c r="AO26" s="188"/>
      <c r="AP26" s="188"/>
      <c r="AQ26" s="188"/>
      <c r="AR26" s="227">
        <f>+L26</f>
        <v>3</v>
      </c>
      <c r="AS26" s="186">
        <f>SUM(AT26:AY26)</f>
        <v>60</v>
      </c>
      <c r="AT26" s="188">
        <v>60</v>
      </c>
      <c r="AU26" s="188"/>
      <c r="AV26" s="188"/>
      <c r="AW26" s="188"/>
      <c r="AX26" s="188"/>
      <c r="AY26" s="188"/>
    </row>
    <row r="27" spans="1:51" ht="30" customHeight="1" x14ac:dyDescent="0.25">
      <c r="A27" s="142"/>
      <c r="B27" s="142"/>
      <c r="C27" s="142"/>
      <c r="D27" s="142"/>
      <c r="E27" s="242"/>
      <c r="F27" s="243"/>
      <c r="G27" s="244"/>
      <c r="H27" s="244"/>
      <c r="I27" s="245"/>
      <c r="J27" s="245"/>
      <c r="K27" s="245"/>
      <c r="L27" s="245"/>
      <c r="M27" s="246"/>
      <c r="AF27" s="214"/>
    </row>
    <row r="28" spans="1:51" ht="30" customHeight="1" thickBot="1" x14ac:dyDescent="0.3">
      <c r="A28" s="142"/>
      <c r="B28" s="142"/>
      <c r="C28" s="142"/>
      <c r="D28" s="142"/>
      <c r="E28" s="242"/>
      <c r="F28" s="243"/>
      <c r="G28" s="244"/>
      <c r="H28" s="244"/>
      <c r="I28" s="245"/>
      <c r="J28" s="245"/>
      <c r="K28" s="245"/>
      <c r="L28" s="245"/>
      <c r="M28" s="246"/>
      <c r="AF28" s="214"/>
    </row>
    <row r="29" spans="1:51" ht="31.9" customHeight="1" thickBot="1" x14ac:dyDescent="0.3">
      <c r="A29" s="141"/>
      <c r="B29" s="142"/>
      <c r="C29" s="142"/>
      <c r="D29" s="142"/>
      <c r="E29" s="143"/>
      <c r="F29" s="144"/>
      <c r="G29" s="145"/>
      <c r="H29" s="145"/>
      <c r="I29" s="147"/>
      <c r="J29" s="147"/>
      <c r="K29" s="147"/>
      <c r="L29" s="147"/>
      <c r="M29" s="527" t="s">
        <v>271</v>
      </c>
      <c r="N29" s="528"/>
      <c r="O29" s="528"/>
      <c r="P29" s="528"/>
      <c r="Q29" s="528"/>
      <c r="R29" s="528"/>
      <c r="S29" s="529"/>
      <c r="T29" s="530" t="s">
        <v>264</v>
      </c>
      <c r="U29" s="531"/>
      <c r="V29" s="531"/>
      <c r="W29" s="531"/>
      <c r="X29" s="531"/>
      <c r="Y29" s="531"/>
      <c r="Z29" s="531"/>
      <c r="AA29" s="645"/>
      <c r="AB29" s="530" t="s">
        <v>265</v>
      </c>
      <c r="AC29" s="531"/>
      <c r="AD29" s="531"/>
      <c r="AE29" s="531"/>
      <c r="AF29" s="531"/>
      <c r="AG29" s="531"/>
      <c r="AH29" s="531"/>
      <c r="AI29" s="645"/>
      <c r="AJ29" s="530" t="s">
        <v>266</v>
      </c>
      <c r="AK29" s="531"/>
      <c r="AL29" s="531"/>
      <c r="AM29" s="531"/>
      <c r="AN29" s="531"/>
      <c r="AO29" s="531"/>
      <c r="AP29" s="531"/>
      <c r="AQ29" s="645"/>
      <c r="AR29" s="530" t="s">
        <v>267</v>
      </c>
      <c r="AS29" s="531"/>
      <c r="AT29" s="531"/>
      <c r="AU29" s="531"/>
      <c r="AV29" s="531"/>
      <c r="AW29" s="531"/>
      <c r="AX29" s="531"/>
      <c r="AY29" s="531"/>
    </row>
    <row r="30" spans="1:51" ht="31.9" customHeight="1" x14ac:dyDescent="0.25">
      <c r="A30" s="542" t="s">
        <v>140</v>
      </c>
      <c r="B30" s="543"/>
      <c r="C30" s="543"/>
      <c r="D30" s="543"/>
      <c r="E30" s="543"/>
      <c r="F30" s="544"/>
      <c r="G30" s="567" t="s">
        <v>270</v>
      </c>
      <c r="H30" s="569" t="s">
        <v>269</v>
      </c>
      <c r="I30" s="555" t="s">
        <v>141</v>
      </c>
      <c r="J30" s="557" t="s">
        <v>142</v>
      </c>
      <c r="K30" s="559" t="s">
        <v>143</v>
      </c>
      <c r="L30" s="566" t="s">
        <v>144</v>
      </c>
      <c r="M30" s="643" t="s">
        <v>1</v>
      </c>
      <c r="N30" s="640" t="s">
        <v>0</v>
      </c>
      <c r="O30" s="641"/>
      <c r="P30" s="641"/>
      <c r="Q30" s="642"/>
      <c r="R30" s="564" t="s">
        <v>268</v>
      </c>
      <c r="S30" s="553" t="s">
        <v>5</v>
      </c>
      <c r="T30" s="561" t="s">
        <v>141</v>
      </c>
      <c r="U30" s="643" t="s">
        <v>8</v>
      </c>
      <c r="V30" s="640" t="s">
        <v>0</v>
      </c>
      <c r="W30" s="641"/>
      <c r="X30" s="641"/>
      <c r="Y30" s="642"/>
      <c r="Z30" s="564" t="s">
        <v>268</v>
      </c>
      <c r="AA30" s="553" t="s">
        <v>5</v>
      </c>
      <c r="AB30" s="561" t="s">
        <v>142</v>
      </c>
      <c r="AC30" s="643" t="s">
        <v>8</v>
      </c>
      <c r="AD30" s="640" t="s">
        <v>0</v>
      </c>
      <c r="AE30" s="641"/>
      <c r="AF30" s="641"/>
      <c r="AG30" s="642"/>
      <c r="AH30" s="564" t="s">
        <v>268</v>
      </c>
      <c r="AI30" s="553" t="s">
        <v>5</v>
      </c>
      <c r="AJ30" s="561" t="s">
        <v>143</v>
      </c>
      <c r="AK30" s="643" t="s">
        <v>8</v>
      </c>
      <c r="AL30" s="640" t="s">
        <v>0</v>
      </c>
      <c r="AM30" s="641"/>
      <c r="AN30" s="641"/>
      <c r="AO30" s="642"/>
      <c r="AP30" s="564" t="s">
        <v>268</v>
      </c>
      <c r="AQ30" s="553" t="s">
        <v>5</v>
      </c>
      <c r="AR30" s="561" t="s">
        <v>144</v>
      </c>
      <c r="AS30" s="643" t="s">
        <v>8</v>
      </c>
      <c r="AT30" s="640" t="s">
        <v>0</v>
      </c>
      <c r="AU30" s="641"/>
      <c r="AV30" s="641"/>
      <c r="AW30" s="642"/>
      <c r="AX30" s="564" t="s">
        <v>268</v>
      </c>
      <c r="AY30" s="553" t="s">
        <v>5</v>
      </c>
    </row>
    <row r="31" spans="1:51" ht="31.9" customHeight="1" x14ac:dyDescent="0.25">
      <c r="A31" s="545"/>
      <c r="B31" s="546"/>
      <c r="C31" s="546"/>
      <c r="D31" s="546"/>
      <c r="E31" s="546"/>
      <c r="F31" s="547"/>
      <c r="G31" s="568"/>
      <c r="H31" s="570"/>
      <c r="I31" s="556"/>
      <c r="J31" s="558"/>
      <c r="K31" s="560"/>
      <c r="L31" s="562"/>
      <c r="M31" s="572"/>
      <c r="N31" s="148" t="s">
        <v>2</v>
      </c>
      <c r="O31" s="148" t="s">
        <v>4</v>
      </c>
      <c r="P31" s="148" t="s">
        <v>3</v>
      </c>
      <c r="Q31" s="148" t="s">
        <v>6</v>
      </c>
      <c r="R31" s="565"/>
      <c r="S31" s="554"/>
      <c r="T31" s="562"/>
      <c r="U31" s="572"/>
      <c r="V31" s="148" t="s">
        <v>2</v>
      </c>
      <c r="W31" s="148" t="s">
        <v>4</v>
      </c>
      <c r="X31" s="148" t="s">
        <v>3</v>
      </c>
      <c r="Y31" s="148" t="s">
        <v>6</v>
      </c>
      <c r="Z31" s="565"/>
      <c r="AA31" s="554"/>
      <c r="AB31" s="562"/>
      <c r="AC31" s="572"/>
      <c r="AD31" s="148" t="s">
        <v>2</v>
      </c>
      <c r="AE31" s="148" t="s">
        <v>4</v>
      </c>
      <c r="AF31" s="148" t="s">
        <v>3</v>
      </c>
      <c r="AG31" s="148" t="s">
        <v>6</v>
      </c>
      <c r="AH31" s="565"/>
      <c r="AI31" s="554"/>
      <c r="AJ31" s="562"/>
      <c r="AK31" s="572"/>
      <c r="AL31" s="148" t="s">
        <v>2</v>
      </c>
      <c r="AM31" s="148" t="s">
        <v>4</v>
      </c>
      <c r="AN31" s="148" t="s">
        <v>3</v>
      </c>
      <c r="AO31" s="148" t="s">
        <v>6</v>
      </c>
      <c r="AP31" s="565"/>
      <c r="AQ31" s="554"/>
      <c r="AR31" s="562"/>
      <c r="AS31" s="572"/>
      <c r="AT31" s="148" t="s">
        <v>2</v>
      </c>
      <c r="AU31" s="148" t="s">
        <v>4</v>
      </c>
      <c r="AV31" s="148" t="s">
        <v>3</v>
      </c>
      <c r="AW31" s="148" t="s">
        <v>6</v>
      </c>
      <c r="AX31" s="565"/>
      <c r="AY31" s="554"/>
    </row>
    <row r="32" spans="1:51" ht="22.15" customHeight="1" x14ac:dyDescent="0.25">
      <c r="A32" s="548" t="s">
        <v>7</v>
      </c>
      <c r="B32" s="549"/>
      <c r="C32" s="549"/>
      <c r="D32" s="549"/>
      <c r="E32" s="549"/>
      <c r="F32" s="550"/>
      <c r="G32" s="149"/>
      <c r="H32" s="149"/>
      <c r="I32" s="150"/>
      <c r="J32" s="150"/>
      <c r="K32" s="150"/>
      <c r="L32" s="150"/>
      <c r="M32" s="215">
        <v>1400</v>
      </c>
      <c r="N32" s="215">
        <v>1400</v>
      </c>
      <c r="O32" s="215">
        <v>0</v>
      </c>
      <c r="P32" s="215">
        <v>0</v>
      </c>
      <c r="Q32" s="215">
        <v>0</v>
      </c>
      <c r="R32" s="215">
        <v>0</v>
      </c>
      <c r="S32" s="215">
        <v>0</v>
      </c>
      <c r="T32" s="152"/>
      <c r="U32" s="151"/>
      <c r="V32" s="151"/>
      <c r="W32" s="151"/>
      <c r="X32" s="151"/>
      <c r="Y32" s="151"/>
      <c r="Z32" s="151"/>
      <c r="AA32" s="151"/>
      <c r="AB32" s="152"/>
      <c r="AC32" s="151"/>
      <c r="AD32" s="151"/>
      <c r="AE32" s="151"/>
      <c r="AF32" s="151"/>
      <c r="AG32" s="151"/>
      <c r="AH32" s="151"/>
      <c r="AI32" s="151"/>
      <c r="AJ32" s="152"/>
      <c r="AK32" s="151"/>
      <c r="AL32" s="151"/>
      <c r="AM32" s="151"/>
      <c r="AN32" s="151"/>
      <c r="AO32" s="151"/>
      <c r="AP32" s="151"/>
      <c r="AQ32" s="151"/>
      <c r="AR32" s="152"/>
      <c r="AS32" s="151"/>
      <c r="AT32" s="151"/>
      <c r="AU32" s="151"/>
      <c r="AV32" s="151"/>
      <c r="AW32" s="151"/>
      <c r="AX32" s="151"/>
      <c r="AY32" s="151"/>
    </row>
    <row r="33" spans="1:51" ht="31.9" customHeight="1" x14ac:dyDescent="0.25">
      <c r="B33" s="216" t="s">
        <v>2676</v>
      </c>
      <c r="C33" s="217" t="s">
        <v>2675</v>
      </c>
      <c r="D33" s="218"/>
      <c r="E33" s="219"/>
      <c r="F33" s="219"/>
      <c r="G33" s="220"/>
      <c r="H33" s="221"/>
      <c r="I33" s="222"/>
      <c r="J33" s="222"/>
      <c r="K33" s="222"/>
      <c r="L33" s="222"/>
      <c r="M33" s="223">
        <f t="shared" ref="M33:S33" si="39">+M34</f>
        <v>5430</v>
      </c>
      <c r="N33" s="223">
        <f t="shared" si="39"/>
        <v>1010</v>
      </c>
      <c r="O33" s="223">
        <f t="shared" si="39"/>
        <v>0</v>
      </c>
      <c r="P33" s="223">
        <f t="shared" si="39"/>
        <v>4420</v>
      </c>
      <c r="Q33" s="223">
        <f t="shared" si="39"/>
        <v>0</v>
      </c>
      <c r="R33" s="223">
        <f t="shared" si="39"/>
        <v>0</v>
      </c>
      <c r="S33" s="223">
        <f t="shared" si="39"/>
        <v>0</v>
      </c>
      <c r="T33" s="224"/>
      <c r="U33" s="237">
        <f t="shared" ref="U33:AA33" si="40">+U34</f>
        <v>406</v>
      </c>
      <c r="V33" s="237">
        <f t="shared" si="40"/>
        <v>406</v>
      </c>
      <c r="W33" s="237">
        <f t="shared" si="40"/>
        <v>0</v>
      </c>
      <c r="X33" s="237">
        <f t="shared" si="40"/>
        <v>0</v>
      </c>
      <c r="Y33" s="237">
        <f t="shared" si="40"/>
        <v>0</v>
      </c>
      <c r="Z33" s="237">
        <f t="shared" si="40"/>
        <v>0</v>
      </c>
      <c r="AA33" s="237">
        <f t="shared" si="40"/>
        <v>0</v>
      </c>
      <c r="AB33" s="224"/>
      <c r="AC33" s="237">
        <f t="shared" ref="AC33:AI33" si="41">+AC34</f>
        <v>1854</v>
      </c>
      <c r="AD33" s="237">
        <f t="shared" si="41"/>
        <v>294</v>
      </c>
      <c r="AE33" s="237">
        <f t="shared" si="41"/>
        <v>0</v>
      </c>
      <c r="AF33" s="237">
        <f t="shared" si="41"/>
        <v>1560</v>
      </c>
      <c r="AG33" s="237">
        <f t="shared" si="41"/>
        <v>0</v>
      </c>
      <c r="AH33" s="237">
        <f t="shared" si="41"/>
        <v>0</v>
      </c>
      <c r="AI33" s="237">
        <f t="shared" si="41"/>
        <v>0</v>
      </c>
      <c r="AJ33" s="224"/>
      <c r="AK33" s="237">
        <f t="shared" ref="AK33:AQ33" si="42">+AK34</f>
        <v>2020</v>
      </c>
      <c r="AL33" s="237">
        <f t="shared" si="42"/>
        <v>460</v>
      </c>
      <c r="AM33" s="237">
        <f t="shared" si="42"/>
        <v>0</v>
      </c>
      <c r="AN33" s="237">
        <f t="shared" si="42"/>
        <v>1560</v>
      </c>
      <c r="AO33" s="237">
        <f t="shared" si="42"/>
        <v>0</v>
      </c>
      <c r="AP33" s="237">
        <f t="shared" si="42"/>
        <v>0</v>
      </c>
      <c r="AQ33" s="237">
        <f t="shared" si="42"/>
        <v>0</v>
      </c>
      <c r="AR33" s="224"/>
      <c r="AS33" s="237">
        <f t="shared" ref="AS33:AY33" si="43">+AS34</f>
        <v>1540</v>
      </c>
      <c r="AT33" s="237">
        <f t="shared" si="43"/>
        <v>240</v>
      </c>
      <c r="AU33" s="237">
        <f t="shared" si="43"/>
        <v>0</v>
      </c>
      <c r="AV33" s="237">
        <f t="shared" si="43"/>
        <v>1300</v>
      </c>
      <c r="AW33" s="237">
        <f t="shared" si="43"/>
        <v>0</v>
      </c>
      <c r="AX33" s="237">
        <f t="shared" si="43"/>
        <v>0</v>
      </c>
      <c r="AY33" s="237">
        <f t="shared" si="43"/>
        <v>0</v>
      </c>
    </row>
    <row r="34" spans="1:51" ht="31.9" customHeight="1" x14ac:dyDescent="0.25">
      <c r="C34" s="165" t="s">
        <v>2677</v>
      </c>
      <c r="D34" s="166" t="s">
        <v>500</v>
      </c>
      <c r="E34" s="167"/>
      <c r="F34" s="168"/>
      <c r="G34" s="169"/>
      <c r="H34" s="170"/>
      <c r="I34" s="171"/>
      <c r="J34" s="171"/>
      <c r="K34" s="171"/>
      <c r="L34" s="171"/>
      <c r="M34" s="172">
        <f t="shared" ref="M34:S34" si="44">SUM(M35:M38)/2</f>
        <v>5430</v>
      </c>
      <c r="N34" s="172">
        <f t="shared" si="44"/>
        <v>1010</v>
      </c>
      <c r="O34" s="172">
        <f t="shared" si="44"/>
        <v>0</v>
      </c>
      <c r="P34" s="172">
        <f t="shared" si="44"/>
        <v>4420</v>
      </c>
      <c r="Q34" s="172">
        <f t="shared" si="44"/>
        <v>0</v>
      </c>
      <c r="R34" s="172">
        <f t="shared" si="44"/>
        <v>0</v>
      </c>
      <c r="S34" s="172">
        <f t="shared" si="44"/>
        <v>0</v>
      </c>
      <c r="T34" s="173"/>
      <c r="U34" s="174">
        <f t="shared" ref="U34:AA34" si="45">SUM(U35:U42)/2</f>
        <v>406</v>
      </c>
      <c r="V34" s="174">
        <f t="shared" si="45"/>
        <v>406</v>
      </c>
      <c r="W34" s="174">
        <f t="shared" si="45"/>
        <v>0</v>
      </c>
      <c r="X34" s="174">
        <f t="shared" si="45"/>
        <v>0</v>
      </c>
      <c r="Y34" s="174">
        <f t="shared" si="45"/>
        <v>0</v>
      </c>
      <c r="Z34" s="174">
        <f t="shared" si="45"/>
        <v>0</v>
      </c>
      <c r="AA34" s="174">
        <f t="shared" si="45"/>
        <v>0</v>
      </c>
      <c r="AB34" s="173"/>
      <c r="AC34" s="174">
        <f t="shared" ref="AC34:AI34" si="46">SUM(AC35:AC42)/2</f>
        <v>1854</v>
      </c>
      <c r="AD34" s="174">
        <f t="shared" si="46"/>
        <v>294</v>
      </c>
      <c r="AE34" s="174">
        <f t="shared" si="46"/>
        <v>0</v>
      </c>
      <c r="AF34" s="174">
        <f t="shared" si="46"/>
        <v>1560</v>
      </c>
      <c r="AG34" s="174">
        <f t="shared" si="46"/>
        <v>0</v>
      </c>
      <c r="AH34" s="174">
        <f t="shared" si="46"/>
        <v>0</v>
      </c>
      <c r="AI34" s="174">
        <f t="shared" si="46"/>
        <v>0</v>
      </c>
      <c r="AJ34" s="173"/>
      <c r="AK34" s="174">
        <f t="shared" ref="AK34:AQ34" si="47">SUM(AK35:AK42)/2</f>
        <v>2020</v>
      </c>
      <c r="AL34" s="174">
        <f t="shared" si="47"/>
        <v>460</v>
      </c>
      <c r="AM34" s="174">
        <f t="shared" si="47"/>
        <v>0</v>
      </c>
      <c r="AN34" s="174">
        <f t="shared" si="47"/>
        <v>1560</v>
      </c>
      <c r="AO34" s="174">
        <f t="shared" si="47"/>
        <v>0</v>
      </c>
      <c r="AP34" s="174">
        <f t="shared" si="47"/>
        <v>0</v>
      </c>
      <c r="AQ34" s="174">
        <f t="shared" si="47"/>
        <v>0</v>
      </c>
      <c r="AR34" s="173"/>
      <c r="AS34" s="174">
        <f t="shared" ref="AS34:AY34" si="48">SUM(AS35:AS42)/2</f>
        <v>1540</v>
      </c>
      <c r="AT34" s="174">
        <f t="shared" si="48"/>
        <v>240</v>
      </c>
      <c r="AU34" s="174">
        <f t="shared" si="48"/>
        <v>0</v>
      </c>
      <c r="AV34" s="174">
        <f t="shared" si="48"/>
        <v>1300</v>
      </c>
      <c r="AW34" s="174">
        <f t="shared" si="48"/>
        <v>0</v>
      </c>
      <c r="AX34" s="174">
        <f t="shared" si="48"/>
        <v>0</v>
      </c>
      <c r="AY34" s="174">
        <f t="shared" si="48"/>
        <v>0</v>
      </c>
    </row>
    <row r="35" spans="1:51" ht="31.9" customHeight="1" x14ac:dyDescent="0.25">
      <c r="D35" s="202" t="s">
        <v>2679</v>
      </c>
      <c r="E35" s="540" t="s">
        <v>2678</v>
      </c>
      <c r="F35" s="541"/>
      <c r="G35" s="176"/>
      <c r="H35" s="177"/>
      <c r="I35" s="178"/>
      <c r="J35" s="178"/>
      <c r="K35" s="178"/>
      <c r="L35" s="178"/>
      <c r="M35" s="179">
        <f t="shared" ref="M35:S42" si="49">+U35+AC35+AK35+AS35</f>
        <v>5580</v>
      </c>
      <c r="N35" s="179">
        <f t="shared" si="49"/>
        <v>1160</v>
      </c>
      <c r="O35" s="179">
        <f t="shared" si="49"/>
        <v>0</v>
      </c>
      <c r="P35" s="179">
        <f t="shared" si="49"/>
        <v>4420</v>
      </c>
      <c r="Q35" s="179">
        <f t="shared" si="49"/>
        <v>0</v>
      </c>
      <c r="R35" s="179">
        <f t="shared" si="49"/>
        <v>0</v>
      </c>
      <c r="S35" s="179">
        <f t="shared" si="49"/>
        <v>0</v>
      </c>
      <c r="T35" s="180"/>
      <c r="U35" s="181">
        <f t="shared" ref="U35:AA35" si="50">SUM(U36:U40)</f>
        <v>390</v>
      </c>
      <c r="V35" s="181">
        <f t="shared" si="50"/>
        <v>390</v>
      </c>
      <c r="W35" s="181">
        <f t="shared" si="50"/>
        <v>0</v>
      </c>
      <c r="X35" s="181">
        <f t="shared" si="50"/>
        <v>0</v>
      </c>
      <c r="Y35" s="181">
        <f t="shared" si="50"/>
        <v>0</v>
      </c>
      <c r="Z35" s="181">
        <f t="shared" si="50"/>
        <v>0</v>
      </c>
      <c r="AA35" s="181">
        <f t="shared" si="50"/>
        <v>0</v>
      </c>
      <c r="AB35" s="180"/>
      <c r="AC35" s="181">
        <f t="shared" ref="AC35:AI35" si="51">SUM(AC36:AC40)</f>
        <v>1790</v>
      </c>
      <c r="AD35" s="181">
        <f t="shared" si="51"/>
        <v>230</v>
      </c>
      <c r="AE35" s="181">
        <f t="shared" si="51"/>
        <v>0</v>
      </c>
      <c r="AF35" s="181">
        <f t="shared" si="51"/>
        <v>1560</v>
      </c>
      <c r="AG35" s="181">
        <f t="shared" si="51"/>
        <v>0</v>
      </c>
      <c r="AH35" s="181">
        <f t="shared" si="51"/>
        <v>0</v>
      </c>
      <c r="AI35" s="181">
        <f t="shared" si="51"/>
        <v>0</v>
      </c>
      <c r="AJ35" s="180"/>
      <c r="AK35" s="181">
        <f t="shared" ref="AK35:AQ35" si="52">SUM(AK36:AK40)</f>
        <v>1940</v>
      </c>
      <c r="AL35" s="181">
        <f t="shared" si="52"/>
        <v>380</v>
      </c>
      <c r="AM35" s="181">
        <f t="shared" si="52"/>
        <v>0</v>
      </c>
      <c r="AN35" s="181">
        <f t="shared" si="52"/>
        <v>1560</v>
      </c>
      <c r="AO35" s="181">
        <f t="shared" si="52"/>
        <v>0</v>
      </c>
      <c r="AP35" s="181">
        <f t="shared" si="52"/>
        <v>0</v>
      </c>
      <c r="AQ35" s="181">
        <f t="shared" si="52"/>
        <v>0</v>
      </c>
      <c r="AR35" s="180"/>
      <c r="AS35" s="181">
        <f t="shared" ref="AS35:AY35" si="53">SUM(AS36:AS40)</f>
        <v>1460</v>
      </c>
      <c r="AT35" s="181">
        <f t="shared" si="53"/>
        <v>160</v>
      </c>
      <c r="AU35" s="181">
        <f t="shared" si="53"/>
        <v>0</v>
      </c>
      <c r="AV35" s="181">
        <f t="shared" si="53"/>
        <v>1300</v>
      </c>
      <c r="AW35" s="181">
        <f t="shared" si="53"/>
        <v>0</v>
      </c>
      <c r="AX35" s="181">
        <f t="shared" si="53"/>
        <v>0</v>
      </c>
      <c r="AY35" s="181">
        <f t="shared" si="53"/>
        <v>0</v>
      </c>
    </row>
    <row r="36" spans="1:51" ht="31.9" customHeight="1" x14ac:dyDescent="0.25">
      <c r="D36" s="202"/>
      <c r="E36" s="182">
        <f>+Metas!H808</f>
        <v>704</v>
      </c>
      <c r="F36" s="183" t="str">
        <f>+Metas!K808</f>
        <v>Proyectos de crecimiento, desarrollo sostenible y negocios verdes ejecutados, priorizados en las subregiones del Departamento.</v>
      </c>
      <c r="G36" s="226">
        <f>+Metas!J808</f>
        <v>30</v>
      </c>
      <c r="H36" s="1">
        <f>SUM(I36:L36)</f>
        <v>30</v>
      </c>
      <c r="I36" s="185">
        <v>2</v>
      </c>
      <c r="J36" s="185">
        <v>10</v>
      </c>
      <c r="K36" s="185">
        <v>12</v>
      </c>
      <c r="L36" s="185">
        <v>6</v>
      </c>
      <c r="M36" s="186">
        <f t="shared" si="49"/>
        <v>300</v>
      </c>
      <c r="N36" s="186">
        <f t="shared" si="49"/>
        <v>300</v>
      </c>
      <c r="O36" s="186">
        <f t="shared" si="49"/>
        <v>0</v>
      </c>
      <c r="P36" s="186">
        <f t="shared" si="49"/>
        <v>0</v>
      </c>
      <c r="Q36" s="186">
        <f t="shared" si="49"/>
        <v>0</v>
      </c>
      <c r="R36" s="186">
        <f t="shared" si="49"/>
        <v>0</v>
      </c>
      <c r="S36" s="186">
        <f t="shared" si="49"/>
        <v>0</v>
      </c>
      <c r="T36" s="227">
        <f>+I36</f>
        <v>2</v>
      </c>
      <c r="U36" s="186">
        <f>SUM(V36:AA36)</f>
        <v>20</v>
      </c>
      <c r="V36" s="188">
        <v>20</v>
      </c>
      <c r="W36" s="188"/>
      <c r="X36" s="188"/>
      <c r="Y36" s="188"/>
      <c r="Z36" s="188"/>
      <c r="AA36" s="188"/>
      <c r="AB36" s="227">
        <f>+J36</f>
        <v>10</v>
      </c>
      <c r="AC36" s="186">
        <f>SUM(AD36:AI36)</f>
        <v>100</v>
      </c>
      <c r="AD36" s="188">
        <v>100</v>
      </c>
      <c r="AE36" s="188"/>
      <c r="AF36" s="188"/>
      <c r="AG36" s="188"/>
      <c r="AH36" s="188"/>
      <c r="AI36" s="188"/>
      <c r="AJ36" s="227">
        <f>+K36</f>
        <v>12</v>
      </c>
      <c r="AK36" s="186">
        <f>SUM(AL36:AQ36)</f>
        <v>120</v>
      </c>
      <c r="AL36" s="188">
        <v>120</v>
      </c>
      <c r="AM36" s="188"/>
      <c r="AN36" s="188"/>
      <c r="AO36" s="188"/>
      <c r="AP36" s="188"/>
      <c r="AQ36" s="188"/>
      <c r="AR36" s="227">
        <f>+L36</f>
        <v>6</v>
      </c>
      <c r="AS36" s="186">
        <f>SUM(AT36:AY36)</f>
        <v>60</v>
      </c>
      <c r="AT36" s="188">
        <v>60</v>
      </c>
      <c r="AU36" s="188"/>
      <c r="AV36" s="188"/>
      <c r="AW36" s="188"/>
      <c r="AX36" s="188"/>
      <c r="AY36" s="188"/>
    </row>
    <row r="37" spans="1:51" ht="31.9" customHeight="1" x14ac:dyDescent="0.25">
      <c r="D37" s="202"/>
      <c r="E37" s="182">
        <f>+Metas!H809</f>
        <v>705</v>
      </c>
      <c r="F37" s="183" t="str">
        <f>+Metas!K809</f>
        <v>Ejes viales ambientales creados en las subregiones del Departamento que contribuyan con el desarrollo eco y agroturístico, del Departamento.</v>
      </c>
      <c r="G37" s="226">
        <f>+Metas!J809</f>
        <v>18</v>
      </c>
      <c r="H37" s="1">
        <f>SUM(I37:L37)</f>
        <v>18</v>
      </c>
      <c r="I37" s="185">
        <v>1</v>
      </c>
      <c r="J37" s="185">
        <v>6</v>
      </c>
      <c r="K37" s="185">
        <v>6</v>
      </c>
      <c r="L37" s="185">
        <v>5</v>
      </c>
      <c r="M37" s="186">
        <f t="shared" si="49"/>
        <v>4680</v>
      </c>
      <c r="N37" s="186">
        <f t="shared" si="49"/>
        <v>260</v>
      </c>
      <c r="O37" s="186">
        <f t="shared" si="49"/>
        <v>0</v>
      </c>
      <c r="P37" s="186">
        <f t="shared" si="49"/>
        <v>4420</v>
      </c>
      <c r="Q37" s="186">
        <f t="shared" si="49"/>
        <v>0</v>
      </c>
      <c r="R37" s="186">
        <f t="shared" si="49"/>
        <v>0</v>
      </c>
      <c r="S37" s="186">
        <f t="shared" si="49"/>
        <v>0</v>
      </c>
      <c r="T37" s="227">
        <f>+I37</f>
        <v>1</v>
      </c>
      <c r="U37" s="186">
        <f>SUM(V37:AA37)</f>
        <v>260</v>
      </c>
      <c r="V37" s="188">
        <v>260</v>
      </c>
      <c r="W37" s="188"/>
      <c r="X37" s="188"/>
      <c r="Y37" s="188"/>
      <c r="Z37" s="188"/>
      <c r="AA37" s="188"/>
      <c r="AB37" s="227">
        <f>+J37</f>
        <v>6</v>
      </c>
      <c r="AC37" s="186">
        <f>SUM(AD37:AI37)</f>
        <v>1560</v>
      </c>
      <c r="AD37" s="188"/>
      <c r="AE37" s="188"/>
      <c r="AF37" s="188">
        <v>1560</v>
      </c>
      <c r="AG37" s="188"/>
      <c r="AH37" s="188"/>
      <c r="AI37" s="188"/>
      <c r="AJ37" s="227">
        <f>+K37</f>
        <v>6</v>
      </c>
      <c r="AK37" s="186">
        <f>SUM(AL37:AQ37)</f>
        <v>1560</v>
      </c>
      <c r="AL37" s="188"/>
      <c r="AM37" s="188"/>
      <c r="AN37" s="188">
        <v>1560</v>
      </c>
      <c r="AO37" s="188"/>
      <c r="AP37" s="188"/>
      <c r="AQ37" s="188"/>
      <c r="AR37" s="227">
        <f>+L37</f>
        <v>5</v>
      </c>
      <c r="AS37" s="186">
        <f>SUM(AT37:AY37)</f>
        <v>1300</v>
      </c>
      <c r="AT37" s="188"/>
      <c r="AU37" s="188"/>
      <c r="AV37" s="188">
        <v>1300</v>
      </c>
      <c r="AW37" s="188"/>
      <c r="AX37" s="188"/>
      <c r="AY37" s="188"/>
    </row>
    <row r="38" spans="1:51" ht="31.9" customHeight="1" x14ac:dyDescent="0.25">
      <c r="D38" s="202"/>
      <c r="E38" s="182">
        <f>+Metas!H810</f>
        <v>706</v>
      </c>
      <c r="F38" s="183" t="str">
        <f>+Metas!K810</f>
        <v>Estrategias desarrolladas para reducir y minimizar el impacto ambiental de los residuos sólidos y otros generados en el Departamento.</v>
      </c>
      <c r="G38" s="226">
        <f>+Metas!J810</f>
        <v>5</v>
      </c>
      <c r="H38" s="1">
        <f>SUM(I38:L38)</f>
        <v>5</v>
      </c>
      <c r="I38" s="185">
        <v>1</v>
      </c>
      <c r="J38" s="185">
        <v>1</v>
      </c>
      <c r="K38" s="185">
        <v>2</v>
      </c>
      <c r="L38" s="185">
        <v>1</v>
      </c>
      <c r="M38" s="186">
        <f t="shared" si="49"/>
        <v>300</v>
      </c>
      <c r="N38" s="186">
        <f t="shared" si="49"/>
        <v>300</v>
      </c>
      <c r="O38" s="186">
        <f t="shared" si="49"/>
        <v>0</v>
      </c>
      <c r="P38" s="186">
        <f t="shared" si="49"/>
        <v>0</v>
      </c>
      <c r="Q38" s="186">
        <f t="shared" si="49"/>
        <v>0</v>
      </c>
      <c r="R38" s="186">
        <f t="shared" si="49"/>
        <v>0</v>
      </c>
      <c r="S38" s="186">
        <f t="shared" si="49"/>
        <v>0</v>
      </c>
      <c r="T38" s="227">
        <f>+I38</f>
        <v>1</v>
      </c>
      <c r="U38" s="186">
        <f>SUM(V38:AA38)</f>
        <v>60</v>
      </c>
      <c r="V38" s="188">
        <v>60</v>
      </c>
      <c r="W38" s="188"/>
      <c r="X38" s="188"/>
      <c r="Y38" s="188"/>
      <c r="Z38" s="188"/>
      <c r="AA38" s="188"/>
      <c r="AB38" s="227">
        <f>+J38</f>
        <v>1</v>
      </c>
      <c r="AC38" s="186">
        <f>SUM(AD38:AI38)</f>
        <v>60</v>
      </c>
      <c r="AD38" s="188">
        <v>60</v>
      </c>
      <c r="AE38" s="188"/>
      <c r="AF38" s="188"/>
      <c r="AG38" s="188"/>
      <c r="AH38" s="188"/>
      <c r="AI38" s="188"/>
      <c r="AJ38" s="227">
        <f>+K38</f>
        <v>2</v>
      </c>
      <c r="AK38" s="186">
        <f>SUM(AL38:AQ38)</f>
        <v>120</v>
      </c>
      <c r="AL38" s="188">
        <v>120</v>
      </c>
      <c r="AM38" s="188"/>
      <c r="AN38" s="188"/>
      <c r="AO38" s="188"/>
      <c r="AP38" s="188"/>
      <c r="AQ38" s="188"/>
      <c r="AR38" s="227">
        <f>+L38</f>
        <v>1</v>
      </c>
      <c r="AS38" s="186">
        <f>SUM(AT38:AY38)</f>
        <v>60</v>
      </c>
      <c r="AT38" s="188">
        <v>60</v>
      </c>
      <c r="AU38" s="188"/>
      <c r="AV38" s="188"/>
      <c r="AW38" s="188"/>
      <c r="AX38" s="188"/>
      <c r="AY38" s="188"/>
    </row>
    <row r="39" spans="1:51" ht="31.9" customHeight="1" x14ac:dyDescent="0.25">
      <c r="D39" s="202"/>
      <c r="E39" s="182">
        <f>+Metas!H811</f>
        <v>707</v>
      </c>
      <c r="F39" s="183" t="str">
        <f>+Metas!K811</f>
        <v>Modelo tecnológico diseñado como herramienta de información y difusión de las condiciones del aire como medida preventiva a la afluencia de personas en determinados espacios del territorio de Cúcuta y su área metropolitana.</v>
      </c>
      <c r="G39" s="226">
        <f>+Metas!J811</f>
        <v>1</v>
      </c>
      <c r="H39" s="1">
        <f>SUM(I39:L39)</f>
        <v>1</v>
      </c>
      <c r="I39" s="185">
        <v>0.2</v>
      </c>
      <c r="J39" s="185">
        <v>0.2</v>
      </c>
      <c r="K39" s="185">
        <v>0.5</v>
      </c>
      <c r="L39" s="185">
        <v>0.1</v>
      </c>
      <c r="M39" s="186">
        <f t="shared" si="49"/>
        <v>200</v>
      </c>
      <c r="N39" s="186">
        <f t="shared" si="49"/>
        <v>200</v>
      </c>
      <c r="O39" s="186">
        <f t="shared" si="49"/>
        <v>0</v>
      </c>
      <c r="P39" s="186">
        <f t="shared" si="49"/>
        <v>0</v>
      </c>
      <c r="Q39" s="186">
        <f t="shared" si="49"/>
        <v>0</v>
      </c>
      <c r="R39" s="186">
        <f t="shared" si="49"/>
        <v>0</v>
      </c>
      <c r="S39" s="186">
        <f t="shared" si="49"/>
        <v>0</v>
      </c>
      <c r="T39" s="227">
        <f>+I39</f>
        <v>0.2</v>
      </c>
      <c r="U39" s="186">
        <f>SUM(V39:AA39)</f>
        <v>40</v>
      </c>
      <c r="V39" s="188">
        <v>40</v>
      </c>
      <c r="W39" s="188"/>
      <c r="X39" s="188"/>
      <c r="Y39" s="188"/>
      <c r="Z39" s="188"/>
      <c r="AA39" s="188"/>
      <c r="AB39" s="227">
        <f>+J39</f>
        <v>0.2</v>
      </c>
      <c r="AC39" s="186">
        <f>SUM(AD39:AI39)</f>
        <v>40</v>
      </c>
      <c r="AD39" s="188">
        <v>40</v>
      </c>
      <c r="AE39" s="188"/>
      <c r="AF39" s="188"/>
      <c r="AG39" s="188"/>
      <c r="AH39" s="188"/>
      <c r="AI39" s="188"/>
      <c r="AJ39" s="227">
        <f>+K39</f>
        <v>0.5</v>
      </c>
      <c r="AK39" s="186">
        <f>SUM(AL39:AQ39)</f>
        <v>100</v>
      </c>
      <c r="AL39" s="188">
        <v>100</v>
      </c>
      <c r="AM39" s="188"/>
      <c r="AN39" s="188"/>
      <c r="AO39" s="188"/>
      <c r="AP39" s="188"/>
      <c r="AQ39" s="188"/>
      <c r="AR39" s="227">
        <f>+L39</f>
        <v>0.1</v>
      </c>
      <c r="AS39" s="186">
        <f>SUM(AT39:AY39)</f>
        <v>20</v>
      </c>
      <c r="AT39" s="188">
        <v>20</v>
      </c>
      <c r="AU39" s="188"/>
      <c r="AV39" s="188"/>
      <c r="AW39" s="188"/>
      <c r="AX39" s="188"/>
      <c r="AY39" s="188"/>
    </row>
    <row r="40" spans="1:51" ht="31.9" customHeight="1" x14ac:dyDescent="0.25">
      <c r="D40" s="202"/>
      <c r="E40" s="182">
        <f>+Metas!H812</f>
        <v>708</v>
      </c>
      <c r="F40" s="183" t="str">
        <f>+Metas!K812</f>
        <v>Capacitaciones desarrolladas para orientar y apoyar la implementación de la norma ISO 14001 en 5 sectores productivos representativos del Departamento.</v>
      </c>
      <c r="G40" s="226">
        <f>+Metas!J812</f>
        <v>20</v>
      </c>
      <c r="H40" s="1">
        <f>SUM(I40:L40)</f>
        <v>20</v>
      </c>
      <c r="I40" s="185">
        <v>2</v>
      </c>
      <c r="J40" s="185">
        <v>6</v>
      </c>
      <c r="K40" s="185">
        <v>8</v>
      </c>
      <c r="L40" s="185">
        <v>4</v>
      </c>
      <c r="M40" s="186">
        <f t="shared" si="49"/>
        <v>100</v>
      </c>
      <c r="N40" s="186">
        <f t="shared" si="49"/>
        <v>100</v>
      </c>
      <c r="O40" s="186">
        <f t="shared" si="49"/>
        <v>0</v>
      </c>
      <c r="P40" s="186">
        <f t="shared" si="49"/>
        <v>0</v>
      </c>
      <c r="Q40" s="186">
        <f t="shared" si="49"/>
        <v>0</v>
      </c>
      <c r="R40" s="186">
        <f t="shared" si="49"/>
        <v>0</v>
      </c>
      <c r="S40" s="186">
        <f t="shared" si="49"/>
        <v>0</v>
      </c>
      <c r="T40" s="227">
        <f>+I40</f>
        <v>2</v>
      </c>
      <c r="U40" s="186">
        <f>SUM(V40:AA40)</f>
        <v>10</v>
      </c>
      <c r="V40" s="188">
        <v>10</v>
      </c>
      <c r="W40" s="188"/>
      <c r="X40" s="188"/>
      <c r="Y40" s="188"/>
      <c r="Z40" s="188"/>
      <c r="AA40" s="188"/>
      <c r="AB40" s="227">
        <f>+J40</f>
        <v>6</v>
      </c>
      <c r="AC40" s="186">
        <f>SUM(AD40:AI40)</f>
        <v>30</v>
      </c>
      <c r="AD40" s="188">
        <v>30</v>
      </c>
      <c r="AE40" s="188"/>
      <c r="AF40" s="188"/>
      <c r="AG40" s="188"/>
      <c r="AH40" s="188"/>
      <c r="AI40" s="188"/>
      <c r="AJ40" s="227">
        <f>+K40</f>
        <v>8</v>
      </c>
      <c r="AK40" s="186">
        <f>SUM(AL40:AQ40)</f>
        <v>40</v>
      </c>
      <c r="AL40" s="188">
        <v>40</v>
      </c>
      <c r="AM40" s="188"/>
      <c r="AN40" s="188"/>
      <c r="AO40" s="188"/>
      <c r="AP40" s="188"/>
      <c r="AQ40" s="188"/>
      <c r="AR40" s="227">
        <f>+L40</f>
        <v>4</v>
      </c>
      <c r="AS40" s="186">
        <f>SUM(AT40:AY40)</f>
        <v>20</v>
      </c>
      <c r="AT40" s="188">
        <v>20</v>
      </c>
      <c r="AU40" s="188"/>
      <c r="AV40" s="188"/>
      <c r="AW40" s="188"/>
      <c r="AX40" s="188"/>
      <c r="AY40" s="188"/>
    </row>
    <row r="41" spans="1:51" ht="31.9" customHeight="1" x14ac:dyDescent="0.25">
      <c r="D41" s="202" t="s">
        <v>2681</v>
      </c>
      <c r="E41" s="540" t="s">
        <v>2680</v>
      </c>
      <c r="F41" s="541"/>
      <c r="G41" s="189"/>
      <c r="H41" s="177"/>
      <c r="I41" s="178"/>
      <c r="J41" s="178"/>
      <c r="K41" s="178"/>
      <c r="L41" s="178"/>
      <c r="M41" s="190">
        <f t="shared" si="49"/>
        <v>240</v>
      </c>
      <c r="N41" s="190">
        <f t="shared" si="49"/>
        <v>240</v>
      </c>
      <c r="O41" s="190">
        <f t="shared" si="49"/>
        <v>0</v>
      </c>
      <c r="P41" s="190">
        <f t="shared" si="49"/>
        <v>0</v>
      </c>
      <c r="Q41" s="190">
        <f t="shared" si="49"/>
        <v>0</v>
      </c>
      <c r="R41" s="190">
        <f t="shared" si="49"/>
        <v>0</v>
      </c>
      <c r="S41" s="190">
        <f t="shared" si="49"/>
        <v>0</v>
      </c>
      <c r="T41" s="180"/>
      <c r="U41" s="181">
        <f t="shared" ref="U41:AA41" si="54">SUM(U42:U42)</f>
        <v>16</v>
      </c>
      <c r="V41" s="181">
        <f t="shared" si="54"/>
        <v>16</v>
      </c>
      <c r="W41" s="181">
        <f t="shared" si="54"/>
        <v>0</v>
      </c>
      <c r="X41" s="181">
        <f t="shared" si="54"/>
        <v>0</v>
      </c>
      <c r="Y41" s="181">
        <f t="shared" si="54"/>
        <v>0</v>
      </c>
      <c r="Z41" s="181">
        <f t="shared" si="54"/>
        <v>0</v>
      </c>
      <c r="AA41" s="181">
        <f t="shared" si="54"/>
        <v>0</v>
      </c>
      <c r="AB41" s="180"/>
      <c r="AC41" s="181">
        <f t="shared" ref="AC41:AI41" si="55">SUM(AC42:AC42)</f>
        <v>64</v>
      </c>
      <c r="AD41" s="181">
        <f t="shared" si="55"/>
        <v>64</v>
      </c>
      <c r="AE41" s="181">
        <f t="shared" si="55"/>
        <v>0</v>
      </c>
      <c r="AF41" s="181">
        <f t="shared" si="55"/>
        <v>0</v>
      </c>
      <c r="AG41" s="181">
        <f t="shared" si="55"/>
        <v>0</v>
      </c>
      <c r="AH41" s="181">
        <f t="shared" si="55"/>
        <v>0</v>
      </c>
      <c r="AI41" s="181">
        <f t="shared" si="55"/>
        <v>0</v>
      </c>
      <c r="AJ41" s="180"/>
      <c r="AK41" s="181">
        <f t="shared" ref="AK41:AQ41" si="56">SUM(AK42:AK42)</f>
        <v>80</v>
      </c>
      <c r="AL41" s="181">
        <f t="shared" si="56"/>
        <v>80</v>
      </c>
      <c r="AM41" s="181">
        <f t="shared" si="56"/>
        <v>0</v>
      </c>
      <c r="AN41" s="181">
        <f t="shared" si="56"/>
        <v>0</v>
      </c>
      <c r="AO41" s="181">
        <f t="shared" si="56"/>
        <v>0</v>
      </c>
      <c r="AP41" s="181">
        <f t="shared" si="56"/>
        <v>0</v>
      </c>
      <c r="AQ41" s="181">
        <f t="shared" si="56"/>
        <v>0</v>
      </c>
      <c r="AR41" s="180"/>
      <c r="AS41" s="181">
        <f t="shared" ref="AS41:AY41" si="57">SUM(AS42:AS42)</f>
        <v>80</v>
      </c>
      <c r="AT41" s="181">
        <f t="shared" si="57"/>
        <v>80</v>
      </c>
      <c r="AU41" s="181">
        <f t="shared" si="57"/>
        <v>0</v>
      </c>
      <c r="AV41" s="181">
        <f t="shared" si="57"/>
        <v>0</v>
      </c>
      <c r="AW41" s="181">
        <f t="shared" si="57"/>
        <v>0</v>
      </c>
      <c r="AX41" s="181">
        <f t="shared" si="57"/>
        <v>0</v>
      </c>
      <c r="AY41" s="181">
        <f t="shared" si="57"/>
        <v>0</v>
      </c>
    </row>
    <row r="42" spans="1:51" ht="31.9" customHeight="1" x14ac:dyDescent="0.25">
      <c r="D42" s="202"/>
      <c r="E42" s="182">
        <f>+Metas!H813</f>
        <v>709</v>
      </c>
      <c r="F42" s="191" t="str">
        <f>+Metas!K813</f>
        <v xml:space="preserve">Hogares operando en el Departamento para la protección de animales en abandono. </v>
      </c>
      <c r="G42" s="226">
        <f>+Metas!J813</f>
        <v>3</v>
      </c>
      <c r="H42" s="1">
        <f>SUM(I42:L42)</f>
        <v>3</v>
      </c>
      <c r="I42" s="185">
        <v>0.2</v>
      </c>
      <c r="J42" s="185">
        <v>0.8</v>
      </c>
      <c r="K42" s="185">
        <v>1</v>
      </c>
      <c r="L42" s="185">
        <v>1</v>
      </c>
      <c r="M42" s="186">
        <f t="shared" si="49"/>
        <v>240</v>
      </c>
      <c r="N42" s="186">
        <f t="shared" si="49"/>
        <v>240</v>
      </c>
      <c r="O42" s="186">
        <f t="shared" si="49"/>
        <v>0</v>
      </c>
      <c r="P42" s="186">
        <f t="shared" si="49"/>
        <v>0</v>
      </c>
      <c r="Q42" s="186">
        <f t="shared" si="49"/>
        <v>0</v>
      </c>
      <c r="R42" s="186">
        <f t="shared" si="49"/>
        <v>0</v>
      </c>
      <c r="S42" s="186">
        <f t="shared" si="49"/>
        <v>0</v>
      </c>
      <c r="T42" s="227">
        <f>+I42</f>
        <v>0.2</v>
      </c>
      <c r="U42" s="186">
        <f>SUM(V42:AA42)</f>
        <v>16</v>
      </c>
      <c r="V42" s="188">
        <v>16</v>
      </c>
      <c r="W42" s="188"/>
      <c r="X42" s="188"/>
      <c r="Y42" s="188"/>
      <c r="Z42" s="188"/>
      <c r="AA42" s="188"/>
      <c r="AB42" s="227">
        <f>+J42</f>
        <v>0.8</v>
      </c>
      <c r="AC42" s="186">
        <f>SUM(AD42:AI42)</f>
        <v>64</v>
      </c>
      <c r="AD42" s="188">
        <v>64</v>
      </c>
      <c r="AE42" s="188"/>
      <c r="AF42" s="188"/>
      <c r="AG42" s="188"/>
      <c r="AH42" s="188"/>
      <c r="AI42" s="188"/>
      <c r="AJ42" s="227">
        <f>+K42</f>
        <v>1</v>
      </c>
      <c r="AK42" s="186">
        <f>SUM(AL42:AQ42)</f>
        <v>80</v>
      </c>
      <c r="AL42" s="188">
        <v>80</v>
      </c>
      <c r="AM42" s="188"/>
      <c r="AN42" s="188"/>
      <c r="AO42" s="188"/>
      <c r="AP42" s="188"/>
      <c r="AQ42" s="188"/>
      <c r="AR42" s="227">
        <f>+L42</f>
        <v>1</v>
      </c>
      <c r="AS42" s="186">
        <f>SUM(AT42:AY42)</f>
        <v>80</v>
      </c>
      <c r="AT42" s="188">
        <v>80</v>
      </c>
      <c r="AU42" s="188"/>
      <c r="AV42" s="188"/>
      <c r="AW42" s="188"/>
      <c r="AX42" s="188"/>
      <c r="AY42" s="188"/>
    </row>
    <row r="43" spans="1:51" ht="30" customHeight="1" x14ac:dyDescent="0.25">
      <c r="A43" s="142"/>
      <c r="B43" s="142"/>
      <c r="C43" s="142"/>
      <c r="D43" s="142"/>
      <c r="E43" s="242"/>
      <c r="F43" s="243"/>
      <c r="G43" s="244"/>
      <c r="H43" s="244"/>
      <c r="I43" s="245"/>
      <c r="J43" s="245"/>
      <c r="K43" s="245"/>
      <c r="L43" s="245"/>
      <c r="M43" s="246"/>
      <c r="AF43" s="214"/>
    </row>
    <row r="44" spans="1:51" ht="30" customHeight="1" x14ac:dyDescent="0.25">
      <c r="A44" s="142"/>
      <c r="B44" s="142"/>
      <c r="C44" s="142"/>
      <c r="D44" s="142"/>
      <c r="E44" s="242"/>
      <c r="F44" s="243"/>
      <c r="G44" s="244"/>
      <c r="H44" s="244"/>
      <c r="I44" s="245"/>
      <c r="J44" s="245"/>
      <c r="K44" s="245"/>
      <c r="L44" s="245"/>
      <c r="M44" s="246"/>
      <c r="AF44" s="214"/>
    </row>
    <row r="45" spans="1:51" ht="30" customHeight="1" thickBot="1" x14ac:dyDescent="0.3">
      <c r="A45" s="142"/>
      <c r="B45" s="142"/>
      <c r="C45" s="142"/>
      <c r="D45" s="142"/>
      <c r="E45" s="242"/>
      <c r="F45" s="243"/>
      <c r="G45" s="244"/>
      <c r="H45" s="244"/>
      <c r="I45" s="245"/>
      <c r="J45" s="245"/>
      <c r="K45" s="245"/>
      <c r="L45" s="245"/>
      <c r="M45" s="246"/>
      <c r="AF45" s="214"/>
    </row>
    <row r="46" spans="1:51" ht="31.9" customHeight="1" thickBot="1" x14ac:dyDescent="0.3">
      <c r="A46" s="141"/>
      <c r="B46" s="142"/>
      <c r="C46" s="142"/>
      <c r="D46" s="142"/>
      <c r="E46" s="143"/>
      <c r="F46" s="144"/>
      <c r="G46" s="145"/>
      <c r="H46" s="145"/>
      <c r="I46" s="147"/>
      <c r="J46" s="147"/>
      <c r="K46" s="147"/>
      <c r="L46" s="147"/>
      <c r="M46" s="527" t="s">
        <v>271</v>
      </c>
      <c r="N46" s="528"/>
      <c r="O46" s="528"/>
      <c r="P46" s="528"/>
      <c r="Q46" s="528"/>
      <c r="R46" s="528"/>
      <c r="S46" s="529"/>
      <c r="T46" s="530" t="s">
        <v>264</v>
      </c>
      <c r="U46" s="531"/>
      <c r="V46" s="531"/>
      <c r="W46" s="531"/>
      <c r="X46" s="531"/>
      <c r="Y46" s="531"/>
      <c r="Z46" s="531"/>
      <c r="AA46" s="645"/>
      <c r="AB46" s="530" t="s">
        <v>265</v>
      </c>
      <c r="AC46" s="531"/>
      <c r="AD46" s="531"/>
      <c r="AE46" s="531"/>
      <c r="AF46" s="531"/>
      <c r="AG46" s="531"/>
      <c r="AH46" s="531"/>
      <c r="AI46" s="645"/>
      <c r="AJ46" s="530" t="s">
        <v>266</v>
      </c>
      <c r="AK46" s="531"/>
      <c r="AL46" s="531"/>
      <c r="AM46" s="531"/>
      <c r="AN46" s="531"/>
      <c r="AO46" s="531"/>
      <c r="AP46" s="531"/>
      <c r="AQ46" s="645"/>
      <c r="AR46" s="530" t="s">
        <v>267</v>
      </c>
      <c r="AS46" s="531"/>
      <c r="AT46" s="531"/>
      <c r="AU46" s="531"/>
      <c r="AV46" s="531"/>
      <c r="AW46" s="531"/>
      <c r="AX46" s="531"/>
      <c r="AY46" s="531"/>
    </row>
    <row r="47" spans="1:51" ht="31.9" customHeight="1" x14ac:dyDescent="0.25">
      <c r="A47" s="542" t="s">
        <v>140</v>
      </c>
      <c r="B47" s="543"/>
      <c r="C47" s="543"/>
      <c r="D47" s="543"/>
      <c r="E47" s="543"/>
      <c r="F47" s="544"/>
      <c r="G47" s="567" t="s">
        <v>270</v>
      </c>
      <c r="H47" s="569" t="s">
        <v>269</v>
      </c>
      <c r="I47" s="555" t="s">
        <v>141</v>
      </c>
      <c r="J47" s="557" t="s">
        <v>142</v>
      </c>
      <c r="K47" s="559" t="s">
        <v>143</v>
      </c>
      <c r="L47" s="566" t="s">
        <v>144</v>
      </c>
      <c r="M47" s="643" t="s">
        <v>1</v>
      </c>
      <c r="N47" s="640" t="s">
        <v>0</v>
      </c>
      <c r="O47" s="641"/>
      <c r="P47" s="641"/>
      <c r="Q47" s="642"/>
      <c r="R47" s="564" t="s">
        <v>268</v>
      </c>
      <c r="S47" s="553" t="s">
        <v>5</v>
      </c>
      <c r="T47" s="561" t="s">
        <v>141</v>
      </c>
      <c r="U47" s="643" t="s">
        <v>8</v>
      </c>
      <c r="V47" s="640" t="s">
        <v>0</v>
      </c>
      <c r="W47" s="641"/>
      <c r="X47" s="641"/>
      <c r="Y47" s="642"/>
      <c r="Z47" s="564" t="s">
        <v>268</v>
      </c>
      <c r="AA47" s="553" t="s">
        <v>5</v>
      </c>
      <c r="AB47" s="561" t="s">
        <v>142</v>
      </c>
      <c r="AC47" s="643" t="s">
        <v>8</v>
      </c>
      <c r="AD47" s="640" t="s">
        <v>0</v>
      </c>
      <c r="AE47" s="641"/>
      <c r="AF47" s="641"/>
      <c r="AG47" s="642"/>
      <c r="AH47" s="564" t="s">
        <v>268</v>
      </c>
      <c r="AI47" s="553" t="s">
        <v>5</v>
      </c>
      <c r="AJ47" s="561" t="s">
        <v>143</v>
      </c>
      <c r="AK47" s="643" t="s">
        <v>8</v>
      </c>
      <c r="AL47" s="640" t="s">
        <v>0</v>
      </c>
      <c r="AM47" s="641"/>
      <c r="AN47" s="641"/>
      <c r="AO47" s="642"/>
      <c r="AP47" s="564" t="s">
        <v>268</v>
      </c>
      <c r="AQ47" s="553" t="s">
        <v>5</v>
      </c>
      <c r="AR47" s="561" t="s">
        <v>144</v>
      </c>
      <c r="AS47" s="643" t="s">
        <v>8</v>
      </c>
      <c r="AT47" s="640" t="s">
        <v>0</v>
      </c>
      <c r="AU47" s="641"/>
      <c r="AV47" s="641"/>
      <c r="AW47" s="642"/>
      <c r="AX47" s="564" t="s">
        <v>268</v>
      </c>
      <c r="AY47" s="553" t="s">
        <v>5</v>
      </c>
    </row>
    <row r="48" spans="1:51" ht="31.9" customHeight="1" x14ac:dyDescent="0.25">
      <c r="A48" s="545"/>
      <c r="B48" s="546"/>
      <c r="C48" s="546"/>
      <c r="D48" s="546"/>
      <c r="E48" s="546"/>
      <c r="F48" s="547"/>
      <c r="G48" s="568"/>
      <c r="H48" s="570"/>
      <c r="I48" s="556"/>
      <c r="J48" s="558"/>
      <c r="K48" s="560"/>
      <c r="L48" s="562"/>
      <c r="M48" s="572"/>
      <c r="N48" s="148" t="s">
        <v>2</v>
      </c>
      <c r="O48" s="148" t="s">
        <v>4</v>
      </c>
      <c r="P48" s="148" t="s">
        <v>3</v>
      </c>
      <c r="Q48" s="148" t="s">
        <v>6</v>
      </c>
      <c r="R48" s="565"/>
      <c r="S48" s="554"/>
      <c r="T48" s="562"/>
      <c r="U48" s="572"/>
      <c r="V48" s="148" t="s">
        <v>2</v>
      </c>
      <c r="W48" s="148" t="s">
        <v>4</v>
      </c>
      <c r="X48" s="148" t="s">
        <v>3</v>
      </c>
      <c r="Y48" s="148" t="s">
        <v>6</v>
      </c>
      <c r="Z48" s="565"/>
      <c r="AA48" s="554"/>
      <c r="AB48" s="562"/>
      <c r="AC48" s="572"/>
      <c r="AD48" s="148" t="s">
        <v>2</v>
      </c>
      <c r="AE48" s="148" t="s">
        <v>4</v>
      </c>
      <c r="AF48" s="148" t="s">
        <v>3</v>
      </c>
      <c r="AG48" s="148" t="s">
        <v>6</v>
      </c>
      <c r="AH48" s="565"/>
      <c r="AI48" s="554"/>
      <c r="AJ48" s="562"/>
      <c r="AK48" s="572"/>
      <c r="AL48" s="148" t="s">
        <v>2</v>
      </c>
      <c r="AM48" s="148" t="s">
        <v>4</v>
      </c>
      <c r="AN48" s="148" t="s">
        <v>3</v>
      </c>
      <c r="AO48" s="148" t="s">
        <v>6</v>
      </c>
      <c r="AP48" s="565"/>
      <c r="AQ48" s="554"/>
      <c r="AR48" s="562"/>
      <c r="AS48" s="572"/>
      <c r="AT48" s="148" t="s">
        <v>2</v>
      </c>
      <c r="AU48" s="148" t="s">
        <v>4</v>
      </c>
      <c r="AV48" s="148" t="s">
        <v>3</v>
      </c>
      <c r="AW48" s="148" t="s">
        <v>6</v>
      </c>
      <c r="AX48" s="565"/>
      <c r="AY48" s="554"/>
    </row>
    <row r="49" spans="1:51" ht="22.15" customHeight="1" x14ac:dyDescent="0.25">
      <c r="A49" s="548" t="s">
        <v>7</v>
      </c>
      <c r="B49" s="549"/>
      <c r="C49" s="549"/>
      <c r="D49" s="549"/>
      <c r="E49" s="549"/>
      <c r="F49" s="550"/>
      <c r="G49" s="149"/>
      <c r="H49" s="149"/>
      <c r="I49" s="150"/>
      <c r="J49" s="150"/>
      <c r="K49" s="150"/>
      <c r="L49" s="150"/>
      <c r="M49" s="215"/>
      <c r="N49" s="215"/>
      <c r="O49" s="215"/>
      <c r="P49" s="215"/>
      <c r="Q49" s="215"/>
      <c r="R49" s="215"/>
      <c r="S49" s="215"/>
      <c r="T49" s="152"/>
      <c r="U49" s="151"/>
      <c r="V49" s="151"/>
      <c r="W49" s="151"/>
      <c r="X49" s="151"/>
      <c r="Y49" s="151"/>
      <c r="Z49" s="151"/>
      <c r="AA49" s="151"/>
      <c r="AB49" s="152"/>
      <c r="AC49" s="151"/>
      <c r="AD49" s="151"/>
      <c r="AE49" s="151"/>
      <c r="AF49" s="151"/>
      <c r="AG49" s="151"/>
      <c r="AH49" s="151"/>
      <c r="AI49" s="151"/>
      <c r="AJ49" s="152"/>
      <c r="AK49" s="151"/>
      <c r="AL49" s="151"/>
      <c r="AM49" s="151"/>
      <c r="AN49" s="151"/>
      <c r="AO49" s="151"/>
      <c r="AP49" s="151"/>
      <c r="AQ49" s="151"/>
      <c r="AR49" s="152"/>
      <c r="AS49" s="151"/>
      <c r="AT49" s="151"/>
      <c r="AU49" s="151"/>
      <c r="AV49" s="151"/>
      <c r="AW49" s="151"/>
      <c r="AX49" s="151"/>
      <c r="AY49" s="151"/>
    </row>
    <row r="50" spans="1:51" ht="31.9" customHeight="1" x14ac:dyDescent="0.25">
      <c r="B50" s="216" t="s">
        <v>2683</v>
      </c>
      <c r="C50" s="217" t="s">
        <v>2682</v>
      </c>
      <c r="D50" s="218"/>
      <c r="E50" s="219"/>
      <c r="F50" s="219"/>
      <c r="G50" s="220"/>
      <c r="H50" s="221"/>
      <c r="I50" s="222"/>
      <c r="J50" s="222"/>
      <c r="K50" s="222"/>
      <c r="L50" s="222"/>
      <c r="M50" s="223">
        <f t="shared" ref="M50:S50" si="58">+M51</f>
        <v>299.75</v>
      </c>
      <c r="N50" s="223">
        <f t="shared" si="58"/>
        <v>299.75</v>
      </c>
      <c r="O50" s="223">
        <f t="shared" si="58"/>
        <v>0</v>
      </c>
      <c r="P50" s="223">
        <f t="shared" si="58"/>
        <v>0</v>
      </c>
      <c r="Q50" s="223">
        <f t="shared" si="58"/>
        <v>0</v>
      </c>
      <c r="R50" s="223">
        <f t="shared" si="58"/>
        <v>0</v>
      </c>
      <c r="S50" s="223">
        <f t="shared" si="58"/>
        <v>0</v>
      </c>
      <c r="T50" s="224"/>
      <c r="U50" s="237">
        <f t="shared" ref="U50:AA50" si="59">+U51</f>
        <v>40</v>
      </c>
      <c r="V50" s="237">
        <f t="shared" si="59"/>
        <v>40</v>
      </c>
      <c r="W50" s="237">
        <f t="shared" si="59"/>
        <v>0</v>
      </c>
      <c r="X50" s="237">
        <f t="shared" si="59"/>
        <v>0</v>
      </c>
      <c r="Y50" s="237">
        <f t="shared" si="59"/>
        <v>0</v>
      </c>
      <c r="Z50" s="237">
        <f t="shared" si="59"/>
        <v>0</v>
      </c>
      <c r="AA50" s="237">
        <f t="shared" si="59"/>
        <v>0</v>
      </c>
      <c r="AB50" s="224"/>
      <c r="AC50" s="237">
        <f t="shared" ref="AC50:AI50" si="60">+AC51</f>
        <v>87.5</v>
      </c>
      <c r="AD50" s="237">
        <f t="shared" si="60"/>
        <v>87.5</v>
      </c>
      <c r="AE50" s="237">
        <f t="shared" si="60"/>
        <v>0</v>
      </c>
      <c r="AF50" s="237">
        <f t="shared" si="60"/>
        <v>0</v>
      </c>
      <c r="AG50" s="237">
        <f t="shared" si="60"/>
        <v>0</v>
      </c>
      <c r="AH50" s="237">
        <f t="shared" si="60"/>
        <v>0</v>
      </c>
      <c r="AI50" s="237">
        <f t="shared" si="60"/>
        <v>0</v>
      </c>
      <c r="AJ50" s="224"/>
      <c r="AK50" s="237">
        <f t="shared" ref="AK50:AQ50" si="61">+AK51</f>
        <v>200</v>
      </c>
      <c r="AL50" s="237">
        <f t="shared" si="61"/>
        <v>200</v>
      </c>
      <c r="AM50" s="237">
        <f t="shared" si="61"/>
        <v>0</v>
      </c>
      <c r="AN50" s="237">
        <f t="shared" si="61"/>
        <v>0</v>
      </c>
      <c r="AO50" s="237">
        <f t="shared" si="61"/>
        <v>0</v>
      </c>
      <c r="AP50" s="237">
        <f t="shared" si="61"/>
        <v>0</v>
      </c>
      <c r="AQ50" s="237">
        <f t="shared" si="61"/>
        <v>0</v>
      </c>
      <c r="AR50" s="224"/>
      <c r="AS50" s="237">
        <f t="shared" ref="AS50:AY50" si="62">+AS51</f>
        <v>72</v>
      </c>
      <c r="AT50" s="237">
        <f t="shared" si="62"/>
        <v>72</v>
      </c>
      <c r="AU50" s="237">
        <f t="shared" si="62"/>
        <v>0</v>
      </c>
      <c r="AV50" s="237">
        <f t="shared" si="62"/>
        <v>0</v>
      </c>
      <c r="AW50" s="237">
        <f t="shared" si="62"/>
        <v>0</v>
      </c>
      <c r="AX50" s="237">
        <f t="shared" si="62"/>
        <v>0</v>
      </c>
      <c r="AY50" s="237">
        <f t="shared" si="62"/>
        <v>0</v>
      </c>
    </row>
    <row r="51" spans="1:51" ht="31.9" customHeight="1" x14ac:dyDescent="0.25">
      <c r="C51" s="165" t="s">
        <v>2684</v>
      </c>
      <c r="D51" s="166" t="s">
        <v>504</v>
      </c>
      <c r="E51" s="167"/>
      <c r="F51" s="168"/>
      <c r="G51" s="169"/>
      <c r="H51" s="170"/>
      <c r="I51" s="171"/>
      <c r="J51" s="171"/>
      <c r="K51" s="171"/>
      <c r="L51" s="171"/>
      <c r="M51" s="172">
        <f t="shared" ref="M51:S51" si="63">SUM(M52:M55)/2</f>
        <v>299.75</v>
      </c>
      <c r="N51" s="172">
        <f t="shared" si="63"/>
        <v>299.75</v>
      </c>
      <c r="O51" s="172">
        <f t="shared" si="63"/>
        <v>0</v>
      </c>
      <c r="P51" s="172">
        <f t="shared" si="63"/>
        <v>0</v>
      </c>
      <c r="Q51" s="172">
        <f t="shared" si="63"/>
        <v>0</v>
      </c>
      <c r="R51" s="172">
        <f t="shared" si="63"/>
        <v>0</v>
      </c>
      <c r="S51" s="172">
        <f t="shared" si="63"/>
        <v>0</v>
      </c>
      <c r="T51" s="173"/>
      <c r="U51" s="174">
        <f t="shared" ref="U51:AA51" si="64">SUM(U52:U57)/2</f>
        <v>40</v>
      </c>
      <c r="V51" s="174">
        <f t="shared" si="64"/>
        <v>40</v>
      </c>
      <c r="W51" s="174">
        <f t="shared" si="64"/>
        <v>0</v>
      </c>
      <c r="X51" s="174">
        <f t="shared" si="64"/>
        <v>0</v>
      </c>
      <c r="Y51" s="174">
        <f t="shared" si="64"/>
        <v>0</v>
      </c>
      <c r="Z51" s="174">
        <f t="shared" si="64"/>
        <v>0</v>
      </c>
      <c r="AA51" s="174">
        <f t="shared" si="64"/>
        <v>0</v>
      </c>
      <c r="AB51" s="173"/>
      <c r="AC51" s="174">
        <f t="shared" ref="AC51:AI51" si="65">SUM(AC52:AC57)/2</f>
        <v>87.5</v>
      </c>
      <c r="AD51" s="174">
        <f t="shared" si="65"/>
        <v>87.5</v>
      </c>
      <c r="AE51" s="174">
        <f t="shared" si="65"/>
        <v>0</v>
      </c>
      <c r="AF51" s="174">
        <f t="shared" si="65"/>
        <v>0</v>
      </c>
      <c r="AG51" s="174">
        <f t="shared" si="65"/>
        <v>0</v>
      </c>
      <c r="AH51" s="174">
        <f t="shared" si="65"/>
        <v>0</v>
      </c>
      <c r="AI51" s="174">
        <f t="shared" si="65"/>
        <v>0</v>
      </c>
      <c r="AJ51" s="173"/>
      <c r="AK51" s="174">
        <f t="shared" ref="AK51:AQ51" si="66">SUM(AK52:AK57)/2</f>
        <v>200</v>
      </c>
      <c r="AL51" s="174">
        <f t="shared" si="66"/>
        <v>200</v>
      </c>
      <c r="AM51" s="174">
        <f t="shared" si="66"/>
        <v>0</v>
      </c>
      <c r="AN51" s="174">
        <f t="shared" si="66"/>
        <v>0</v>
      </c>
      <c r="AO51" s="174">
        <f t="shared" si="66"/>
        <v>0</v>
      </c>
      <c r="AP51" s="174">
        <f t="shared" si="66"/>
        <v>0</v>
      </c>
      <c r="AQ51" s="174">
        <f t="shared" si="66"/>
        <v>0</v>
      </c>
      <c r="AR51" s="173"/>
      <c r="AS51" s="174">
        <f t="shared" ref="AS51:AY51" si="67">SUM(AS52:AS57)/2</f>
        <v>72</v>
      </c>
      <c r="AT51" s="174">
        <f t="shared" si="67"/>
        <v>72</v>
      </c>
      <c r="AU51" s="174">
        <f t="shared" si="67"/>
        <v>0</v>
      </c>
      <c r="AV51" s="174">
        <f t="shared" si="67"/>
        <v>0</v>
      </c>
      <c r="AW51" s="174">
        <f t="shared" si="67"/>
        <v>0</v>
      </c>
      <c r="AX51" s="174">
        <f t="shared" si="67"/>
        <v>0</v>
      </c>
      <c r="AY51" s="174">
        <f t="shared" si="67"/>
        <v>0</v>
      </c>
    </row>
    <row r="52" spans="1:51" ht="31.9" customHeight="1" x14ac:dyDescent="0.25">
      <c r="D52" s="202" t="s">
        <v>2686</v>
      </c>
      <c r="E52" s="540" t="s">
        <v>2685</v>
      </c>
      <c r="F52" s="541"/>
      <c r="G52" s="176"/>
      <c r="H52" s="177"/>
      <c r="I52" s="178"/>
      <c r="J52" s="178"/>
      <c r="K52" s="178"/>
      <c r="L52" s="178"/>
      <c r="M52" s="179">
        <f t="shared" ref="M52:S57" si="68">+U52+AC52+AK52+AS52</f>
        <v>399.5</v>
      </c>
      <c r="N52" s="179">
        <f t="shared" si="68"/>
        <v>399.5</v>
      </c>
      <c r="O52" s="179">
        <f t="shared" si="68"/>
        <v>0</v>
      </c>
      <c r="P52" s="179">
        <f t="shared" si="68"/>
        <v>0</v>
      </c>
      <c r="Q52" s="179">
        <f t="shared" si="68"/>
        <v>0</v>
      </c>
      <c r="R52" s="179">
        <f t="shared" si="68"/>
        <v>0</v>
      </c>
      <c r="S52" s="179">
        <f t="shared" si="68"/>
        <v>0</v>
      </c>
      <c r="T52" s="180"/>
      <c r="U52" s="181">
        <f t="shared" ref="U52:AA52" si="69">SUM(U53:U57)</f>
        <v>40</v>
      </c>
      <c r="V52" s="181">
        <f t="shared" si="69"/>
        <v>40</v>
      </c>
      <c r="W52" s="181">
        <f t="shared" si="69"/>
        <v>0</v>
      </c>
      <c r="X52" s="181">
        <f t="shared" si="69"/>
        <v>0</v>
      </c>
      <c r="Y52" s="181">
        <f t="shared" si="69"/>
        <v>0</v>
      </c>
      <c r="Z52" s="181">
        <f t="shared" si="69"/>
        <v>0</v>
      </c>
      <c r="AA52" s="181">
        <f t="shared" si="69"/>
        <v>0</v>
      </c>
      <c r="AB52" s="180"/>
      <c r="AC52" s="181">
        <f t="shared" ref="AC52:AI52" si="70">SUM(AC53:AC57)</f>
        <v>87.5</v>
      </c>
      <c r="AD52" s="181">
        <f t="shared" si="70"/>
        <v>87.5</v>
      </c>
      <c r="AE52" s="181">
        <f t="shared" si="70"/>
        <v>0</v>
      </c>
      <c r="AF52" s="181">
        <f t="shared" si="70"/>
        <v>0</v>
      </c>
      <c r="AG52" s="181">
        <f t="shared" si="70"/>
        <v>0</v>
      </c>
      <c r="AH52" s="181">
        <f t="shared" si="70"/>
        <v>0</v>
      </c>
      <c r="AI52" s="181">
        <f t="shared" si="70"/>
        <v>0</v>
      </c>
      <c r="AJ52" s="180"/>
      <c r="AK52" s="181">
        <f t="shared" ref="AK52:AQ52" si="71">SUM(AK53:AK57)</f>
        <v>200</v>
      </c>
      <c r="AL52" s="181">
        <f t="shared" si="71"/>
        <v>200</v>
      </c>
      <c r="AM52" s="181">
        <f t="shared" si="71"/>
        <v>0</v>
      </c>
      <c r="AN52" s="181">
        <f t="shared" si="71"/>
        <v>0</v>
      </c>
      <c r="AO52" s="181">
        <f t="shared" si="71"/>
        <v>0</v>
      </c>
      <c r="AP52" s="181">
        <f t="shared" si="71"/>
        <v>0</v>
      </c>
      <c r="AQ52" s="181">
        <f t="shared" si="71"/>
        <v>0</v>
      </c>
      <c r="AR52" s="180"/>
      <c r="AS52" s="181">
        <f t="shared" ref="AS52:AY52" si="72">SUM(AS53:AS57)</f>
        <v>72</v>
      </c>
      <c r="AT52" s="181">
        <f t="shared" si="72"/>
        <v>72</v>
      </c>
      <c r="AU52" s="181">
        <f t="shared" si="72"/>
        <v>0</v>
      </c>
      <c r="AV52" s="181">
        <f t="shared" si="72"/>
        <v>0</v>
      </c>
      <c r="AW52" s="181">
        <f t="shared" si="72"/>
        <v>0</v>
      </c>
      <c r="AX52" s="181">
        <f t="shared" si="72"/>
        <v>0</v>
      </c>
      <c r="AY52" s="181">
        <f t="shared" si="72"/>
        <v>0</v>
      </c>
    </row>
    <row r="53" spans="1:51" ht="31.9" customHeight="1" x14ac:dyDescent="0.25">
      <c r="D53" s="202"/>
      <c r="E53" s="182">
        <f>+Metas!H816</f>
        <v>710</v>
      </c>
      <c r="F53" s="183" t="str">
        <f>+Metas!K816</f>
        <v>Programa de incentivos implementado por el uso de energías alternativas y/o renovables (Eólica, Hídrica, Solar u otras) en el Departamento.</v>
      </c>
      <c r="G53" s="226">
        <f>+Metas!J816</f>
        <v>1</v>
      </c>
      <c r="H53" s="1">
        <f>SUM(I53:L53)</f>
        <v>1</v>
      </c>
      <c r="I53" s="185">
        <v>0.1</v>
      </c>
      <c r="J53" s="185">
        <v>0.2</v>
      </c>
      <c r="K53" s="185">
        <v>0.5</v>
      </c>
      <c r="L53" s="185">
        <v>0.2</v>
      </c>
      <c r="M53" s="186">
        <f t="shared" si="68"/>
        <v>50</v>
      </c>
      <c r="N53" s="186">
        <f t="shared" si="68"/>
        <v>50</v>
      </c>
      <c r="O53" s="186">
        <f t="shared" si="68"/>
        <v>0</v>
      </c>
      <c r="P53" s="186">
        <f t="shared" si="68"/>
        <v>0</v>
      </c>
      <c r="Q53" s="186">
        <f t="shared" si="68"/>
        <v>0</v>
      </c>
      <c r="R53" s="186">
        <f t="shared" si="68"/>
        <v>0</v>
      </c>
      <c r="S53" s="186">
        <f t="shared" si="68"/>
        <v>0</v>
      </c>
      <c r="T53" s="227">
        <f>+I53</f>
        <v>0.1</v>
      </c>
      <c r="U53" s="186">
        <f>SUM(V53:AA53)</f>
        <v>5</v>
      </c>
      <c r="V53" s="188">
        <v>5</v>
      </c>
      <c r="W53" s="188"/>
      <c r="X53" s="188"/>
      <c r="Y53" s="188"/>
      <c r="Z53" s="188"/>
      <c r="AA53" s="188"/>
      <c r="AB53" s="227">
        <f>+J53</f>
        <v>0.2</v>
      </c>
      <c r="AC53" s="186">
        <f>SUM(AD53:AI53)</f>
        <v>10</v>
      </c>
      <c r="AD53" s="188">
        <v>10</v>
      </c>
      <c r="AE53" s="188"/>
      <c r="AF53" s="188"/>
      <c r="AG53" s="188"/>
      <c r="AH53" s="188"/>
      <c r="AI53" s="188"/>
      <c r="AJ53" s="227">
        <f>+K53</f>
        <v>0.5</v>
      </c>
      <c r="AK53" s="186">
        <f>SUM(AL53:AQ53)</f>
        <v>25</v>
      </c>
      <c r="AL53" s="188">
        <v>25</v>
      </c>
      <c r="AM53" s="188"/>
      <c r="AN53" s="188"/>
      <c r="AO53" s="188"/>
      <c r="AP53" s="188"/>
      <c r="AQ53" s="188"/>
      <c r="AR53" s="227">
        <f>+L53</f>
        <v>0.2</v>
      </c>
      <c r="AS53" s="186">
        <f>SUM(AT53:AY53)</f>
        <v>10</v>
      </c>
      <c r="AT53" s="188">
        <v>10</v>
      </c>
      <c r="AU53" s="188"/>
      <c r="AV53" s="188"/>
      <c r="AW53" s="188"/>
      <c r="AX53" s="188"/>
      <c r="AY53" s="188"/>
    </row>
    <row r="54" spans="1:51" ht="31.9" customHeight="1" x14ac:dyDescent="0.25">
      <c r="D54" s="202"/>
      <c r="E54" s="182">
        <f>+Metas!H817</f>
        <v>711</v>
      </c>
      <c r="F54" s="183" t="str">
        <f>+Metas!K817</f>
        <v>Programa desarrollado sobre el uso, conservación y sostenibilidad de los recursos naturales, articulado al Plan departamental de extensión agropecuaria.</v>
      </c>
      <c r="G54" s="226">
        <f>+Metas!J817</f>
        <v>1</v>
      </c>
      <c r="H54" s="1">
        <f>SUM(I54:L54)</f>
        <v>1</v>
      </c>
      <c r="I54" s="185">
        <v>0.1</v>
      </c>
      <c r="J54" s="185">
        <v>0.2</v>
      </c>
      <c r="K54" s="185">
        <v>0.5</v>
      </c>
      <c r="L54" s="185">
        <v>0.2</v>
      </c>
      <c r="M54" s="186">
        <f t="shared" si="68"/>
        <v>50</v>
      </c>
      <c r="N54" s="186">
        <f t="shared" si="68"/>
        <v>50</v>
      </c>
      <c r="O54" s="186">
        <f t="shared" si="68"/>
        <v>0</v>
      </c>
      <c r="P54" s="186">
        <f t="shared" si="68"/>
        <v>0</v>
      </c>
      <c r="Q54" s="186">
        <f t="shared" si="68"/>
        <v>0</v>
      </c>
      <c r="R54" s="186">
        <f t="shared" si="68"/>
        <v>0</v>
      </c>
      <c r="S54" s="186">
        <f t="shared" si="68"/>
        <v>0</v>
      </c>
      <c r="T54" s="227">
        <f>+I54</f>
        <v>0.1</v>
      </c>
      <c r="U54" s="186">
        <f>SUM(V54:AA54)</f>
        <v>5</v>
      </c>
      <c r="V54" s="188">
        <v>5</v>
      </c>
      <c r="W54" s="188"/>
      <c r="X54" s="188"/>
      <c r="Y54" s="188"/>
      <c r="Z54" s="188"/>
      <c r="AA54" s="188"/>
      <c r="AB54" s="227">
        <f>+J54</f>
        <v>0.2</v>
      </c>
      <c r="AC54" s="186">
        <f>SUM(AD54:AI54)</f>
        <v>10</v>
      </c>
      <c r="AD54" s="188">
        <v>10</v>
      </c>
      <c r="AE54" s="188"/>
      <c r="AF54" s="188"/>
      <c r="AG54" s="188"/>
      <c r="AH54" s="188"/>
      <c r="AI54" s="188"/>
      <c r="AJ54" s="227">
        <f>+K54</f>
        <v>0.5</v>
      </c>
      <c r="AK54" s="186">
        <f>SUM(AL54:AQ54)</f>
        <v>25</v>
      </c>
      <c r="AL54" s="188">
        <v>25</v>
      </c>
      <c r="AM54" s="188"/>
      <c r="AN54" s="188"/>
      <c r="AO54" s="188"/>
      <c r="AP54" s="188"/>
      <c r="AQ54" s="188"/>
      <c r="AR54" s="227">
        <f>+L54</f>
        <v>0.2</v>
      </c>
      <c r="AS54" s="186">
        <f>SUM(AT54:AY54)</f>
        <v>10</v>
      </c>
      <c r="AT54" s="188">
        <v>10</v>
      </c>
      <c r="AU54" s="188"/>
      <c r="AV54" s="188"/>
      <c r="AW54" s="188"/>
      <c r="AX54" s="188"/>
      <c r="AY54" s="188"/>
    </row>
    <row r="55" spans="1:51" ht="31.9" customHeight="1" x14ac:dyDescent="0.25">
      <c r="D55" s="202"/>
      <c r="E55" s="182">
        <f>+Metas!H818</f>
        <v>712</v>
      </c>
      <c r="F55" s="183" t="str">
        <f>+Metas!K818</f>
        <v>Proyecto implementado para la reconversión energética en dependencias de la Gobernación.</v>
      </c>
      <c r="G55" s="226">
        <f>+Metas!J818</f>
        <v>1</v>
      </c>
      <c r="H55" s="1">
        <f>SUM(I55:L55)</f>
        <v>1</v>
      </c>
      <c r="I55" s="185">
        <v>0.1</v>
      </c>
      <c r="J55" s="185">
        <v>0.2</v>
      </c>
      <c r="K55" s="185">
        <v>0.5</v>
      </c>
      <c r="L55" s="185">
        <v>0.2</v>
      </c>
      <c r="M55" s="186">
        <f t="shared" si="68"/>
        <v>100</v>
      </c>
      <c r="N55" s="186">
        <f t="shared" si="68"/>
        <v>100</v>
      </c>
      <c r="O55" s="186">
        <f t="shared" si="68"/>
        <v>0</v>
      </c>
      <c r="P55" s="186">
        <f t="shared" si="68"/>
        <v>0</v>
      </c>
      <c r="Q55" s="186">
        <f t="shared" si="68"/>
        <v>0</v>
      </c>
      <c r="R55" s="186">
        <f t="shared" si="68"/>
        <v>0</v>
      </c>
      <c r="S55" s="186">
        <f t="shared" si="68"/>
        <v>0</v>
      </c>
      <c r="T55" s="227">
        <f>+I55</f>
        <v>0.1</v>
      </c>
      <c r="U55" s="186">
        <f>SUM(V55:AA55)</f>
        <v>10</v>
      </c>
      <c r="V55" s="188">
        <v>10</v>
      </c>
      <c r="W55" s="188"/>
      <c r="X55" s="188"/>
      <c r="Y55" s="188"/>
      <c r="Z55" s="188"/>
      <c r="AA55" s="188"/>
      <c r="AB55" s="227">
        <f>+J55</f>
        <v>0.2</v>
      </c>
      <c r="AC55" s="186">
        <f>SUM(AD55:AI55)</f>
        <v>20</v>
      </c>
      <c r="AD55" s="188">
        <v>20</v>
      </c>
      <c r="AE55" s="188"/>
      <c r="AF55" s="188"/>
      <c r="AG55" s="188"/>
      <c r="AH55" s="188"/>
      <c r="AI55" s="188"/>
      <c r="AJ55" s="227">
        <f>+K55</f>
        <v>0.5</v>
      </c>
      <c r="AK55" s="186">
        <f>SUM(AL55:AQ55)</f>
        <v>50</v>
      </c>
      <c r="AL55" s="188">
        <v>50</v>
      </c>
      <c r="AM55" s="188"/>
      <c r="AN55" s="188"/>
      <c r="AO55" s="188"/>
      <c r="AP55" s="188"/>
      <c r="AQ55" s="188"/>
      <c r="AR55" s="227">
        <f>+L55</f>
        <v>0.2</v>
      </c>
      <c r="AS55" s="186">
        <f>SUM(AT55:AY55)</f>
        <v>20</v>
      </c>
      <c r="AT55" s="188">
        <v>20</v>
      </c>
      <c r="AU55" s="188"/>
      <c r="AV55" s="188"/>
      <c r="AW55" s="188"/>
      <c r="AX55" s="188"/>
      <c r="AY55" s="188"/>
    </row>
    <row r="56" spans="1:51" ht="31.9" customHeight="1" x14ac:dyDescent="0.25">
      <c r="D56" s="202"/>
      <c r="E56" s="182">
        <f>+Metas!H819</f>
        <v>713</v>
      </c>
      <c r="F56" s="183" t="str">
        <f>+Metas!K819</f>
        <v>Programa implementado en el Departamento para la modernización ecológica y disminución de GEI mediante el uso de fuentes de energías renovables no convencionales.</v>
      </c>
      <c r="G56" s="226">
        <f>+Metas!J819</f>
        <v>1</v>
      </c>
      <c r="H56" s="1">
        <f>SUM(I56:L56)</f>
        <v>1</v>
      </c>
      <c r="I56" s="185">
        <v>0.1</v>
      </c>
      <c r="J56" s="185">
        <v>0.2</v>
      </c>
      <c r="K56" s="185">
        <v>0.5</v>
      </c>
      <c r="L56" s="185">
        <v>0.2</v>
      </c>
      <c r="M56" s="186">
        <f t="shared" si="68"/>
        <v>50</v>
      </c>
      <c r="N56" s="186">
        <f t="shared" si="68"/>
        <v>50</v>
      </c>
      <c r="O56" s="186">
        <f t="shared" si="68"/>
        <v>0</v>
      </c>
      <c r="P56" s="186">
        <f t="shared" si="68"/>
        <v>0</v>
      </c>
      <c r="Q56" s="186">
        <f t="shared" si="68"/>
        <v>0</v>
      </c>
      <c r="R56" s="186">
        <f t="shared" si="68"/>
        <v>0</v>
      </c>
      <c r="S56" s="186">
        <f t="shared" si="68"/>
        <v>0</v>
      </c>
      <c r="T56" s="227">
        <f>+I56</f>
        <v>0.1</v>
      </c>
      <c r="U56" s="186">
        <f>SUM(V56:AA56)</f>
        <v>5</v>
      </c>
      <c r="V56" s="188">
        <v>5</v>
      </c>
      <c r="W56" s="188"/>
      <c r="X56" s="188"/>
      <c r="Y56" s="188"/>
      <c r="Z56" s="188"/>
      <c r="AA56" s="188"/>
      <c r="AB56" s="227">
        <f>+J56</f>
        <v>0.2</v>
      </c>
      <c r="AC56" s="186">
        <f>SUM(AD56:AI56)</f>
        <v>10</v>
      </c>
      <c r="AD56" s="188">
        <v>10</v>
      </c>
      <c r="AE56" s="188"/>
      <c r="AF56" s="188"/>
      <c r="AG56" s="188"/>
      <c r="AH56" s="188"/>
      <c r="AI56" s="188"/>
      <c r="AJ56" s="227">
        <f>+K56</f>
        <v>0.5</v>
      </c>
      <c r="AK56" s="186">
        <f>SUM(AL56:AQ56)</f>
        <v>25</v>
      </c>
      <c r="AL56" s="188">
        <v>25</v>
      </c>
      <c r="AM56" s="188"/>
      <c r="AN56" s="188"/>
      <c r="AO56" s="188"/>
      <c r="AP56" s="188"/>
      <c r="AQ56" s="188"/>
      <c r="AR56" s="227">
        <f>+L56</f>
        <v>0.2</v>
      </c>
      <c r="AS56" s="186">
        <f>SUM(AT56:AY56)</f>
        <v>10</v>
      </c>
      <c r="AT56" s="188">
        <v>10</v>
      </c>
      <c r="AU56" s="188"/>
      <c r="AV56" s="188"/>
      <c r="AW56" s="188"/>
      <c r="AX56" s="188"/>
      <c r="AY56" s="188"/>
    </row>
    <row r="57" spans="1:51" ht="31.9" customHeight="1" x14ac:dyDescent="0.25">
      <c r="D57" s="202"/>
      <c r="E57" s="182">
        <f>+Metas!H820</f>
        <v>714</v>
      </c>
      <c r="F57" s="183" t="str">
        <f>+Metas!K820</f>
        <v>Proyectos ejecutados de los perfiles identificados dentro de las medidas de mitigación y adaptación al cambio climático consignadas en el PICCDNS.</v>
      </c>
      <c r="G57" s="226">
        <f>+Metas!J820</f>
        <v>20</v>
      </c>
      <c r="H57" s="1">
        <f>SUM(I57:L57)</f>
        <v>20</v>
      </c>
      <c r="I57" s="185">
        <v>2</v>
      </c>
      <c r="J57" s="185">
        <v>5</v>
      </c>
      <c r="K57" s="185">
        <v>10</v>
      </c>
      <c r="L57" s="185">
        <v>3</v>
      </c>
      <c r="M57" s="186">
        <f t="shared" si="68"/>
        <v>149.5</v>
      </c>
      <c r="N57" s="186">
        <f t="shared" si="68"/>
        <v>149.5</v>
      </c>
      <c r="O57" s="186">
        <f t="shared" si="68"/>
        <v>0</v>
      </c>
      <c r="P57" s="186">
        <f t="shared" si="68"/>
        <v>0</v>
      </c>
      <c r="Q57" s="186">
        <f t="shared" si="68"/>
        <v>0</v>
      </c>
      <c r="R57" s="186">
        <f t="shared" si="68"/>
        <v>0</v>
      </c>
      <c r="S57" s="186">
        <f t="shared" si="68"/>
        <v>0</v>
      </c>
      <c r="T57" s="227">
        <f>+I57</f>
        <v>2</v>
      </c>
      <c r="U57" s="186">
        <f>SUM(V57:AA57)</f>
        <v>15</v>
      </c>
      <c r="V57" s="188">
        <v>15</v>
      </c>
      <c r="W57" s="188"/>
      <c r="X57" s="188"/>
      <c r="Y57" s="188"/>
      <c r="Z57" s="188"/>
      <c r="AA57" s="188"/>
      <c r="AB57" s="227">
        <f>+J57</f>
        <v>5</v>
      </c>
      <c r="AC57" s="186">
        <f>SUM(AD57:AI57)</f>
        <v>37.5</v>
      </c>
      <c r="AD57" s="188">
        <v>37.5</v>
      </c>
      <c r="AE57" s="188"/>
      <c r="AF57" s="188"/>
      <c r="AG57" s="188"/>
      <c r="AH57" s="188"/>
      <c r="AI57" s="188"/>
      <c r="AJ57" s="227">
        <f>+K57</f>
        <v>10</v>
      </c>
      <c r="AK57" s="186">
        <f>SUM(AL57:AQ57)</f>
        <v>75</v>
      </c>
      <c r="AL57" s="188">
        <v>75</v>
      </c>
      <c r="AM57" s="188"/>
      <c r="AN57" s="188"/>
      <c r="AO57" s="188"/>
      <c r="AP57" s="188"/>
      <c r="AQ57" s="188"/>
      <c r="AR57" s="227">
        <f>+L57</f>
        <v>3</v>
      </c>
      <c r="AS57" s="186">
        <f>SUM(AT57:AY57)</f>
        <v>22</v>
      </c>
      <c r="AT57" s="188">
        <v>22</v>
      </c>
      <c r="AU57" s="188"/>
      <c r="AV57" s="188"/>
      <c r="AW57" s="188"/>
      <c r="AX57" s="188"/>
      <c r="AY57" s="188"/>
    </row>
    <row r="58" spans="1:51" ht="30" customHeight="1" x14ac:dyDescent="0.25">
      <c r="A58" s="142"/>
      <c r="B58" s="142"/>
      <c r="C58" s="142"/>
      <c r="D58" s="142"/>
      <c r="E58" s="242"/>
      <c r="F58" s="243"/>
      <c r="G58" s="244"/>
      <c r="H58" s="244"/>
      <c r="I58" s="245"/>
      <c r="J58" s="245"/>
      <c r="K58" s="245"/>
      <c r="L58" s="245"/>
      <c r="M58" s="246"/>
      <c r="AF58" s="214"/>
    </row>
    <row r="59" spans="1:51" ht="30" customHeight="1" x14ac:dyDescent="0.25">
      <c r="A59" s="142"/>
      <c r="B59" s="142"/>
      <c r="C59" s="142"/>
      <c r="D59" s="142"/>
      <c r="E59" s="242"/>
      <c r="F59" s="243"/>
      <c r="G59" s="244"/>
      <c r="H59" s="244"/>
      <c r="I59" s="245"/>
      <c r="J59" s="245"/>
      <c r="K59" s="245"/>
      <c r="L59" s="245"/>
      <c r="M59" s="246"/>
      <c r="AF59" s="214"/>
    </row>
    <row r="60" spans="1:51" ht="30" customHeight="1" thickBot="1" x14ac:dyDescent="0.3">
      <c r="A60" s="142"/>
      <c r="B60" s="142"/>
      <c r="C60" s="142"/>
      <c r="D60" s="142"/>
      <c r="E60" s="242"/>
      <c r="F60" s="243"/>
      <c r="G60" s="244"/>
      <c r="H60" s="244"/>
      <c r="I60" s="245"/>
      <c r="J60" s="245"/>
      <c r="K60" s="245"/>
      <c r="L60" s="245"/>
      <c r="M60" s="246"/>
      <c r="AF60" s="214"/>
    </row>
    <row r="61" spans="1:51" ht="31.9" customHeight="1" x14ac:dyDescent="0.25">
      <c r="A61" s="542" t="s">
        <v>140</v>
      </c>
      <c r="B61" s="543"/>
      <c r="C61" s="543"/>
      <c r="D61" s="543"/>
      <c r="E61" s="543"/>
      <c r="F61" s="544"/>
      <c r="G61" s="567" t="s">
        <v>270</v>
      </c>
      <c r="H61" s="569" t="s">
        <v>269</v>
      </c>
      <c r="I61" s="555" t="s">
        <v>141</v>
      </c>
      <c r="J61" s="557" t="s">
        <v>142</v>
      </c>
      <c r="K61" s="559" t="s">
        <v>143</v>
      </c>
      <c r="L61" s="566" t="s">
        <v>144</v>
      </c>
      <c r="M61" s="571" t="s">
        <v>1</v>
      </c>
      <c r="N61" s="563" t="s">
        <v>0</v>
      </c>
      <c r="O61" s="563"/>
      <c r="P61" s="563"/>
      <c r="Q61" s="563"/>
      <c r="R61" s="564" t="s">
        <v>268</v>
      </c>
      <c r="S61" s="553" t="s">
        <v>5</v>
      </c>
      <c r="T61" s="561" t="s">
        <v>141</v>
      </c>
      <c r="U61" s="571" t="s">
        <v>8</v>
      </c>
      <c r="V61" s="563" t="s">
        <v>0</v>
      </c>
      <c r="W61" s="563"/>
      <c r="X61" s="563"/>
      <c r="Y61" s="563"/>
      <c r="Z61" s="564" t="s">
        <v>268</v>
      </c>
      <c r="AA61" s="553" t="s">
        <v>5</v>
      </c>
      <c r="AB61" s="561" t="s">
        <v>142</v>
      </c>
      <c r="AC61" s="571" t="s">
        <v>8</v>
      </c>
      <c r="AD61" s="563" t="s">
        <v>0</v>
      </c>
      <c r="AE61" s="563"/>
      <c r="AF61" s="563"/>
      <c r="AG61" s="563"/>
      <c r="AH61" s="564" t="s">
        <v>268</v>
      </c>
      <c r="AI61" s="553" t="s">
        <v>5</v>
      </c>
      <c r="AJ61" s="561" t="s">
        <v>143</v>
      </c>
      <c r="AK61" s="571" t="s">
        <v>8</v>
      </c>
      <c r="AL61" s="563" t="s">
        <v>0</v>
      </c>
      <c r="AM61" s="563"/>
      <c r="AN61" s="563"/>
      <c r="AO61" s="563"/>
      <c r="AP61" s="564" t="s">
        <v>268</v>
      </c>
      <c r="AQ61" s="553" t="s">
        <v>5</v>
      </c>
      <c r="AR61" s="561" t="s">
        <v>144</v>
      </c>
      <c r="AS61" s="571" t="s">
        <v>8</v>
      </c>
      <c r="AT61" s="563" t="s">
        <v>0</v>
      </c>
      <c r="AU61" s="563"/>
      <c r="AV61" s="563"/>
      <c r="AW61" s="563"/>
      <c r="AX61" s="564" t="s">
        <v>268</v>
      </c>
      <c r="AY61" s="553" t="s">
        <v>5</v>
      </c>
    </row>
    <row r="62" spans="1:51" ht="31.9" customHeight="1" x14ac:dyDescent="0.25">
      <c r="A62" s="545"/>
      <c r="B62" s="546"/>
      <c r="C62" s="546"/>
      <c r="D62" s="546"/>
      <c r="E62" s="546"/>
      <c r="F62" s="547"/>
      <c r="G62" s="568"/>
      <c r="H62" s="570"/>
      <c r="I62" s="556"/>
      <c r="J62" s="558"/>
      <c r="K62" s="560"/>
      <c r="L62" s="562"/>
      <c r="M62" s="572"/>
      <c r="N62" s="148" t="s">
        <v>2</v>
      </c>
      <c r="O62" s="148" t="s">
        <v>4</v>
      </c>
      <c r="P62" s="148" t="s">
        <v>3</v>
      </c>
      <c r="Q62" s="148" t="s">
        <v>6</v>
      </c>
      <c r="R62" s="565"/>
      <c r="S62" s="554"/>
      <c r="T62" s="562"/>
      <c r="U62" s="572"/>
      <c r="V62" s="148" t="s">
        <v>2</v>
      </c>
      <c r="W62" s="148" t="s">
        <v>4</v>
      </c>
      <c r="X62" s="148" t="s">
        <v>3</v>
      </c>
      <c r="Y62" s="148" t="s">
        <v>6</v>
      </c>
      <c r="Z62" s="565"/>
      <c r="AA62" s="554"/>
      <c r="AB62" s="562"/>
      <c r="AC62" s="572"/>
      <c r="AD62" s="148" t="s">
        <v>2</v>
      </c>
      <c r="AE62" s="148" t="s">
        <v>4</v>
      </c>
      <c r="AF62" s="148" t="s">
        <v>3</v>
      </c>
      <c r="AG62" s="148" t="s">
        <v>6</v>
      </c>
      <c r="AH62" s="565"/>
      <c r="AI62" s="554"/>
      <c r="AJ62" s="562"/>
      <c r="AK62" s="572"/>
      <c r="AL62" s="148" t="s">
        <v>2</v>
      </c>
      <c r="AM62" s="148" t="s">
        <v>4</v>
      </c>
      <c r="AN62" s="148" t="s">
        <v>3</v>
      </c>
      <c r="AO62" s="148" t="s">
        <v>6</v>
      </c>
      <c r="AP62" s="565"/>
      <c r="AQ62" s="554"/>
      <c r="AR62" s="562"/>
      <c r="AS62" s="572"/>
      <c r="AT62" s="148" t="s">
        <v>2</v>
      </c>
      <c r="AU62" s="148" t="s">
        <v>4</v>
      </c>
      <c r="AV62" s="148" t="s">
        <v>3</v>
      </c>
      <c r="AW62" s="148" t="s">
        <v>6</v>
      </c>
      <c r="AX62" s="565"/>
      <c r="AY62" s="554"/>
    </row>
    <row r="63" spans="1:51" ht="18" customHeight="1" x14ac:dyDescent="0.25">
      <c r="A63" s="548" t="s">
        <v>7</v>
      </c>
      <c r="B63" s="549"/>
      <c r="C63" s="549"/>
      <c r="D63" s="549"/>
      <c r="E63" s="549"/>
      <c r="F63" s="550"/>
      <c r="G63" s="149"/>
      <c r="H63" s="149"/>
      <c r="I63" s="150"/>
      <c r="J63" s="150"/>
      <c r="K63" s="150"/>
      <c r="L63" s="150"/>
      <c r="M63" s="215"/>
      <c r="N63" s="215"/>
      <c r="O63" s="215"/>
      <c r="P63" s="215"/>
      <c r="Q63" s="215"/>
      <c r="R63" s="215"/>
      <c r="S63" s="215"/>
      <c r="T63" s="152"/>
      <c r="U63" s="151"/>
      <c r="V63" s="151"/>
      <c r="W63" s="151"/>
      <c r="X63" s="151"/>
      <c r="Y63" s="151"/>
      <c r="Z63" s="151"/>
      <c r="AA63" s="151"/>
      <c r="AB63" s="152"/>
      <c r="AC63" s="151"/>
      <c r="AD63" s="151"/>
      <c r="AE63" s="151"/>
      <c r="AF63" s="151"/>
      <c r="AG63" s="151"/>
      <c r="AH63" s="151"/>
      <c r="AI63" s="151"/>
      <c r="AJ63" s="152"/>
      <c r="AK63" s="151"/>
      <c r="AL63" s="151"/>
      <c r="AM63" s="151"/>
      <c r="AN63" s="151"/>
      <c r="AO63" s="151"/>
      <c r="AP63" s="151"/>
      <c r="AQ63" s="151"/>
      <c r="AR63" s="152"/>
      <c r="AS63" s="151"/>
      <c r="AT63" s="151"/>
      <c r="AU63" s="151"/>
      <c r="AV63" s="151"/>
      <c r="AW63" s="151"/>
      <c r="AX63" s="151"/>
      <c r="AY63" s="151"/>
    </row>
    <row r="64" spans="1:51" ht="32.1" customHeight="1" x14ac:dyDescent="0.25">
      <c r="B64" s="216" t="s">
        <v>2688</v>
      </c>
      <c r="C64" s="217" t="s">
        <v>2687</v>
      </c>
      <c r="D64" s="218"/>
      <c r="E64" s="219"/>
      <c r="F64" s="219"/>
      <c r="G64" s="220"/>
      <c r="H64" s="221"/>
      <c r="I64" s="222"/>
      <c r="J64" s="222"/>
      <c r="K64" s="222"/>
      <c r="L64" s="222"/>
      <c r="M64" s="223">
        <f t="shared" ref="M64:S64" si="73">+M65</f>
        <v>700</v>
      </c>
      <c r="N64" s="223">
        <f t="shared" si="73"/>
        <v>700</v>
      </c>
      <c r="O64" s="223">
        <f t="shared" si="73"/>
        <v>0</v>
      </c>
      <c r="P64" s="223">
        <f t="shared" si="73"/>
        <v>0</v>
      </c>
      <c r="Q64" s="223">
        <f t="shared" si="73"/>
        <v>0</v>
      </c>
      <c r="R64" s="223">
        <f t="shared" si="73"/>
        <v>0</v>
      </c>
      <c r="S64" s="223">
        <f t="shared" si="73"/>
        <v>0</v>
      </c>
      <c r="T64" s="224"/>
      <c r="U64" s="237">
        <f t="shared" ref="U64:AA64" si="74">+U65</f>
        <v>70</v>
      </c>
      <c r="V64" s="237">
        <f t="shared" si="74"/>
        <v>70</v>
      </c>
      <c r="W64" s="237">
        <f t="shared" si="74"/>
        <v>0</v>
      </c>
      <c r="X64" s="237">
        <f t="shared" si="74"/>
        <v>0</v>
      </c>
      <c r="Y64" s="237">
        <f t="shared" si="74"/>
        <v>0</v>
      </c>
      <c r="Z64" s="237">
        <f t="shared" si="74"/>
        <v>0</v>
      </c>
      <c r="AA64" s="237">
        <f t="shared" si="74"/>
        <v>0</v>
      </c>
      <c r="AB64" s="224"/>
      <c r="AC64" s="237">
        <f t="shared" ref="AC64:AI64" si="75">+AC65</f>
        <v>140</v>
      </c>
      <c r="AD64" s="237">
        <f t="shared" si="75"/>
        <v>140</v>
      </c>
      <c r="AE64" s="237">
        <f t="shared" si="75"/>
        <v>0</v>
      </c>
      <c r="AF64" s="237">
        <f t="shared" si="75"/>
        <v>0</v>
      </c>
      <c r="AG64" s="237">
        <f t="shared" si="75"/>
        <v>0</v>
      </c>
      <c r="AH64" s="237">
        <f t="shared" si="75"/>
        <v>0</v>
      </c>
      <c r="AI64" s="237">
        <f t="shared" si="75"/>
        <v>0</v>
      </c>
      <c r="AJ64" s="224"/>
      <c r="AK64" s="237">
        <f t="shared" ref="AK64:AQ64" si="76">+AK65</f>
        <v>350</v>
      </c>
      <c r="AL64" s="237">
        <f t="shared" si="76"/>
        <v>350</v>
      </c>
      <c r="AM64" s="237">
        <f t="shared" si="76"/>
        <v>0</v>
      </c>
      <c r="AN64" s="237">
        <f t="shared" si="76"/>
        <v>0</v>
      </c>
      <c r="AO64" s="237">
        <f t="shared" si="76"/>
        <v>0</v>
      </c>
      <c r="AP64" s="237">
        <f t="shared" si="76"/>
        <v>0</v>
      </c>
      <c r="AQ64" s="237">
        <f t="shared" si="76"/>
        <v>0</v>
      </c>
      <c r="AR64" s="224"/>
      <c r="AS64" s="237">
        <f t="shared" ref="AS64:AY64" si="77">+AS65</f>
        <v>140</v>
      </c>
      <c r="AT64" s="237">
        <f t="shared" si="77"/>
        <v>140</v>
      </c>
      <c r="AU64" s="237">
        <f t="shared" si="77"/>
        <v>0</v>
      </c>
      <c r="AV64" s="237">
        <f t="shared" si="77"/>
        <v>0</v>
      </c>
      <c r="AW64" s="237">
        <f t="shared" si="77"/>
        <v>0</v>
      </c>
      <c r="AX64" s="237">
        <f t="shared" si="77"/>
        <v>0</v>
      </c>
      <c r="AY64" s="237">
        <f t="shared" si="77"/>
        <v>0</v>
      </c>
    </row>
    <row r="65" spans="3:51" ht="32.1" customHeight="1" x14ac:dyDescent="0.25">
      <c r="C65" s="165" t="s">
        <v>2689</v>
      </c>
      <c r="D65" s="166" t="s">
        <v>508</v>
      </c>
      <c r="E65" s="167"/>
      <c r="F65" s="168"/>
      <c r="G65" s="169"/>
      <c r="H65" s="170"/>
      <c r="I65" s="171"/>
      <c r="J65" s="171"/>
      <c r="K65" s="171"/>
      <c r="L65" s="171"/>
      <c r="M65" s="172">
        <f t="shared" ref="M65:S65" si="78">SUM(M66:M71)/2</f>
        <v>700</v>
      </c>
      <c r="N65" s="172">
        <f t="shared" si="78"/>
        <v>700</v>
      </c>
      <c r="O65" s="172">
        <f t="shared" si="78"/>
        <v>0</v>
      </c>
      <c r="P65" s="172">
        <f t="shared" si="78"/>
        <v>0</v>
      </c>
      <c r="Q65" s="172">
        <f t="shared" si="78"/>
        <v>0</v>
      </c>
      <c r="R65" s="172">
        <f t="shared" si="78"/>
        <v>0</v>
      </c>
      <c r="S65" s="172">
        <f t="shared" si="78"/>
        <v>0</v>
      </c>
      <c r="T65" s="173"/>
      <c r="U65" s="174">
        <f t="shared" ref="U65:AA65" si="79">SUM(U66:U71)/2</f>
        <v>70</v>
      </c>
      <c r="V65" s="174">
        <f t="shared" si="79"/>
        <v>70</v>
      </c>
      <c r="W65" s="174">
        <f t="shared" si="79"/>
        <v>0</v>
      </c>
      <c r="X65" s="174">
        <f t="shared" si="79"/>
        <v>0</v>
      </c>
      <c r="Y65" s="174">
        <f t="shared" si="79"/>
        <v>0</v>
      </c>
      <c r="Z65" s="174">
        <f t="shared" si="79"/>
        <v>0</v>
      </c>
      <c r="AA65" s="174">
        <f t="shared" si="79"/>
        <v>0</v>
      </c>
      <c r="AB65" s="173"/>
      <c r="AC65" s="174">
        <f t="shared" ref="AC65:AI65" si="80">SUM(AC66:AC71)/2</f>
        <v>140</v>
      </c>
      <c r="AD65" s="174">
        <f t="shared" si="80"/>
        <v>140</v>
      </c>
      <c r="AE65" s="174">
        <f t="shared" si="80"/>
        <v>0</v>
      </c>
      <c r="AF65" s="174">
        <f t="shared" si="80"/>
        <v>0</v>
      </c>
      <c r="AG65" s="174">
        <f t="shared" si="80"/>
        <v>0</v>
      </c>
      <c r="AH65" s="174">
        <f t="shared" si="80"/>
        <v>0</v>
      </c>
      <c r="AI65" s="174">
        <f t="shared" si="80"/>
        <v>0</v>
      </c>
      <c r="AJ65" s="173"/>
      <c r="AK65" s="174">
        <f t="shared" ref="AK65:AQ65" si="81">SUM(AK66:AK71)/2</f>
        <v>350</v>
      </c>
      <c r="AL65" s="174">
        <f t="shared" si="81"/>
        <v>350</v>
      </c>
      <c r="AM65" s="174">
        <f t="shared" si="81"/>
        <v>0</v>
      </c>
      <c r="AN65" s="174">
        <f t="shared" si="81"/>
        <v>0</v>
      </c>
      <c r="AO65" s="174">
        <f t="shared" si="81"/>
        <v>0</v>
      </c>
      <c r="AP65" s="174">
        <f t="shared" si="81"/>
        <v>0</v>
      </c>
      <c r="AQ65" s="174">
        <f t="shared" si="81"/>
        <v>0</v>
      </c>
      <c r="AR65" s="173"/>
      <c r="AS65" s="174">
        <f t="shared" ref="AS65:AY65" si="82">SUM(AS66:AS71)/2</f>
        <v>140</v>
      </c>
      <c r="AT65" s="174">
        <f t="shared" si="82"/>
        <v>140</v>
      </c>
      <c r="AU65" s="174">
        <f t="shared" si="82"/>
        <v>0</v>
      </c>
      <c r="AV65" s="174">
        <f t="shared" si="82"/>
        <v>0</v>
      </c>
      <c r="AW65" s="174">
        <f t="shared" si="82"/>
        <v>0</v>
      </c>
      <c r="AX65" s="174">
        <f t="shared" si="82"/>
        <v>0</v>
      </c>
      <c r="AY65" s="174">
        <f t="shared" si="82"/>
        <v>0</v>
      </c>
    </row>
    <row r="66" spans="3:51" ht="32.1" customHeight="1" x14ac:dyDescent="0.25">
      <c r="D66" s="202" t="s">
        <v>2691</v>
      </c>
      <c r="E66" s="551" t="s">
        <v>2690</v>
      </c>
      <c r="F66" s="552"/>
      <c r="G66" s="176"/>
      <c r="H66" s="177"/>
      <c r="I66" s="178"/>
      <c r="J66" s="178"/>
      <c r="K66" s="178"/>
      <c r="L66" s="178"/>
      <c r="M66" s="179">
        <f t="shared" ref="M66:S71" si="83">+U66+AC66+AK66+AS66</f>
        <v>700</v>
      </c>
      <c r="N66" s="179">
        <f t="shared" si="83"/>
        <v>700</v>
      </c>
      <c r="O66" s="179">
        <f t="shared" si="83"/>
        <v>0</v>
      </c>
      <c r="P66" s="179">
        <f t="shared" si="83"/>
        <v>0</v>
      </c>
      <c r="Q66" s="179">
        <f t="shared" si="83"/>
        <v>0</v>
      </c>
      <c r="R66" s="179">
        <f t="shared" si="83"/>
        <v>0</v>
      </c>
      <c r="S66" s="179">
        <f t="shared" si="83"/>
        <v>0</v>
      </c>
      <c r="T66" s="180"/>
      <c r="U66" s="181">
        <f t="shared" ref="U66:AA66" si="84">SUM(U67:U71)</f>
        <v>70</v>
      </c>
      <c r="V66" s="181">
        <f t="shared" si="84"/>
        <v>70</v>
      </c>
      <c r="W66" s="181">
        <f t="shared" si="84"/>
        <v>0</v>
      </c>
      <c r="X66" s="181">
        <f t="shared" si="84"/>
        <v>0</v>
      </c>
      <c r="Y66" s="181">
        <f t="shared" si="84"/>
        <v>0</v>
      </c>
      <c r="Z66" s="181">
        <f t="shared" si="84"/>
        <v>0</v>
      </c>
      <c r="AA66" s="181">
        <f t="shared" si="84"/>
        <v>0</v>
      </c>
      <c r="AB66" s="180"/>
      <c r="AC66" s="181">
        <f t="shared" ref="AC66:AI66" si="85">SUM(AC67:AC71)</f>
        <v>140</v>
      </c>
      <c r="AD66" s="181">
        <f t="shared" si="85"/>
        <v>140</v>
      </c>
      <c r="AE66" s="181">
        <f t="shared" si="85"/>
        <v>0</v>
      </c>
      <c r="AF66" s="181">
        <f t="shared" si="85"/>
        <v>0</v>
      </c>
      <c r="AG66" s="181">
        <f t="shared" si="85"/>
        <v>0</v>
      </c>
      <c r="AH66" s="181">
        <f t="shared" si="85"/>
        <v>0</v>
      </c>
      <c r="AI66" s="181">
        <f t="shared" si="85"/>
        <v>0</v>
      </c>
      <c r="AJ66" s="180"/>
      <c r="AK66" s="181">
        <f t="shared" ref="AK66:AQ66" si="86">SUM(AK67:AK71)</f>
        <v>350</v>
      </c>
      <c r="AL66" s="181">
        <f t="shared" si="86"/>
        <v>350</v>
      </c>
      <c r="AM66" s="181">
        <f t="shared" si="86"/>
        <v>0</v>
      </c>
      <c r="AN66" s="181">
        <f t="shared" si="86"/>
        <v>0</v>
      </c>
      <c r="AO66" s="181">
        <f t="shared" si="86"/>
        <v>0</v>
      </c>
      <c r="AP66" s="181">
        <f t="shared" si="86"/>
        <v>0</v>
      </c>
      <c r="AQ66" s="181">
        <f t="shared" si="86"/>
        <v>0</v>
      </c>
      <c r="AR66" s="180"/>
      <c r="AS66" s="181">
        <f t="shared" ref="AS66:AY66" si="87">SUM(AS67:AS71)</f>
        <v>140</v>
      </c>
      <c r="AT66" s="181">
        <f t="shared" si="87"/>
        <v>140</v>
      </c>
      <c r="AU66" s="181">
        <f t="shared" si="87"/>
        <v>0</v>
      </c>
      <c r="AV66" s="181">
        <f t="shared" si="87"/>
        <v>0</v>
      </c>
      <c r="AW66" s="181">
        <f t="shared" si="87"/>
        <v>0</v>
      </c>
      <c r="AX66" s="181">
        <f t="shared" si="87"/>
        <v>0</v>
      </c>
      <c r="AY66" s="181">
        <f t="shared" si="87"/>
        <v>0</v>
      </c>
    </row>
    <row r="67" spans="3:51" ht="32.1" customHeight="1" x14ac:dyDescent="0.25">
      <c r="D67" s="202"/>
      <c r="E67" s="182">
        <f>+Metas!H823</f>
        <v>715</v>
      </c>
      <c r="F67" s="183" t="str">
        <f>+Metas!K823</f>
        <v>Programa implementado de articulación de instituciones de educación superior regional, para la difusión y divulgación de investigaciones y otros asuntos ambientales relacionados con el desarrollo socioambiental del Departamento.</v>
      </c>
      <c r="G67" s="184">
        <f>+Metas!J823</f>
        <v>1</v>
      </c>
      <c r="H67" s="1">
        <f>SUM(I67:L67)</f>
        <v>1</v>
      </c>
      <c r="I67" s="185">
        <v>0.1</v>
      </c>
      <c r="J67" s="185">
        <v>0.2</v>
      </c>
      <c r="K67" s="185">
        <v>0.5</v>
      </c>
      <c r="L67" s="185">
        <v>0.2</v>
      </c>
      <c r="M67" s="186">
        <f t="shared" si="83"/>
        <v>140</v>
      </c>
      <c r="N67" s="186">
        <f t="shared" si="83"/>
        <v>140</v>
      </c>
      <c r="O67" s="186">
        <f t="shared" si="83"/>
        <v>0</v>
      </c>
      <c r="P67" s="186">
        <f t="shared" si="83"/>
        <v>0</v>
      </c>
      <c r="Q67" s="186">
        <f t="shared" si="83"/>
        <v>0</v>
      </c>
      <c r="R67" s="186">
        <f t="shared" si="83"/>
        <v>0</v>
      </c>
      <c r="S67" s="186">
        <f t="shared" si="83"/>
        <v>0</v>
      </c>
      <c r="T67" s="227">
        <f>+I67</f>
        <v>0.1</v>
      </c>
      <c r="U67" s="186">
        <f>SUM(V67:AA67)</f>
        <v>14</v>
      </c>
      <c r="V67" s="188">
        <v>14</v>
      </c>
      <c r="W67" s="188"/>
      <c r="X67" s="188"/>
      <c r="Y67" s="188"/>
      <c r="Z67" s="188"/>
      <c r="AA67" s="188"/>
      <c r="AB67" s="227">
        <f>+J67</f>
        <v>0.2</v>
      </c>
      <c r="AC67" s="186">
        <f>SUM(AD67:AI67)</f>
        <v>28</v>
      </c>
      <c r="AD67" s="188">
        <v>28</v>
      </c>
      <c r="AE67" s="188"/>
      <c r="AF67" s="188"/>
      <c r="AG67" s="188"/>
      <c r="AH67" s="188"/>
      <c r="AI67" s="188"/>
      <c r="AJ67" s="227">
        <f>+K67</f>
        <v>0.5</v>
      </c>
      <c r="AK67" s="186">
        <f>SUM(AL67:AQ67)</f>
        <v>70</v>
      </c>
      <c r="AL67" s="188">
        <v>70</v>
      </c>
      <c r="AM67" s="188"/>
      <c r="AN67" s="188"/>
      <c r="AO67" s="188"/>
      <c r="AP67" s="188"/>
      <c r="AQ67" s="188"/>
      <c r="AR67" s="227">
        <f>+L67</f>
        <v>0.2</v>
      </c>
      <c r="AS67" s="186">
        <f>SUM(AT67:AY67)</f>
        <v>28</v>
      </c>
      <c r="AT67" s="188">
        <v>28</v>
      </c>
      <c r="AU67" s="188"/>
      <c r="AV67" s="188"/>
      <c r="AW67" s="188"/>
      <c r="AX67" s="188"/>
      <c r="AY67" s="188"/>
    </row>
    <row r="68" spans="3:51" ht="32.1" customHeight="1" x14ac:dyDescent="0.25">
      <c r="D68" s="202"/>
      <c r="E68" s="182">
        <f>+Metas!H824</f>
        <v>716</v>
      </c>
      <c r="F68" s="183" t="str">
        <f>+Metas!K824</f>
        <v>Programa desarrollado en las distintas subregiones del Departamento para la formación en la gestión integral del recurso hídrico y variabilidad y cambio climático.</v>
      </c>
      <c r="G68" s="184">
        <f>+Metas!J824</f>
        <v>1</v>
      </c>
      <c r="H68" s="1">
        <f>SUM(I68:L68)</f>
        <v>1</v>
      </c>
      <c r="I68" s="185">
        <v>0.1</v>
      </c>
      <c r="J68" s="185">
        <v>0.2</v>
      </c>
      <c r="K68" s="185">
        <v>0.5</v>
      </c>
      <c r="L68" s="185">
        <v>0.2</v>
      </c>
      <c r="M68" s="186">
        <f t="shared" si="83"/>
        <v>140</v>
      </c>
      <c r="N68" s="186">
        <f t="shared" si="83"/>
        <v>140</v>
      </c>
      <c r="O68" s="186">
        <f t="shared" si="83"/>
        <v>0</v>
      </c>
      <c r="P68" s="186">
        <f t="shared" si="83"/>
        <v>0</v>
      </c>
      <c r="Q68" s="186">
        <f t="shared" si="83"/>
        <v>0</v>
      </c>
      <c r="R68" s="186">
        <f t="shared" si="83"/>
        <v>0</v>
      </c>
      <c r="S68" s="186">
        <f t="shared" si="83"/>
        <v>0</v>
      </c>
      <c r="T68" s="227">
        <f>+I68</f>
        <v>0.1</v>
      </c>
      <c r="U68" s="186">
        <f>SUM(V68:AA68)</f>
        <v>14</v>
      </c>
      <c r="V68" s="188">
        <v>14</v>
      </c>
      <c r="W68" s="188"/>
      <c r="X68" s="188"/>
      <c r="Y68" s="188"/>
      <c r="Z68" s="188"/>
      <c r="AA68" s="188"/>
      <c r="AB68" s="227">
        <f>+J68</f>
        <v>0.2</v>
      </c>
      <c r="AC68" s="186">
        <f>SUM(AD68:AI68)</f>
        <v>28</v>
      </c>
      <c r="AD68" s="188">
        <v>28</v>
      </c>
      <c r="AE68" s="188"/>
      <c r="AF68" s="188"/>
      <c r="AG68" s="188"/>
      <c r="AH68" s="188"/>
      <c r="AI68" s="188"/>
      <c r="AJ68" s="227">
        <f>+K68</f>
        <v>0.5</v>
      </c>
      <c r="AK68" s="186">
        <f>SUM(AL68:AQ68)</f>
        <v>70</v>
      </c>
      <c r="AL68" s="188">
        <v>70</v>
      </c>
      <c r="AM68" s="188"/>
      <c r="AN68" s="188"/>
      <c r="AO68" s="188"/>
      <c r="AP68" s="188"/>
      <c r="AQ68" s="188"/>
      <c r="AR68" s="227">
        <f>+L68</f>
        <v>0.2</v>
      </c>
      <c r="AS68" s="186">
        <f>SUM(AT68:AY68)</f>
        <v>28</v>
      </c>
      <c r="AT68" s="188">
        <v>28</v>
      </c>
      <c r="AU68" s="188"/>
      <c r="AV68" s="188"/>
      <c r="AW68" s="188"/>
      <c r="AX68" s="188"/>
      <c r="AY68" s="188"/>
    </row>
    <row r="69" spans="3:51" ht="32.1" customHeight="1" x14ac:dyDescent="0.25">
      <c r="D69" s="202"/>
      <c r="E69" s="182">
        <f>+Metas!H825</f>
        <v>717</v>
      </c>
      <c r="F69" s="183" t="str">
        <f>+Metas!K825</f>
        <v xml:space="preserve">Programa desarrollado en las instituciones educativas del Departamento, para el reconocimiento, cuidado, protección y conservación de flora y fauna silvestre, </v>
      </c>
      <c r="G69" s="184">
        <f>+Metas!J825</f>
        <v>1</v>
      </c>
      <c r="H69" s="1">
        <f>SUM(I69:L69)</f>
        <v>1</v>
      </c>
      <c r="I69" s="185">
        <v>0.1</v>
      </c>
      <c r="J69" s="185">
        <v>0.2</v>
      </c>
      <c r="K69" s="185">
        <v>0.5</v>
      </c>
      <c r="L69" s="185">
        <v>0.2</v>
      </c>
      <c r="M69" s="186">
        <f t="shared" si="83"/>
        <v>140</v>
      </c>
      <c r="N69" s="186">
        <f t="shared" si="83"/>
        <v>140</v>
      </c>
      <c r="O69" s="186">
        <f t="shared" si="83"/>
        <v>0</v>
      </c>
      <c r="P69" s="186">
        <f t="shared" si="83"/>
        <v>0</v>
      </c>
      <c r="Q69" s="186">
        <f t="shared" si="83"/>
        <v>0</v>
      </c>
      <c r="R69" s="186">
        <f t="shared" si="83"/>
        <v>0</v>
      </c>
      <c r="S69" s="186">
        <f t="shared" si="83"/>
        <v>0</v>
      </c>
      <c r="T69" s="227">
        <f>+I69</f>
        <v>0.1</v>
      </c>
      <c r="U69" s="186">
        <f>SUM(V69:AA69)</f>
        <v>14</v>
      </c>
      <c r="V69" s="188">
        <v>14</v>
      </c>
      <c r="W69" s="188"/>
      <c r="X69" s="188"/>
      <c r="Y69" s="188"/>
      <c r="Z69" s="188"/>
      <c r="AA69" s="188"/>
      <c r="AB69" s="227">
        <f>+J69</f>
        <v>0.2</v>
      </c>
      <c r="AC69" s="186">
        <f>SUM(AD69:AI69)</f>
        <v>28</v>
      </c>
      <c r="AD69" s="188">
        <v>28</v>
      </c>
      <c r="AE69" s="188"/>
      <c r="AF69" s="188"/>
      <c r="AG69" s="188"/>
      <c r="AH69" s="188"/>
      <c r="AI69" s="188"/>
      <c r="AJ69" s="227">
        <f>+K69</f>
        <v>0.5</v>
      </c>
      <c r="AK69" s="186">
        <f>SUM(AL69:AQ69)</f>
        <v>70</v>
      </c>
      <c r="AL69" s="188">
        <v>70</v>
      </c>
      <c r="AM69" s="188"/>
      <c r="AN69" s="188"/>
      <c r="AO69" s="188"/>
      <c r="AP69" s="188"/>
      <c r="AQ69" s="188"/>
      <c r="AR69" s="227">
        <f>+L69</f>
        <v>0.2</v>
      </c>
      <c r="AS69" s="186">
        <f>SUM(AT69:AY69)</f>
        <v>28</v>
      </c>
      <c r="AT69" s="188">
        <v>28</v>
      </c>
      <c r="AU69" s="188"/>
      <c r="AV69" s="188"/>
      <c r="AW69" s="188"/>
      <c r="AX69" s="188"/>
      <c r="AY69" s="188"/>
    </row>
    <row r="70" spans="3:51" ht="32.1" customHeight="1" x14ac:dyDescent="0.25">
      <c r="D70" s="202"/>
      <c r="E70" s="182">
        <f>+Metas!H826</f>
        <v>718</v>
      </c>
      <c r="F70" s="183" t="str">
        <f>+Metas!K826</f>
        <v>Programa de capacitación implementado en las instituciones educativas del Departamento, dirigido a docentes responsables de las áreas ambientales, para el fortalecimiento del conocimiento sobre la gestión integral del recurso hídrico -GIRH y cambio climático.</v>
      </c>
      <c r="G70" s="184">
        <f>+Metas!J826</f>
        <v>1</v>
      </c>
      <c r="H70" s="1">
        <f>SUM(I70:L70)</f>
        <v>1</v>
      </c>
      <c r="I70" s="185">
        <v>0.1</v>
      </c>
      <c r="J70" s="185">
        <v>0.2</v>
      </c>
      <c r="K70" s="185">
        <v>0.5</v>
      </c>
      <c r="L70" s="185">
        <v>0.2</v>
      </c>
      <c r="M70" s="186">
        <f t="shared" si="83"/>
        <v>140</v>
      </c>
      <c r="N70" s="186">
        <f t="shared" si="83"/>
        <v>140</v>
      </c>
      <c r="O70" s="186">
        <f t="shared" si="83"/>
        <v>0</v>
      </c>
      <c r="P70" s="186">
        <f t="shared" si="83"/>
        <v>0</v>
      </c>
      <c r="Q70" s="186">
        <f t="shared" si="83"/>
        <v>0</v>
      </c>
      <c r="R70" s="186">
        <f t="shared" si="83"/>
        <v>0</v>
      </c>
      <c r="S70" s="186">
        <f t="shared" si="83"/>
        <v>0</v>
      </c>
      <c r="T70" s="227">
        <f>+I70</f>
        <v>0.1</v>
      </c>
      <c r="U70" s="186">
        <f>SUM(V70:AA70)</f>
        <v>14</v>
      </c>
      <c r="V70" s="188">
        <v>14</v>
      </c>
      <c r="W70" s="188"/>
      <c r="X70" s="188"/>
      <c r="Y70" s="188"/>
      <c r="Z70" s="188"/>
      <c r="AA70" s="188"/>
      <c r="AB70" s="227">
        <f>+J70</f>
        <v>0.2</v>
      </c>
      <c r="AC70" s="186">
        <f>SUM(AD70:AI70)</f>
        <v>28</v>
      </c>
      <c r="AD70" s="188">
        <v>28</v>
      </c>
      <c r="AE70" s="188"/>
      <c r="AF70" s="188"/>
      <c r="AG70" s="188"/>
      <c r="AH70" s="188"/>
      <c r="AI70" s="188"/>
      <c r="AJ70" s="227">
        <f>+K70</f>
        <v>0.5</v>
      </c>
      <c r="AK70" s="186">
        <f>SUM(AL70:AQ70)</f>
        <v>70</v>
      </c>
      <c r="AL70" s="188">
        <v>70</v>
      </c>
      <c r="AM70" s="188"/>
      <c r="AN70" s="188"/>
      <c r="AO70" s="188"/>
      <c r="AP70" s="188"/>
      <c r="AQ70" s="188"/>
      <c r="AR70" s="227">
        <f>+L70</f>
        <v>0.2</v>
      </c>
      <c r="AS70" s="186">
        <f>SUM(AT70:AY70)</f>
        <v>28</v>
      </c>
      <c r="AT70" s="188">
        <v>28</v>
      </c>
      <c r="AU70" s="188"/>
      <c r="AV70" s="188"/>
      <c r="AW70" s="188"/>
      <c r="AX70" s="188"/>
      <c r="AY70" s="188"/>
    </row>
    <row r="71" spans="3:51" ht="32.1" customHeight="1" x14ac:dyDescent="0.25">
      <c r="D71" s="202"/>
      <c r="E71" s="182">
        <f>+Metas!H827</f>
        <v>719</v>
      </c>
      <c r="F71" s="183" t="str">
        <f>+Metas!K827</f>
        <v>Programa de capacitación implementado para el fortalecimiento de capacidades sobre recolección, manejo, aprovechamiento y disposición de los residuos sólidos y otros, dirigido a los municipios del Departamento.</v>
      </c>
      <c r="G71" s="184">
        <f>+Metas!J827</f>
        <v>1</v>
      </c>
      <c r="H71" s="1">
        <f>SUM(I71:L71)</f>
        <v>1</v>
      </c>
      <c r="I71" s="185">
        <v>0.1</v>
      </c>
      <c r="J71" s="185">
        <v>0.2</v>
      </c>
      <c r="K71" s="185">
        <v>0.5</v>
      </c>
      <c r="L71" s="185">
        <v>0.2</v>
      </c>
      <c r="M71" s="186">
        <f t="shared" si="83"/>
        <v>140</v>
      </c>
      <c r="N71" s="186">
        <f t="shared" si="83"/>
        <v>140</v>
      </c>
      <c r="O71" s="186">
        <f t="shared" si="83"/>
        <v>0</v>
      </c>
      <c r="P71" s="186">
        <f t="shared" si="83"/>
        <v>0</v>
      </c>
      <c r="Q71" s="186">
        <f t="shared" si="83"/>
        <v>0</v>
      </c>
      <c r="R71" s="186">
        <f t="shared" si="83"/>
        <v>0</v>
      </c>
      <c r="S71" s="186">
        <f t="shared" si="83"/>
        <v>0</v>
      </c>
      <c r="T71" s="227">
        <f>+I71</f>
        <v>0.1</v>
      </c>
      <c r="U71" s="186">
        <f>SUM(V71:AA71)</f>
        <v>14</v>
      </c>
      <c r="V71" s="188">
        <v>14</v>
      </c>
      <c r="W71" s="188"/>
      <c r="X71" s="188"/>
      <c r="Y71" s="188"/>
      <c r="Z71" s="188"/>
      <c r="AA71" s="188"/>
      <c r="AB71" s="227">
        <f>+J71</f>
        <v>0.2</v>
      </c>
      <c r="AC71" s="186">
        <f>SUM(AD71:AI71)</f>
        <v>28</v>
      </c>
      <c r="AD71" s="188">
        <v>28</v>
      </c>
      <c r="AE71" s="188"/>
      <c r="AF71" s="188"/>
      <c r="AG71" s="188"/>
      <c r="AH71" s="188"/>
      <c r="AI71" s="188"/>
      <c r="AJ71" s="227">
        <f>+K71</f>
        <v>0.5</v>
      </c>
      <c r="AK71" s="186">
        <f>SUM(AL71:AQ71)</f>
        <v>70</v>
      </c>
      <c r="AL71" s="188">
        <v>70</v>
      </c>
      <c r="AM71" s="188"/>
      <c r="AN71" s="188"/>
      <c r="AO71" s="188"/>
      <c r="AP71" s="188"/>
      <c r="AQ71" s="188"/>
      <c r="AR71" s="227">
        <f>+L71</f>
        <v>0.2</v>
      </c>
      <c r="AS71" s="186">
        <f>SUM(AT71:AY71)</f>
        <v>28</v>
      </c>
      <c r="AT71" s="188">
        <v>28</v>
      </c>
      <c r="AU71" s="188"/>
      <c r="AV71" s="188"/>
      <c r="AW71" s="188"/>
      <c r="AX71" s="188"/>
      <c r="AY71" s="188"/>
    </row>
    <row r="72" spans="3:51" ht="31.9" customHeight="1" x14ac:dyDescent="0.25"/>
    <row r="73" spans="3:51" ht="31.9" customHeight="1" x14ac:dyDescent="0.25"/>
    <row r="74" spans="3:51" ht="31.9" customHeight="1" x14ac:dyDescent="0.25"/>
    <row r="75" spans="3:51" ht="31.9" customHeight="1" x14ac:dyDescent="0.25"/>
    <row r="76" spans="3:51" ht="31.9" customHeight="1" x14ac:dyDescent="0.25"/>
    <row r="77" spans="3:51" ht="31.9" customHeight="1" x14ac:dyDescent="0.25"/>
    <row r="78" spans="3:51" ht="31.9" customHeight="1" x14ac:dyDescent="0.25"/>
    <row r="79" spans="3:51" ht="31.9" customHeight="1" x14ac:dyDescent="0.25"/>
    <row r="80" spans="3:51" ht="31.9" customHeight="1" x14ac:dyDescent="0.25"/>
    <row r="81" ht="31.9" customHeight="1" x14ac:dyDescent="0.25"/>
    <row r="82" ht="31.9" customHeight="1" x14ac:dyDescent="0.25"/>
    <row r="83" ht="31.9" customHeight="1" x14ac:dyDescent="0.25"/>
    <row r="84" ht="31.9" customHeight="1" x14ac:dyDescent="0.25"/>
    <row r="85" ht="31.9" customHeight="1" x14ac:dyDescent="0.25"/>
    <row r="86" ht="31.9" customHeight="1" x14ac:dyDescent="0.25"/>
    <row r="87" ht="31.9" customHeight="1" x14ac:dyDescent="0.25"/>
    <row r="88" ht="31.9" customHeight="1" x14ac:dyDescent="0.25"/>
    <row r="89" ht="31.9" customHeight="1" x14ac:dyDescent="0.25"/>
    <row r="90" ht="31.9" customHeight="1" x14ac:dyDescent="0.25"/>
    <row r="91" ht="31.9" customHeight="1" x14ac:dyDescent="0.25"/>
    <row r="92" ht="31.9" customHeight="1" x14ac:dyDescent="0.25"/>
    <row r="93" ht="31.9" customHeight="1" x14ac:dyDescent="0.25"/>
    <row r="94" ht="31.9" customHeight="1" x14ac:dyDescent="0.25"/>
    <row r="95" ht="31.9" customHeight="1" x14ac:dyDescent="0.25"/>
    <row r="96" ht="31.9" customHeight="1" x14ac:dyDescent="0.25"/>
    <row r="97" ht="31.9" customHeight="1" x14ac:dyDescent="0.25"/>
    <row r="98" ht="31.9" customHeight="1" x14ac:dyDescent="0.25"/>
    <row r="99" ht="31.9" customHeight="1" x14ac:dyDescent="0.25"/>
    <row r="100" ht="31.9" customHeight="1" x14ac:dyDescent="0.25"/>
    <row r="101" ht="31.9" customHeight="1" x14ac:dyDescent="0.25"/>
    <row r="102" ht="31.9" customHeight="1" x14ac:dyDescent="0.25"/>
    <row r="103" ht="31.9" customHeight="1" x14ac:dyDescent="0.25"/>
    <row r="104" ht="31.9" customHeight="1" x14ac:dyDescent="0.25"/>
    <row r="105" ht="31.9" customHeight="1" x14ac:dyDescent="0.25"/>
    <row r="106" ht="31.9" customHeight="1" x14ac:dyDescent="0.25"/>
    <row r="107" ht="31.9" customHeight="1" x14ac:dyDescent="0.25"/>
    <row r="108" ht="31.9" customHeight="1" x14ac:dyDescent="0.25"/>
    <row r="109" ht="31.9" customHeight="1" x14ac:dyDescent="0.25"/>
    <row r="110" ht="31.9" customHeight="1" x14ac:dyDescent="0.25"/>
    <row r="111" ht="31.9" customHeight="1" x14ac:dyDescent="0.25"/>
    <row r="112" ht="31.9" customHeight="1" x14ac:dyDescent="0.25"/>
    <row r="113" ht="31.9" customHeight="1" x14ac:dyDescent="0.25"/>
    <row r="114" ht="31.9" customHeight="1" x14ac:dyDescent="0.25"/>
    <row r="115" ht="31.9" customHeight="1" x14ac:dyDescent="0.25"/>
    <row r="116" ht="31.9" customHeight="1" x14ac:dyDescent="0.25"/>
    <row r="117" ht="31.9" customHeight="1" x14ac:dyDescent="0.25"/>
    <row r="118" ht="31.9" customHeight="1" x14ac:dyDescent="0.25"/>
    <row r="119" ht="31.9" customHeight="1" x14ac:dyDescent="0.25"/>
    <row r="120" ht="31.9" customHeight="1" x14ac:dyDescent="0.25"/>
    <row r="121" ht="31.9" customHeight="1" x14ac:dyDescent="0.25"/>
    <row r="122" ht="31.9" customHeight="1" x14ac:dyDescent="0.25"/>
    <row r="123" ht="31.9" customHeight="1" x14ac:dyDescent="0.25"/>
    <row r="124" ht="31.9" customHeight="1" x14ac:dyDescent="0.25"/>
    <row r="125" ht="31.9" customHeight="1" x14ac:dyDescent="0.25"/>
    <row r="126" ht="31.9" customHeight="1" x14ac:dyDescent="0.25"/>
    <row r="127" ht="31.9" customHeight="1" x14ac:dyDescent="0.25"/>
    <row r="128" ht="31.9" customHeight="1" x14ac:dyDescent="0.25"/>
    <row r="129" ht="31.9" customHeight="1" x14ac:dyDescent="0.25"/>
    <row r="130" ht="31.9" customHeight="1" x14ac:dyDescent="0.25"/>
    <row r="131" ht="31.9" customHeight="1" x14ac:dyDescent="0.25"/>
    <row r="132" ht="31.9" customHeight="1" x14ac:dyDescent="0.25"/>
    <row r="133" ht="31.9" customHeight="1" x14ac:dyDescent="0.25"/>
    <row r="134" ht="31.9" customHeight="1" x14ac:dyDescent="0.25"/>
    <row r="135" ht="31.9" customHeight="1" x14ac:dyDescent="0.25"/>
    <row r="136" ht="31.9" customHeight="1" x14ac:dyDescent="0.25"/>
    <row r="137" ht="31.9" customHeight="1" x14ac:dyDescent="0.25"/>
    <row r="138" ht="31.9" customHeight="1" x14ac:dyDescent="0.25"/>
    <row r="139" ht="31.9" customHeight="1" x14ac:dyDescent="0.25"/>
  </sheetData>
  <sheetProtection algorithmName="SHA-512" hashValue="5uPcAfnvH5fyWJOpAFhsGHR4aO17swD3A1r7HKI7jV1gYhqMQe2PZh68I2bBqSGRgKtOF0enULcuEn6vCLPi5g==" saltValue="yo7leI2ompdr7Ba/vx4egQ==" spinCount="100000" sheet="1" objects="1" scenarios="1"/>
  <mergeCells count="186">
    <mergeCell ref="AS47:AS48"/>
    <mergeCell ref="AT47:AW47"/>
    <mergeCell ref="AX47:AX48"/>
    <mergeCell ref="AY47:AY48"/>
    <mergeCell ref="AH47:AH48"/>
    <mergeCell ref="AI47:AI48"/>
    <mergeCell ref="AJ47:AJ48"/>
    <mergeCell ref="AK47:AK48"/>
    <mergeCell ref="AL47:AO47"/>
    <mergeCell ref="AP47:AP48"/>
    <mergeCell ref="AB46:AI46"/>
    <mergeCell ref="AJ46:AQ46"/>
    <mergeCell ref="AR46:AY46"/>
    <mergeCell ref="A47:F48"/>
    <mergeCell ref="G47:G48"/>
    <mergeCell ref="H47:H48"/>
    <mergeCell ref="I47:I48"/>
    <mergeCell ref="J47:J48"/>
    <mergeCell ref="K47:K48"/>
    <mergeCell ref="L47:L48"/>
    <mergeCell ref="V47:Y47"/>
    <mergeCell ref="Z47:Z48"/>
    <mergeCell ref="AA47:AA48"/>
    <mergeCell ref="AB47:AB48"/>
    <mergeCell ref="AC47:AC48"/>
    <mergeCell ref="AD47:AG47"/>
    <mergeCell ref="M47:M48"/>
    <mergeCell ref="N47:Q47"/>
    <mergeCell ref="R47:R48"/>
    <mergeCell ref="S47:S48"/>
    <mergeCell ref="T47:T48"/>
    <mergeCell ref="U47:U48"/>
    <mergeCell ref="AQ47:AQ48"/>
    <mergeCell ref="AR47:AR48"/>
    <mergeCell ref="AQ30:AQ31"/>
    <mergeCell ref="AR30:AR31"/>
    <mergeCell ref="AS30:AS31"/>
    <mergeCell ref="AT30:AW30"/>
    <mergeCell ref="AX30:AX31"/>
    <mergeCell ref="AY30:AY31"/>
    <mergeCell ref="AH30:AH31"/>
    <mergeCell ref="AI30:AI31"/>
    <mergeCell ref="AJ30:AJ31"/>
    <mergeCell ref="AK30:AK31"/>
    <mergeCell ref="AL30:AO30"/>
    <mergeCell ref="AP30:AP31"/>
    <mergeCell ref="AB30:AB31"/>
    <mergeCell ref="AC30:AC31"/>
    <mergeCell ref="AD30:AG30"/>
    <mergeCell ref="M30:M31"/>
    <mergeCell ref="N30:Q30"/>
    <mergeCell ref="R30:R31"/>
    <mergeCell ref="S30:S31"/>
    <mergeCell ref="T30:T31"/>
    <mergeCell ref="U30:U31"/>
    <mergeCell ref="G30:G31"/>
    <mergeCell ref="H30:H31"/>
    <mergeCell ref="I30:I31"/>
    <mergeCell ref="J30:J31"/>
    <mergeCell ref="K30:K31"/>
    <mergeCell ref="L30:L31"/>
    <mergeCell ref="E23:F23"/>
    <mergeCell ref="M29:S29"/>
    <mergeCell ref="T29:AA29"/>
    <mergeCell ref="A30:F31"/>
    <mergeCell ref="V30:Y30"/>
    <mergeCell ref="Z30:Z31"/>
    <mergeCell ref="AA30:AA31"/>
    <mergeCell ref="AB29:AI29"/>
    <mergeCell ref="AJ29:AQ29"/>
    <mergeCell ref="AR29:AY29"/>
    <mergeCell ref="AR18:AR19"/>
    <mergeCell ref="AS18:AS19"/>
    <mergeCell ref="AT18:AW18"/>
    <mergeCell ref="AX18:AX19"/>
    <mergeCell ref="AY18:AY19"/>
    <mergeCell ref="A20:F20"/>
    <mergeCell ref="AI18:AI19"/>
    <mergeCell ref="AJ18:AJ19"/>
    <mergeCell ref="AK18:AK19"/>
    <mergeCell ref="AL18:AO18"/>
    <mergeCell ref="AP18:AP19"/>
    <mergeCell ref="AQ18:AQ19"/>
    <mergeCell ref="T18:T19"/>
    <mergeCell ref="U18:U19"/>
    <mergeCell ref="V18:Y18"/>
    <mergeCell ref="Z18:Z19"/>
    <mergeCell ref="AA18:AA19"/>
    <mergeCell ref="AB18:AB19"/>
    <mergeCell ref="K18:K19"/>
    <mergeCell ref="L18:L19"/>
    <mergeCell ref="M18:M19"/>
    <mergeCell ref="N18:Q18"/>
    <mergeCell ref="R18:R19"/>
    <mergeCell ref="S18:S19"/>
    <mergeCell ref="M17:S17"/>
    <mergeCell ref="T17:AA17"/>
    <mergeCell ref="AB17:AI17"/>
    <mergeCell ref="AJ17:AQ17"/>
    <mergeCell ref="AR17:AY17"/>
    <mergeCell ref="A18:F19"/>
    <mergeCell ref="G18:G19"/>
    <mergeCell ref="H18:H19"/>
    <mergeCell ref="I18:I19"/>
    <mergeCell ref="J18:J19"/>
    <mergeCell ref="AC18:AC19"/>
    <mergeCell ref="AD18:AG18"/>
    <mergeCell ref="AH18:AH19"/>
    <mergeCell ref="AQ61:AQ62"/>
    <mergeCell ref="AR61:AR62"/>
    <mergeCell ref="AS61:AS62"/>
    <mergeCell ref="AT61:AW61"/>
    <mergeCell ref="AX61:AX62"/>
    <mergeCell ref="AY61:AY62"/>
    <mergeCell ref="Z61:Z62"/>
    <mergeCell ref="AA61:AA62"/>
    <mergeCell ref="AB61:AB62"/>
    <mergeCell ref="AC61:AC62"/>
    <mergeCell ref="AD61:AG61"/>
    <mergeCell ref="AH61:AH62"/>
    <mergeCell ref="AJ61:AJ62"/>
    <mergeCell ref="AK61:AK62"/>
    <mergeCell ref="AL61:AO61"/>
    <mergeCell ref="AP61:AP62"/>
    <mergeCell ref="AI61:AI62"/>
    <mergeCell ref="A61:F62"/>
    <mergeCell ref="G61:G62"/>
    <mergeCell ref="A63:F63"/>
    <mergeCell ref="E66:F66"/>
    <mergeCell ref="E35:F35"/>
    <mergeCell ref="E41:F41"/>
    <mergeCell ref="M46:S46"/>
    <mergeCell ref="T46:AA46"/>
    <mergeCell ref="A49:F49"/>
    <mergeCell ref="E52:F52"/>
    <mergeCell ref="H61:H62"/>
    <mergeCell ref="I61:I62"/>
    <mergeCell ref="J61:J62"/>
    <mergeCell ref="K61:K62"/>
    <mergeCell ref="R61:R62"/>
    <mergeCell ref="S61:S62"/>
    <mergeCell ref="T61:T62"/>
    <mergeCell ref="U61:U62"/>
    <mergeCell ref="L61:L62"/>
    <mergeCell ref="M61:M62"/>
    <mergeCell ref="N61:Q61"/>
    <mergeCell ref="V61:Y61"/>
    <mergeCell ref="A32:F32"/>
    <mergeCell ref="AX2:AX3"/>
    <mergeCell ref="AY2:AY3"/>
    <mergeCell ref="A4:F4"/>
    <mergeCell ref="E7:F7"/>
    <mergeCell ref="AL2:AO2"/>
    <mergeCell ref="AP2:AP3"/>
    <mergeCell ref="AQ2:AQ3"/>
    <mergeCell ref="AR2:AR3"/>
    <mergeCell ref="AS2:AS3"/>
    <mergeCell ref="AT2:AW2"/>
    <mergeCell ref="AC2:AC3"/>
    <mergeCell ref="AD2:AG2"/>
    <mergeCell ref="AH2:AH3"/>
    <mergeCell ref="AI2:AI3"/>
    <mergeCell ref="AJ2:AJ3"/>
    <mergeCell ref="AK2:AK3"/>
    <mergeCell ref="T2:T3"/>
    <mergeCell ref="U2:U3"/>
    <mergeCell ref="V2:Y2"/>
    <mergeCell ref="Z2:Z3"/>
    <mergeCell ref="AA2:AA3"/>
    <mergeCell ref="AB2:AB3"/>
    <mergeCell ref="K2:K3"/>
    <mergeCell ref="AR1:AY1"/>
    <mergeCell ref="A2:F3"/>
    <mergeCell ref="G2:G3"/>
    <mergeCell ref="H2:H3"/>
    <mergeCell ref="I2:I3"/>
    <mergeCell ref="J2:J3"/>
    <mergeCell ref="L2:L3"/>
    <mergeCell ref="M2:M3"/>
    <mergeCell ref="N2:Q2"/>
    <mergeCell ref="R2:R3"/>
    <mergeCell ref="S2:S3"/>
    <mergeCell ref="M1:S1"/>
    <mergeCell ref="T1:AA1"/>
    <mergeCell ref="AB1:AI1"/>
    <mergeCell ref="AJ1:AQ1"/>
  </mergeCells>
  <conditionalFormatting sqref="G8">
    <cfRule type="expression" dxfId="248" priority="241">
      <formula>$G8=$H8</formula>
    </cfRule>
  </conditionalFormatting>
  <conditionalFormatting sqref="G9:G14">
    <cfRule type="expression" dxfId="247" priority="198">
      <formula>$G9=$H9</formula>
    </cfRule>
  </conditionalFormatting>
  <conditionalFormatting sqref="G67">
    <cfRule type="expression" dxfId="246" priority="193">
      <formula>$G67=$H67</formula>
    </cfRule>
  </conditionalFormatting>
  <conditionalFormatting sqref="G24">
    <cfRule type="expression" dxfId="245" priority="187">
      <formula>$G24=$H24</formula>
    </cfRule>
  </conditionalFormatting>
  <conditionalFormatting sqref="G25:G26">
    <cfRule type="expression" dxfId="244" priority="183">
      <formula>$G25=$H25</formula>
    </cfRule>
  </conditionalFormatting>
  <conditionalFormatting sqref="G42">
    <cfRule type="expression" dxfId="243" priority="178">
      <formula>$G42=$H42</formula>
    </cfRule>
  </conditionalFormatting>
  <conditionalFormatting sqref="G36">
    <cfRule type="expression" dxfId="242" priority="180">
      <formula>$G36=$H36</formula>
    </cfRule>
  </conditionalFormatting>
  <conditionalFormatting sqref="G37">
    <cfRule type="expression" dxfId="241" priority="171">
      <formula>$G37=$H37</formula>
    </cfRule>
  </conditionalFormatting>
  <conditionalFormatting sqref="G38">
    <cfRule type="expression" dxfId="240" priority="170">
      <formula>$G38=$H38</formula>
    </cfRule>
  </conditionalFormatting>
  <conditionalFormatting sqref="G39:G40">
    <cfRule type="expression" dxfId="239" priority="169">
      <formula>$G39=$H39</formula>
    </cfRule>
  </conditionalFormatting>
  <conditionalFormatting sqref="G53">
    <cfRule type="expression" dxfId="238" priority="164">
      <formula>$G53=$H53</formula>
    </cfRule>
  </conditionalFormatting>
  <conditionalFormatting sqref="G54:G57">
    <cfRule type="expression" dxfId="237" priority="159">
      <formula>$G54=$H54</formula>
    </cfRule>
  </conditionalFormatting>
  <conditionalFormatting sqref="G68:G71">
    <cfRule type="expression" dxfId="236" priority="158">
      <formula>$G68=$H68</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0" id="{B9D085CC-726D-4508-95FE-56E6912A1DAF}">
            <xm:f>M50='D:\cerv20181022ienovoD\PDD SSG\SEGUIMIENTO PDD SSG\Plan Indicativo 2020-2023\Definitivos INDICATIVO pdd ssg\[INDICATIVO PDD NDS 2020-2023 (15 Ambiente 6-11-2020).xlsx]Inversión'!#REF!</xm:f>
            <x14:dxf>
              <font>
                <b/>
                <i val="0"/>
                <color theme="0"/>
              </font>
              <fill>
                <patternFill>
                  <bgColor rgb="FF00B050"/>
                </patternFill>
              </fill>
            </x14:dxf>
          </x14:cfRule>
          <xm:sqref>M50:S50</xm:sqref>
        </x14:conditionalFormatting>
        <x14:conditionalFormatting xmlns:xm="http://schemas.microsoft.com/office/excel/2006/main">
          <x14:cfRule type="expression" priority="9" id="{D477B137-B0CA-4B81-A17C-F81B281F2759}">
            <xm:f>M51='D:\cerv20181022ienovoD\PDD SSG\SEGUIMIENTO PDD SSG\Plan Indicativo 2020-2023\Definitivos INDICATIVO pdd ssg\[INDICATIVO PDD NDS 2020-2023 (15 Ambiente 6-11-2020).xlsx]Inversión'!#REF!</xm:f>
            <x14:dxf>
              <font>
                <b/>
                <i val="0"/>
                <color theme="0"/>
              </font>
              <fill>
                <patternFill>
                  <bgColor theme="7" tint="-0.24994659260841701"/>
                </patternFill>
              </fill>
            </x14:dxf>
          </x14:cfRule>
          <xm:sqref>M51:S51</xm:sqref>
        </x14:conditionalFormatting>
        <x14:conditionalFormatting xmlns:xm="http://schemas.microsoft.com/office/excel/2006/main">
          <x14:cfRule type="expression" priority="8" id="{E406741A-F270-4052-8995-4F8CAB6EA80D}">
            <xm:f>M64='D:\cerv20181022ienovoD\PDD SSG\SEGUIMIENTO PDD SSG\Plan Indicativo 2020-2023\Definitivos INDICATIVO pdd ssg\[INDICATIVO PDD NDS 2020-2023 (15 Ambiente 6-11-2020).xlsx]Inversión'!#REF!</xm:f>
            <x14:dxf>
              <font>
                <b/>
                <i val="0"/>
                <color theme="0"/>
              </font>
              <fill>
                <patternFill>
                  <bgColor rgb="FF00B050"/>
                </patternFill>
              </fill>
            </x14:dxf>
          </x14:cfRule>
          <xm:sqref>M64:S64</xm:sqref>
        </x14:conditionalFormatting>
        <x14:conditionalFormatting xmlns:xm="http://schemas.microsoft.com/office/excel/2006/main">
          <x14:cfRule type="expression" priority="7" id="{FEBC79E1-737B-4B0E-8B62-812A1A7B6CB6}">
            <xm:f>M65='D:\cerv20181022ienovoD\PDD SSG\SEGUIMIENTO PDD SSG\Plan Indicativo 2020-2023\Definitivos INDICATIVO pdd ssg\[INDICATIVO PDD NDS 2020-2023 (15 Ambiente 6-11-2020).xlsx]Inversión'!#REF!</xm:f>
            <x14:dxf>
              <font>
                <b/>
                <i val="0"/>
                <color theme="0"/>
              </font>
              <fill>
                <patternFill>
                  <bgColor theme="7" tint="-0.24994659260841701"/>
                </patternFill>
              </fill>
            </x14:dxf>
          </x14:cfRule>
          <xm:sqref>M65:S65</xm:sqref>
        </x14:conditionalFormatting>
        <x14:conditionalFormatting xmlns:xm="http://schemas.microsoft.com/office/excel/2006/main">
          <x14:cfRule type="expression" priority="6" id="{AC5CE12A-C551-42AC-8D48-A44DFA6B2640}">
            <xm:f>M33='D:\cerv20181022ienovoD\PDD SSG\SEGUIMIENTO PDD SSG\Plan Indicativo 2020-2023\Definitivos INDICATIVO pdd ssg\[INDICATIVO PDD NDS 2020-2023 (15 Ambiente 6-11-2020).xlsx]Inversión'!#REF!</xm:f>
            <x14:dxf>
              <font>
                <b/>
                <i val="0"/>
                <color theme="0"/>
              </font>
              <fill>
                <patternFill>
                  <bgColor rgb="FF00B050"/>
                </patternFill>
              </fill>
            </x14:dxf>
          </x14:cfRule>
          <xm:sqref>M33:S33</xm:sqref>
        </x14:conditionalFormatting>
        <x14:conditionalFormatting xmlns:xm="http://schemas.microsoft.com/office/excel/2006/main">
          <x14:cfRule type="expression" priority="5" id="{90519B57-6ED3-4B39-9B76-F3409A656169}">
            <xm:f>M34='D:\cerv20181022ienovoD\PDD SSG\SEGUIMIENTO PDD SSG\Plan Indicativo 2020-2023\Definitivos INDICATIVO pdd ssg\[INDICATIVO PDD NDS 2020-2023 (15 Ambiente 6-11-2020).xlsx]Inversión'!#REF!</xm:f>
            <x14:dxf>
              <font>
                <b/>
                <i val="0"/>
                <color theme="0"/>
              </font>
              <fill>
                <patternFill>
                  <bgColor theme="7" tint="-0.24994659260841701"/>
                </patternFill>
              </fill>
            </x14:dxf>
          </x14:cfRule>
          <xm:sqref>M34:S34</xm:sqref>
        </x14:conditionalFormatting>
        <x14:conditionalFormatting xmlns:xm="http://schemas.microsoft.com/office/excel/2006/main">
          <x14:cfRule type="expression" priority="4" id="{455A53E2-2E06-4019-BDB2-7CDD43468EEB}">
            <xm:f>M21='D:\cerv20181022ienovoD\PDD SSG\SEGUIMIENTO PDD SSG\Plan Indicativo 2020-2023\Definitivos INDICATIVO pdd ssg\[INDICATIVO PDD NDS 2020-2023 (15 Ambiente 6-11-2020).xlsx]Inversión'!#REF!</xm:f>
            <x14:dxf>
              <font>
                <b/>
                <i val="0"/>
                <color theme="0"/>
              </font>
              <fill>
                <patternFill>
                  <bgColor rgb="FF00B050"/>
                </patternFill>
              </fill>
            </x14:dxf>
          </x14:cfRule>
          <xm:sqref>M21:S21</xm:sqref>
        </x14:conditionalFormatting>
        <x14:conditionalFormatting xmlns:xm="http://schemas.microsoft.com/office/excel/2006/main">
          <x14:cfRule type="expression" priority="3" id="{1E4E16DE-55FC-492B-B746-29D14B8082E4}">
            <xm:f>M22='D:\cerv20181022ienovoD\PDD SSG\SEGUIMIENTO PDD SSG\Plan Indicativo 2020-2023\Definitivos INDICATIVO pdd ssg\[INDICATIVO PDD NDS 2020-2023 (15 Ambiente 6-11-2020).xlsx]Inversión'!#REF!</xm:f>
            <x14:dxf>
              <font>
                <b/>
                <i val="0"/>
                <color theme="0"/>
              </font>
              <fill>
                <patternFill>
                  <bgColor theme="7" tint="-0.24994659260841701"/>
                </patternFill>
              </fill>
            </x14:dxf>
          </x14:cfRule>
          <xm:sqref>M22:S22</xm:sqref>
        </x14:conditionalFormatting>
        <x14:conditionalFormatting xmlns:xm="http://schemas.microsoft.com/office/excel/2006/main">
          <x14:cfRule type="expression" priority="2" id="{F2755CA4-8CBF-403D-82FA-D00A64E1EF26}">
            <xm:f>M5='D:\cerv20181022ienovoD\PDD SSG\SEGUIMIENTO PDD SSG\Plan Indicativo 2020-2023\Definitivos INDICATIVO pdd ssg\[INDICATIVO PDD NDS 2020-2023 (15 Ambiente 6-11-2020).xlsx]Inversión'!#REF!</xm:f>
            <x14:dxf>
              <font>
                <b/>
                <i val="0"/>
                <color theme="0"/>
              </font>
              <fill>
                <patternFill>
                  <bgColor rgb="FF00B050"/>
                </patternFill>
              </fill>
            </x14:dxf>
          </x14:cfRule>
          <xm:sqref>M5:S5</xm:sqref>
        </x14:conditionalFormatting>
        <x14:conditionalFormatting xmlns:xm="http://schemas.microsoft.com/office/excel/2006/main">
          <x14:cfRule type="expression" priority="1" id="{D8A06E55-D38D-4D27-80BD-27608D23F95C}">
            <xm:f>M6='D:\cerv20181022ienovoD\PDD SSG\SEGUIMIENTO PDD SSG\Plan Indicativo 2020-2023\Definitivos INDICATIVO pdd ssg\[INDICATIVO PDD NDS 2020-2023 (15 Ambiente 6-11-2020).xlsx]Inversión'!#REF!</xm:f>
            <x14:dxf>
              <font>
                <b/>
                <i val="0"/>
                <color theme="0"/>
              </font>
              <fill>
                <patternFill>
                  <bgColor theme="7" tint="-0.24994659260841701"/>
                </patternFill>
              </fill>
            </x14:dxf>
          </x14:cfRule>
          <xm:sqref>M6:S6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Y74"/>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sheetView>
  </sheetViews>
  <sheetFormatPr baseColWidth="10" defaultColWidth="11.42578125" defaultRowHeight="12.7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1.7109375" style="210" customWidth="1"/>
    <col min="9" max="12" width="11.7109375" style="211" customWidth="1"/>
    <col min="13" max="19" width="12.7109375" style="212" customWidth="1"/>
    <col min="20" max="20" width="12.7109375" style="213" customWidth="1"/>
    <col min="21" max="24" width="12.7109375" style="214" customWidth="1"/>
    <col min="25" max="27" width="12.7109375" style="141" customWidth="1"/>
    <col min="28" max="28" width="12.7109375" style="213" customWidth="1"/>
    <col min="29" max="31" width="12.7109375" style="214" customWidth="1"/>
    <col min="32" max="35" width="12.7109375" style="141" customWidth="1"/>
    <col min="36" max="36" width="12.7109375" style="213" customWidth="1"/>
    <col min="37" max="40" width="12.7109375" style="214" customWidth="1"/>
    <col min="41" max="43" width="12.7109375" style="141" customWidth="1"/>
    <col min="44" max="44" width="12.7109375" style="213" customWidth="1"/>
    <col min="45" max="48" width="12.7109375" style="214" customWidth="1"/>
    <col min="49" max="87" width="12.7109375" style="141" customWidth="1"/>
    <col min="88" max="16384" width="11.42578125" style="141"/>
  </cols>
  <sheetData>
    <row r="1" spans="1:51" ht="32.25" customHeight="1" thickBot="1" x14ac:dyDescent="0.3">
      <c r="A1" s="141"/>
      <c r="B1" s="142"/>
      <c r="C1" s="142"/>
      <c r="D1" s="142"/>
      <c r="E1" s="143"/>
      <c r="F1" s="144"/>
      <c r="G1" s="145"/>
      <c r="H1" s="145"/>
      <c r="I1" s="147"/>
      <c r="J1" s="147"/>
      <c r="K1" s="147"/>
      <c r="L1" s="147"/>
      <c r="M1" s="527" t="s">
        <v>271</v>
      </c>
      <c r="N1" s="528"/>
      <c r="O1" s="528"/>
      <c r="P1" s="528"/>
      <c r="Q1" s="528"/>
      <c r="R1" s="528"/>
      <c r="S1" s="529"/>
      <c r="T1" s="530" t="s">
        <v>264</v>
      </c>
      <c r="U1" s="531"/>
      <c r="V1" s="531"/>
      <c r="W1" s="531"/>
      <c r="X1" s="531"/>
      <c r="Y1" s="531"/>
      <c r="Z1" s="531"/>
      <c r="AA1" s="531"/>
      <c r="AB1" s="532" t="s">
        <v>265</v>
      </c>
      <c r="AC1" s="533"/>
      <c r="AD1" s="533"/>
      <c r="AE1" s="533"/>
      <c r="AF1" s="533"/>
      <c r="AG1" s="533"/>
      <c r="AH1" s="533"/>
      <c r="AI1" s="533"/>
      <c r="AJ1" s="534" t="s">
        <v>266</v>
      </c>
      <c r="AK1" s="535"/>
      <c r="AL1" s="535"/>
      <c r="AM1" s="535"/>
      <c r="AN1" s="535"/>
      <c r="AO1" s="535"/>
      <c r="AP1" s="535"/>
      <c r="AQ1" s="535"/>
      <c r="AR1" s="536" t="s">
        <v>267</v>
      </c>
      <c r="AS1" s="537"/>
      <c r="AT1" s="537"/>
      <c r="AU1" s="537"/>
      <c r="AV1" s="537"/>
      <c r="AW1" s="537"/>
      <c r="AX1" s="537"/>
      <c r="AY1" s="537"/>
    </row>
    <row r="2" spans="1:51" ht="31.9" customHeight="1" x14ac:dyDescent="0.25">
      <c r="A2" s="542" t="s">
        <v>140</v>
      </c>
      <c r="B2" s="543"/>
      <c r="C2" s="543"/>
      <c r="D2" s="543"/>
      <c r="E2" s="543"/>
      <c r="F2" s="544"/>
      <c r="G2" s="567" t="s">
        <v>270</v>
      </c>
      <c r="H2" s="569" t="s">
        <v>269</v>
      </c>
      <c r="I2" s="555" t="s">
        <v>141</v>
      </c>
      <c r="J2" s="557" t="s">
        <v>142</v>
      </c>
      <c r="K2" s="559" t="s">
        <v>143</v>
      </c>
      <c r="L2" s="566" t="s">
        <v>144</v>
      </c>
      <c r="M2" s="571" t="s">
        <v>1</v>
      </c>
      <c r="N2" s="563" t="s">
        <v>0</v>
      </c>
      <c r="O2" s="563"/>
      <c r="P2" s="563"/>
      <c r="Q2" s="563"/>
      <c r="R2" s="564" t="s">
        <v>268</v>
      </c>
      <c r="S2" s="553" t="s">
        <v>5</v>
      </c>
      <c r="T2" s="561" t="s">
        <v>141</v>
      </c>
      <c r="U2" s="571" t="s">
        <v>8</v>
      </c>
      <c r="V2" s="563" t="s">
        <v>0</v>
      </c>
      <c r="W2" s="563"/>
      <c r="X2" s="563"/>
      <c r="Y2" s="563"/>
      <c r="Z2" s="564" t="s">
        <v>268</v>
      </c>
      <c r="AA2" s="553" t="s">
        <v>5</v>
      </c>
      <c r="AB2" s="561" t="s">
        <v>142</v>
      </c>
      <c r="AC2" s="571" t="s">
        <v>8</v>
      </c>
      <c r="AD2" s="563" t="s">
        <v>0</v>
      </c>
      <c r="AE2" s="563"/>
      <c r="AF2" s="563"/>
      <c r="AG2" s="563"/>
      <c r="AH2" s="564" t="s">
        <v>268</v>
      </c>
      <c r="AI2" s="553" t="s">
        <v>5</v>
      </c>
      <c r="AJ2" s="561" t="s">
        <v>143</v>
      </c>
      <c r="AK2" s="571" t="s">
        <v>8</v>
      </c>
      <c r="AL2" s="563" t="s">
        <v>0</v>
      </c>
      <c r="AM2" s="563"/>
      <c r="AN2" s="563"/>
      <c r="AO2" s="563"/>
      <c r="AP2" s="564" t="s">
        <v>268</v>
      </c>
      <c r="AQ2" s="553" t="s">
        <v>5</v>
      </c>
      <c r="AR2" s="561" t="s">
        <v>144</v>
      </c>
      <c r="AS2" s="571" t="s">
        <v>8</v>
      </c>
      <c r="AT2" s="563" t="s">
        <v>0</v>
      </c>
      <c r="AU2" s="563"/>
      <c r="AV2" s="563"/>
      <c r="AW2" s="563"/>
      <c r="AX2" s="564" t="s">
        <v>268</v>
      </c>
      <c r="AY2" s="553" t="s">
        <v>5</v>
      </c>
    </row>
    <row r="3" spans="1:51" ht="31.9" customHeight="1" x14ac:dyDescent="0.25">
      <c r="A3" s="545"/>
      <c r="B3" s="546"/>
      <c r="C3" s="546"/>
      <c r="D3" s="546"/>
      <c r="E3" s="546"/>
      <c r="F3" s="547"/>
      <c r="G3" s="568"/>
      <c r="H3" s="570"/>
      <c r="I3" s="556"/>
      <c r="J3" s="558"/>
      <c r="K3" s="560"/>
      <c r="L3" s="562"/>
      <c r="M3" s="572"/>
      <c r="N3" s="148" t="s">
        <v>2</v>
      </c>
      <c r="O3" s="148" t="s">
        <v>4</v>
      </c>
      <c r="P3" s="148" t="s">
        <v>3</v>
      </c>
      <c r="Q3" s="148" t="s">
        <v>6</v>
      </c>
      <c r="R3" s="565"/>
      <c r="S3" s="554"/>
      <c r="T3" s="562"/>
      <c r="U3" s="572"/>
      <c r="V3" s="148" t="s">
        <v>2</v>
      </c>
      <c r="W3" s="148" t="s">
        <v>4</v>
      </c>
      <c r="X3" s="148" t="s">
        <v>3</v>
      </c>
      <c r="Y3" s="148" t="s">
        <v>6</v>
      </c>
      <c r="Z3" s="565"/>
      <c r="AA3" s="554"/>
      <c r="AB3" s="562"/>
      <c r="AC3" s="572"/>
      <c r="AD3" s="148" t="s">
        <v>2</v>
      </c>
      <c r="AE3" s="148" t="s">
        <v>4</v>
      </c>
      <c r="AF3" s="148" t="s">
        <v>3</v>
      </c>
      <c r="AG3" s="148" t="s">
        <v>6</v>
      </c>
      <c r="AH3" s="565"/>
      <c r="AI3" s="554"/>
      <c r="AJ3" s="562"/>
      <c r="AK3" s="572"/>
      <c r="AL3" s="148" t="s">
        <v>2</v>
      </c>
      <c r="AM3" s="148" t="s">
        <v>4</v>
      </c>
      <c r="AN3" s="148" t="s">
        <v>3</v>
      </c>
      <c r="AO3" s="148" t="s">
        <v>6</v>
      </c>
      <c r="AP3" s="565"/>
      <c r="AQ3" s="554"/>
      <c r="AR3" s="562"/>
      <c r="AS3" s="572"/>
      <c r="AT3" s="148" t="s">
        <v>2</v>
      </c>
      <c r="AU3" s="148" t="s">
        <v>4</v>
      </c>
      <c r="AV3" s="148" t="s">
        <v>3</v>
      </c>
      <c r="AW3" s="148" t="s">
        <v>6</v>
      </c>
      <c r="AX3" s="565"/>
      <c r="AY3" s="554"/>
    </row>
    <row r="4" spans="1:51" ht="18" customHeight="1" x14ac:dyDescent="0.25">
      <c r="A4" s="548" t="s">
        <v>7</v>
      </c>
      <c r="B4" s="549"/>
      <c r="C4" s="549"/>
      <c r="D4" s="549"/>
      <c r="E4" s="549"/>
      <c r="F4" s="550"/>
      <c r="G4" s="149"/>
      <c r="H4" s="149"/>
      <c r="I4" s="150"/>
      <c r="J4" s="150"/>
      <c r="K4" s="150"/>
      <c r="L4" s="150"/>
      <c r="M4" s="215">
        <v>45430</v>
      </c>
      <c r="N4" s="215">
        <v>8430</v>
      </c>
      <c r="O4" s="215">
        <v>0</v>
      </c>
      <c r="P4" s="215">
        <v>0</v>
      </c>
      <c r="Q4" s="215">
        <v>0</v>
      </c>
      <c r="R4" s="215">
        <v>35500</v>
      </c>
      <c r="S4" s="215">
        <v>1500</v>
      </c>
      <c r="T4" s="152"/>
      <c r="U4" s="151"/>
      <c r="V4" s="151"/>
      <c r="W4" s="151"/>
      <c r="X4" s="151"/>
      <c r="Y4" s="151"/>
      <c r="Z4" s="151"/>
      <c r="AA4" s="151"/>
      <c r="AB4" s="152"/>
      <c r="AC4" s="151"/>
      <c r="AD4" s="151"/>
      <c r="AE4" s="151"/>
      <c r="AF4" s="151"/>
      <c r="AG4" s="151"/>
      <c r="AH4" s="151"/>
      <c r="AI4" s="151"/>
      <c r="AJ4" s="152"/>
      <c r="AK4" s="151"/>
      <c r="AL4" s="151"/>
      <c r="AM4" s="151"/>
      <c r="AN4" s="151"/>
      <c r="AO4" s="151"/>
      <c r="AP4" s="151"/>
      <c r="AQ4" s="151"/>
      <c r="AR4" s="152"/>
      <c r="AS4" s="151"/>
      <c r="AT4" s="151"/>
      <c r="AU4" s="151"/>
      <c r="AV4" s="151"/>
      <c r="AW4" s="151"/>
      <c r="AX4" s="151"/>
      <c r="AY4" s="151"/>
    </row>
    <row r="5" spans="1:51" ht="32.1" customHeight="1" x14ac:dyDescent="0.25">
      <c r="B5" s="216" t="s">
        <v>2693</v>
      </c>
      <c r="C5" s="217" t="s">
        <v>2692</v>
      </c>
      <c r="D5" s="218"/>
      <c r="E5" s="219"/>
      <c r="F5" s="219"/>
      <c r="G5" s="220"/>
      <c r="H5" s="221"/>
      <c r="I5" s="222"/>
      <c r="J5" s="222"/>
      <c r="K5" s="222"/>
      <c r="L5" s="222"/>
      <c r="M5" s="223">
        <f t="shared" ref="M5:S5" si="0">+M6+M14+M28+M38</f>
        <v>45479.4</v>
      </c>
      <c r="N5" s="223">
        <f t="shared" si="0"/>
        <v>8430.2000000000007</v>
      </c>
      <c r="O5" s="223">
        <f t="shared" si="0"/>
        <v>0</v>
      </c>
      <c r="P5" s="223">
        <f t="shared" si="0"/>
        <v>0</v>
      </c>
      <c r="Q5" s="223">
        <f t="shared" si="0"/>
        <v>0</v>
      </c>
      <c r="R5" s="223">
        <f t="shared" si="0"/>
        <v>35499.699999999997</v>
      </c>
      <c r="S5" s="223">
        <f t="shared" si="0"/>
        <v>1549.5</v>
      </c>
      <c r="T5" s="224"/>
      <c r="U5" s="237">
        <f t="shared" ref="U5:AA5" si="1">+U6+U14+U28+U38</f>
        <v>3697.7750000000001</v>
      </c>
      <c r="V5" s="237">
        <f t="shared" si="1"/>
        <v>1322.675</v>
      </c>
      <c r="W5" s="237">
        <f t="shared" si="1"/>
        <v>0</v>
      </c>
      <c r="X5" s="237">
        <f t="shared" si="1"/>
        <v>0</v>
      </c>
      <c r="Y5" s="237">
        <f t="shared" si="1"/>
        <v>0</v>
      </c>
      <c r="Z5" s="237">
        <f t="shared" si="1"/>
        <v>2258.6</v>
      </c>
      <c r="AA5" s="237">
        <f t="shared" si="1"/>
        <v>116.5</v>
      </c>
      <c r="AB5" s="224"/>
      <c r="AC5" s="237">
        <f t="shared" ref="AC5:AI5" si="2">+AC6+AC14+AC28+AC38</f>
        <v>9428.875</v>
      </c>
      <c r="AD5" s="237">
        <f t="shared" si="2"/>
        <v>1835.875</v>
      </c>
      <c r="AE5" s="237">
        <f t="shared" si="2"/>
        <v>0</v>
      </c>
      <c r="AF5" s="237">
        <f t="shared" si="2"/>
        <v>0</v>
      </c>
      <c r="AG5" s="237">
        <f t="shared" si="2"/>
        <v>0</v>
      </c>
      <c r="AH5" s="237">
        <f t="shared" si="2"/>
        <v>7259.7999999999993</v>
      </c>
      <c r="AI5" s="237">
        <f t="shared" si="2"/>
        <v>333.20000000000005</v>
      </c>
      <c r="AJ5" s="224"/>
      <c r="AK5" s="237">
        <f t="shared" ref="AK5:AQ5" si="3">+AK6+AK14+AK28+AK38</f>
        <v>24275.75</v>
      </c>
      <c r="AL5" s="237">
        <f t="shared" si="3"/>
        <v>4137.75</v>
      </c>
      <c r="AM5" s="237">
        <f t="shared" si="3"/>
        <v>0</v>
      </c>
      <c r="AN5" s="237">
        <f t="shared" si="3"/>
        <v>0</v>
      </c>
      <c r="AO5" s="237">
        <f t="shared" si="3"/>
        <v>0</v>
      </c>
      <c r="AP5" s="237">
        <f t="shared" si="3"/>
        <v>19304.800000000003</v>
      </c>
      <c r="AQ5" s="237">
        <f t="shared" si="3"/>
        <v>833.2</v>
      </c>
      <c r="AR5" s="224"/>
      <c r="AS5" s="237">
        <f t="shared" ref="AS5:AY5" si="4">+AS6+AS14+AS28+AS38</f>
        <v>8077</v>
      </c>
      <c r="AT5" s="237">
        <f t="shared" si="4"/>
        <v>1133.9000000000001</v>
      </c>
      <c r="AU5" s="237">
        <f t="shared" si="4"/>
        <v>0</v>
      </c>
      <c r="AV5" s="237">
        <f t="shared" si="4"/>
        <v>0</v>
      </c>
      <c r="AW5" s="237">
        <f t="shared" si="4"/>
        <v>0</v>
      </c>
      <c r="AX5" s="237">
        <f t="shared" si="4"/>
        <v>6676.5</v>
      </c>
      <c r="AY5" s="237">
        <f t="shared" si="4"/>
        <v>266.60000000000002</v>
      </c>
    </row>
    <row r="6" spans="1:51" ht="32.1" customHeight="1" x14ac:dyDescent="0.25">
      <c r="C6" s="165" t="s">
        <v>2694</v>
      </c>
      <c r="D6" s="166" t="s">
        <v>512</v>
      </c>
      <c r="E6" s="167"/>
      <c r="F6" s="168"/>
      <c r="G6" s="169"/>
      <c r="H6" s="170"/>
      <c r="I6" s="171"/>
      <c r="J6" s="171"/>
      <c r="K6" s="171"/>
      <c r="L6" s="171"/>
      <c r="M6" s="172">
        <f t="shared" ref="M6:S6" si="5">SUM(M7:M13)/2</f>
        <v>1300</v>
      </c>
      <c r="N6" s="172">
        <f t="shared" si="5"/>
        <v>800</v>
      </c>
      <c r="O6" s="172">
        <f t="shared" si="5"/>
        <v>0</v>
      </c>
      <c r="P6" s="172">
        <f t="shared" si="5"/>
        <v>0</v>
      </c>
      <c r="Q6" s="172">
        <f t="shared" si="5"/>
        <v>0</v>
      </c>
      <c r="R6" s="172">
        <f t="shared" si="5"/>
        <v>500</v>
      </c>
      <c r="S6" s="172">
        <f t="shared" si="5"/>
        <v>0</v>
      </c>
      <c r="T6" s="173"/>
      <c r="U6" s="174">
        <f t="shared" ref="U6:AA6" si="6">SUM(U7:U13)/2</f>
        <v>18.125</v>
      </c>
      <c r="V6" s="174">
        <f t="shared" si="6"/>
        <v>18.125</v>
      </c>
      <c r="W6" s="174">
        <f t="shared" si="6"/>
        <v>0</v>
      </c>
      <c r="X6" s="174">
        <f t="shared" si="6"/>
        <v>0</v>
      </c>
      <c r="Y6" s="174">
        <f t="shared" si="6"/>
        <v>0</v>
      </c>
      <c r="Z6" s="174">
        <f t="shared" si="6"/>
        <v>0</v>
      </c>
      <c r="AA6" s="174">
        <f t="shared" si="6"/>
        <v>0</v>
      </c>
      <c r="AB6" s="173"/>
      <c r="AC6" s="174">
        <f t="shared" ref="AC6:AI6" si="7">SUM(AC7:AC13)/2</f>
        <v>599.375</v>
      </c>
      <c r="AD6" s="174">
        <f t="shared" si="7"/>
        <v>349.375</v>
      </c>
      <c r="AE6" s="174">
        <f t="shared" si="7"/>
        <v>0</v>
      </c>
      <c r="AF6" s="174">
        <f t="shared" si="7"/>
        <v>0</v>
      </c>
      <c r="AG6" s="174">
        <f t="shared" si="7"/>
        <v>0</v>
      </c>
      <c r="AH6" s="174">
        <f t="shared" si="7"/>
        <v>250</v>
      </c>
      <c r="AI6" s="174">
        <f t="shared" si="7"/>
        <v>0</v>
      </c>
      <c r="AJ6" s="173"/>
      <c r="AK6" s="174">
        <f t="shared" ref="AK6:AQ6" si="8">SUM(AK7:AK13)/2</f>
        <v>551.25</v>
      </c>
      <c r="AL6" s="174">
        <f t="shared" si="8"/>
        <v>326.25</v>
      </c>
      <c r="AM6" s="174">
        <f t="shared" si="8"/>
        <v>0</v>
      </c>
      <c r="AN6" s="174">
        <f t="shared" si="8"/>
        <v>0</v>
      </c>
      <c r="AO6" s="174">
        <f t="shared" si="8"/>
        <v>0</v>
      </c>
      <c r="AP6" s="174">
        <f t="shared" si="8"/>
        <v>225</v>
      </c>
      <c r="AQ6" s="174">
        <f t="shared" si="8"/>
        <v>0</v>
      </c>
      <c r="AR6" s="173"/>
      <c r="AS6" s="174">
        <f t="shared" ref="AS6:AY6" si="9">SUM(AS7:AS13)/2</f>
        <v>131.25</v>
      </c>
      <c r="AT6" s="174">
        <f t="shared" si="9"/>
        <v>106.25</v>
      </c>
      <c r="AU6" s="174">
        <f t="shared" si="9"/>
        <v>0</v>
      </c>
      <c r="AV6" s="174">
        <f t="shared" si="9"/>
        <v>0</v>
      </c>
      <c r="AW6" s="174">
        <f t="shared" si="9"/>
        <v>0</v>
      </c>
      <c r="AX6" s="174">
        <f t="shared" si="9"/>
        <v>25</v>
      </c>
      <c r="AY6" s="174">
        <f t="shared" si="9"/>
        <v>0</v>
      </c>
    </row>
    <row r="7" spans="1:51" ht="32.1" customHeight="1" x14ac:dyDescent="0.25">
      <c r="D7" s="202" t="s">
        <v>2696</v>
      </c>
      <c r="E7" s="551" t="s">
        <v>2695</v>
      </c>
      <c r="F7" s="552"/>
      <c r="G7" s="176"/>
      <c r="H7" s="177"/>
      <c r="I7" s="178"/>
      <c r="J7" s="178"/>
      <c r="K7" s="178"/>
      <c r="L7" s="178"/>
      <c r="M7" s="179">
        <f t="shared" ref="M7:S13" si="10">+U7+AC7+AK7+AS7</f>
        <v>665</v>
      </c>
      <c r="N7" s="179">
        <f t="shared" si="10"/>
        <v>265</v>
      </c>
      <c r="O7" s="179">
        <f t="shared" si="10"/>
        <v>0</v>
      </c>
      <c r="P7" s="179">
        <f t="shared" si="10"/>
        <v>0</v>
      </c>
      <c r="Q7" s="179">
        <f t="shared" si="10"/>
        <v>0</v>
      </c>
      <c r="R7" s="179">
        <f t="shared" si="10"/>
        <v>400</v>
      </c>
      <c r="S7" s="179">
        <f t="shared" si="10"/>
        <v>0</v>
      </c>
      <c r="T7" s="180"/>
      <c r="U7" s="181">
        <f t="shared" ref="U7:AA7" si="11">SUM(U8:U9)</f>
        <v>0</v>
      </c>
      <c r="V7" s="181">
        <f t="shared" si="11"/>
        <v>0</v>
      </c>
      <c r="W7" s="181">
        <f t="shared" si="11"/>
        <v>0</v>
      </c>
      <c r="X7" s="181">
        <f t="shared" si="11"/>
        <v>0</v>
      </c>
      <c r="Y7" s="181">
        <f t="shared" si="11"/>
        <v>0</v>
      </c>
      <c r="Z7" s="181">
        <f t="shared" si="11"/>
        <v>0</v>
      </c>
      <c r="AA7" s="181">
        <f t="shared" si="11"/>
        <v>0</v>
      </c>
      <c r="AB7" s="180"/>
      <c r="AC7" s="181">
        <f t="shared" ref="AC7:AI7" si="12">SUM(AC8:AC9)</f>
        <v>300</v>
      </c>
      <c r="AD7" s="181">
        <f t="shared" si="12"/>
        <v>100</v>
      </c>
      <c r="AE7" s="181">
        <f t="shared" si="12"/>
        <v>0</v>
      </c>
      <c r="AF7" s="181">
        <f t="shared" si="12"/>
        <v>0</v>
      </c>
      <c r="AG7" s="181">
        <f t="shared" si="12"/>
        <v>0</v>
      </c>
      <c r="AH7" s="181">
        <f t="shared" si="12"/>
        <v>200</v>
      </c>
      <c r="AI7" s="181">
        <f t="shared" si="12"/>
        <v>0</v>
      </c>
      <c r="AJ7" s="180"/>
      <c r="AK7" s="181">
        <f t="shared" ref="AK7:AQ7" si="13">SUM(AK8:AK9)</f>
        <v>365</v>
      </c>
      <c r="AL7" s="181">
        <f t="shared" si="13"/>
        <v>165</v>
      </c>
      <c r="AM7" s="181">
        <f t="shared" si="13"/>
        <v>0</v>
      </c>
      <c r="AN7" s="181">
        <f t="shared" si="13"/>
        <v>0</v>
      </c>
      <c r="AO7" s="181">
        <f t="shared" si="13"/>
        <v>0</v>
      </c>
      <c r="AP7" s="181">
        <f t="shared" si="13"/>
        <v>200</v>
      </c>
      <c r="AQ7" s="181">
        <f t="shared" si="13"/>
        <v>0</v>
      </c>
      <c r="AR7" s="180"/>
      <c r="AS7" s="181">
        <f t="shared" ref="AS7:AY7" si="14">SUM(AS8:AS9)</f>
        <v>0</v>
      </c>
      <c r="AT7" s="181">
        <f t="shared" si="14"/>
        <v>0</v>
      </c>
      <c r="AU7" s="181">
        <f t="shared" si="14"/>
        <v>0</v>
      </c>
      <c r="AV7" s="181">
        <f t="shared" si="14"/>
        <v>0</v>
      </c>
      <c r="AW7" s="181">
        <f t="shared" si="14"/>
        <v>0</v>
      </c>
      <c r="AX7" s="181">
        <f t="shared" si="14"/>
        <v>0</v>
      </c>
      <c r="AY7" s="181">
        <f t="shared" si="14"/>
        <v>0</v>
      </c>
    </row>
    <row r="8" spans="1:51" ht="32.1" customHeight="1" x14ac:dyDescent="0.25">
      <c r="D8" s="202"/>
      <c r="E8" s="182">
        <f>+Metas!H830</f>
        <v>720</v>
      </c>
      <c r="F8" s="183" t="str">
        <f>+Metas!K830</f>
        <v>Creación de la Secretaria para la Gestión del Riesgo de Desastres en el Departamento con las subsecretarias de Conocimiento del Riesgo, Reducción del Riesgo y Manejo de desastres</v>
      </c>
      <c r="G8" s="226">
        <f>+Metas!J830</f>
        <v>1</v>
      </c>
      <c r="H8" s="1">
        <f>SUM(I8:L8)</f>
        <v>1</v>
      </c>
      <c r="I8" s="185"/>
      <c r="J8" s="185"/>
      <c r="K8" s="185">
        <v>1</v>
      </c>
      <c r="L8" s="185"/>
      <c r="M8" s="186">
        <f t="shared" si="10"/>
        <v>65</v>
      </c>
      <c r="N8" s="186">
        <f t="shared" si="10"/>
        <v>65</v>
      </c>
      <c r="O8" s="186">
        <f t="shared" si="10"/>
        <v>0</v>
      </c>
      <c r="P8" s="186">
        <f t="shared" si="10"/>
        <v>0</v>
      </c>
      <c r="Q8" s="186">
        <f t="shared" si="10"/>
        <v>0</v>
      </c>
      <c r="R8" s="186">
        <f t="shared" si="10"/>
        <v>0</v>
      </c>
      <c r="S8" s="186">
        <f t="shared" si="10"/>
        <v>0</v>
      </c>
      <c r="T8" s="227">
        <f>+I8</f>
        <v>0</v>
      </c>
      <c r="U8" s="186">
        <f>SUM(V8:AA8)</f>
        <v>0</v>
      </c>
      <c r="V8" s="188"/>
      <c r="W8" s="188"/>
      <c r="X8" s="188"/>
      <c r="Y8" s="188"/>
      <c r="Z8" s="188"/>
      <c r="AA8" s="188"/>
      <c r="AB8" s="227">
        <f>+J8</f>
        <v>0</v>
      </c>
      <c r="AC8" s="186">
        <f>SUM(AD8:AI8)</f>
        <v>0</v>
      </c>
      <c r="AD8" s="188"/>
      <c r="AE8" s="188"/>
      <c r="AF8" s="188"/>
      <c r="AG8" s="188"/>
      <c r="AH8" s="188"/>
      <c r="AI8" s="188"/>
      <c r="AJ8" s="227">
        <f>+K8</f>
        <v>1</v>
      </c>
      <c r="AK8" s="186">
        <f>SUM(AL8:AQ8)</f>
        <v>65</v>
      </c>
      <c r="AL8" s="188">
        <v>65</v>
      </c>
      <c r="AM8" s="188"/>
      <c r="AN8" s="188"/>
      <c r="AO8" s="188"/>
      <c r="AP8" s="188"/>
      <c r="AQ8" s="188"/>
      <c r="AR8" s="227">
        <f>+L8</f>
        <v>0</v>
      </c>
      <c r="AS8" s="186">
        <f>SUM(AT8:AY8)</f>
        <v>0</v>
      </c>
      <c r="AT8" s="188"/>
      <c r="AU8" s="188"/>
      <c r="AV8" s="188"/>
      <c r="AW8" s="188"/>
      <c r="AX8" s="188"/>
      <c r="AY8" s="188"/>
    </row>
    <row r="9" spans="1:51" ht="32.1" customHeight="1" x14ac:dyDescent="0.25">
      <c r="D9" s="202"/>
      <c r="E9" s="182">
        <f>+Metas!H831</f>
        <v>721</v>
      </c>
      <c r="F9" s="183" t="str">
        <f>+Metas!K831</f>
        <v>Dotación del CEGRID Fronterizo</v>
      </c>
      <c r="G9" s="226">
        <f>+Metas!J831</f>
        <v>2</v>
      </c>
      <c r="H9" s="1">
        <f>SUM(I9:L9)</f>
        <v>2</v>
      </c>
      <c r="I9" s="185"/>
      <c r="J9" s="185">
        <v>1</v>
      </c>
      <c r="K9" s="185">
        <v>1</v>
      </c>
      <c r="L9" s="185"/>
      <c r="M9" s="186">
        <f t="shared" si="10"/>
        <v>600</v>
      </c>
      <c r="N9" s="186">
        <f t="shared" si="10"/>
        <v>200</v>
      </c>
      <c r="O9" s="186">
        <f t="shared" si="10"/>
        <v>0</v>
      </c>
      <c r="P9" s="186">
        <f t="shared" si="10"/>
        <v>0</v>
      </c>
      <c r="Q9" s="186">
        <f t="shared" si="10"/>
        <v>0</v>
      </c>
      <c r="R9" s="186">
        <f t="shared" si="10"/>
        <v>400</v>
      </c>
      <c r="S9" s="186">
        <f t="shared" si="10"/>
        <v>0</v>
      </c>
      <c r="T9" s="227">
        <f>+I9</f>
        <v>0</v>
      </c>
      <c r="U9" s="186">
        <f>SUM(V9:AA9)</f>
        <v>0</v>
      </c>
      <c r="V9" s="188"/>
      <c r="W9" s="188"/>
      <c r="X9" s="188"/>
      <c r="Y9" s="188"/>
      <c r="Z9" s="188"/>
      <c r="AA9" s="188"/>
      <c r="AB9" s="227">
        <f>+J9</f>
        <v>1</v>
      </c>
      <c r="AC9" s="186">
        <f>SUM(AD9:AI9)</f>
        <v>300</v>
      </c>
      <c r="AD9" s="188">
        <v>100</v>
      </c>
      <c r="AE9" s="188"/>
      <c r="AF9" s="188"/>
      <c r="AG9" s="188"/>
      <c r="AH9" s="188">
        <v>200</v>
      </c>
      <c r="AI9" s="188"/>
      <c r="AJ9" s="227">
        <f>+K9</f>
        <v>1</v>
      </c>
      <c r="AK9" s="186">
        <f>SUM(AL9:AQ9)</f>
        <v>300</v>
      </c>
      <c r="AL9" s="188">
        <v>100</v>
      </c>
      <c r="AM9" s="188"/>
      <c r="AN9" s="188"/>
      <c r="AO9" s="188"/>
      <c r="AP9" s="188">
        <v>200</v>
      </c>
      <c r="AQ9" s="188"/>
      <c r="AR9" s="227">
        <f>+L9</f>
        <v>0</v>
      </c>
      <c r="AS9" s="186">
        <f>SUM(AT9:AY9)</f>
        <v>0</v>
      </c>
      <c r="AT9" s="188"/>
      <c r="AU9" s="188"/>
      <c r="AV9" s="188"/>
      <c r="AW9" s="188"/>
      <c r="AX9" s="188"/>
      <c r="AY9" s="188"/>
    </row>
    <row r="10" spans="1:51" ht="32.1" customHeight="1" x14ac:dyDescent="0.25">
      <c r="D10" s="202" t="s">
        <v>2698</v>
      </c>
      <c r="E10" s="540" t="s">
        <v>2697</v>
      </c>
      <c r="F10" s="541"/>
      <c r="G10" s="189"/>
      <c r="H10" s="177"/>
      <c r="I10" s="178"/>
      <c r="J10" s="178"/>
      <c r="K10" s="178"/>
      <c r="L10" s="178"/>
      <c r="M10" s="190">
        <f t="shared" si="10"/>
        <v>635</v>
      </c>
      <c r="N10" s="190">
        <f t="shared" si="10"/>
        <v>535</v>
      </c>
      <c r="O10" s="190">
        <f t="shared" si="10"/>
        <v>0</v>
      </c>
      <c r="P10" s="190">
        <f t="shared" si="10"/>
        <v>0</v>
      </c>
      <c r="Q10" s="190">
        <f t="shared" si="10"/>
        <v>0</v>
      </c>
      <c r="R10" s="190">
        <f t="shared" si="10"/>
        <v>100</v>
      </c>
      <c r="S10" s="190">
        <f t="shared" si="10"/>
        <v>0</v>
      </c>
      <c r="T10" s="192"/>
      <c r="U10" s="181">
        <f t="shared" ref="U10:AA10" si="15">SUM(U11:U13)</f>
        <v>18.125</v>
      </c>
      <c r="V10" s="181">
        <f t="shared" si="15"/>
        <v>18.125</v>
      </c>
      <c r="W10" s="181">
        <f t="shared" si="15"/>
        <v>0</v>
      </c>
      <c r="X10" s="181">
        <f t="shared" si="15"/>
        <v>0</v>
      </c>
      <c r="Y10" s="181">
        <f t="shared" si="15"/>
        <v>0</v>
      </c>
      <c r="Z10" s="181">
        <f t="shared" si="15"/>
        <v>0</v>
      </c>
      <c r="AA10" s="181">
        <f t="shared" si="15"/>
        <v>0</v>
      </c>
      <c r="AB10" s="192"/>
      <c r="AC10" s="181">
        <f t="shared" ref="AC10:AI10" si="16">SUM(AC11:AC13)</f>
        <v>299.375</v>
      </c>
      <c r="AD10" s="181">
        <f t="shared" si="16"/>
        <v>249.375</v>
      </c>
      <c r="AE10" s="181">
        <f t="shared" si="16"/>
        <v>0</v>
      </c>
      <c r="AF10" s="181">
        <f t="shared" si="16"/>
        <v>0</v>
      </c>
      <c r="AG10" s="181">
        <f t="shared" si="16"/>
        <v>0</v>
      </c>
      <c r="AH10" s="181">
        <f t="shared" si="16"/>
        <v>50</v>
      </c>
      <c r="AI10" s="181">
        <f t="shared" si="16"/>
        <v>0</v>
      </c>
      <c r="AJ10" s="192"/>
      <c r="AK10" s="181">
        <f t="shared" ref="AK10:AQ10" si="17">SUM(AK11:AK13)</f>
        <v>186.25</v>
      </c>
      <c r="AL10" s="181">
        <f t="shared" si="17"/>
        <v>161.25</v>
      </c>
      <c r="AM10" s="181">
        <f t="shared" si="17"/>
        <v>0</v>
      </c>
      <c r="AN10" s="181">
        <f t="shared" si="17"/>
        <v>0</v>
      </c>
      <c r="AO10" s="181">
        <f t="shared" si="17"/>
        <v>0</v>
      </c>
      <c r="AP10" s="181">
        <f t="shared" si="17"/>
        <v>25</v>
      </c>
      <c r="AQ10" s="181">
        <f t="shared" si="17"/>
        <v>0</v>
      </c>
      <c r="AR10" s="192"/>
      <c r="AS10" s="181">
        <f t="shared" ref="AS10:AY10" si="18">SUM(AS11:AS13)</f>
        <v>131.25</v>
      </c>
      <c r="AT10" s="181">
        <f t="shared" si="18"/>
        <v>106.25</v>
      </c>
      <c r="AU10" s="181">
        <f t="shared" si="18"/>
        <v>0</v>
      </c>
      <c r="AV10" s="181">
        <f t="shared" si="18"/>
        <v>0</v>
      </c>
      <c r="AW10" s="181">
        <f t="shared" si="18"/>
        <v>0</v>
      </c>
      <c r="AX10" s="181">
        <f t="shared" si="18"/>
        <v>25</v>
      </c>
      <c r="AY10" s="181">
        <f t="shared" si="18"/>
        <v>0</v>
      </c>
    </row>
    <row r="11" spans="1:51" ht="32.1" customHeight="1" x14ac:dyDescent="0.25">
      <c r="D11" s="202"/>
      <c r="E11" s="182">
        <f>+Metas!H832</f>
        <v>722</v>
      </c>
      <c r="F11" s="183" t="str">
        <f>+Metas!K832</f>
        <v>Capacitaciones a Comités Municipales para la Gestión del Riesgo de desastres</v>
      </c>
      <c r="G11" s="226">
        <f>+Metas!J832</f>
        <v>40</v>
      </c>
      <c r="H11" s="1">
        <f>SUM(I11:L11)</f>
        <v>40</v>
      </c>
      <c r="I11" s="185">
        <v>5</v>
      </c>
      <c r="J11" s="185">
        <v>15</v>
      </c>
      <c r="K11" s="185">
        <v>10</v>
      </c>
      <c r="L11" s="185">
        <v>10</v>
      </c>
      <c r="M11" s="186">
        <f t="shared" si="10"/>
        <v>145</v>
      </c>
      <c r="N11" s="186">
        <f t="shared" si="10"/>
        <v>145</v>
      </c>
      <c r="O11" s="186">
        <f t="shared" si="10"/>
        <v>0</v>
      </c>
      <c r="P11" s="186">
        <f t="shared" si="10"/>
        <v>0</v>
      </c>
      <c r="Q11" s="186">
        <f t="shared" si="10"/>
        <v>0</v>
      </c>
      <c r="R11" s="186">
        <f t="shared" si="10"/>
        <v>0</v>
      </c>
      <c r="S11" s="186">
        <f t="shared" si="10"/>
        <v>0</v>
      </c>
      <c r="T11" s="227">
        <f>+I11</f>
        <v>5</v>
      </c>
      <c r="U11" s="186">
        <f>SUM(V11:AA11)</f>
        <v>18.125</v>
      </c>
      <c r="V11" s="188">
        <v>18.125</v>
      </c>
      <c r="W11" s="188"/>
      <c r="X11" s="188"/>
      <c r="Y11" s="188"/>
      <c r="Z11" s="188"/>
      <c r="AA11" s="188"/>
      <c r="AB11" s="227">
        <f>+J11</f>
        <v>15</v>
      </c>
      <c r="AC11" s="186">
        <f>SUM(AD11:AI11)</f>
        <v>54.375</v>
      </c>
      <c r="AD11" s="188">
        <v>54.375</v>
      </c>
      <c r="AE11" s="188"/>
      <c r="AF11" s="188"/>
      <c r="AG11" s="188"/>
      <c r="AH11" s="188"/>
      <c r="AI11" s="188"/>
      <c r="AJ11" s="227">
        <f>+K11</f>
        <v>10</v>
      </c>
      <c r="AK11" s="186">
        <f>SUM(AL11:AQ11)</f>
        <v>36.25</v>
      </c>
      <c r="AL11" s="188">
        <v>36.25</v>
      </c>
      <c r="AM11" s="188"/>
      <c r="AN11" s="188"/>
      <c r="AO11" s="188"/>
      <c r="AP11" s="188"/>
      <c r="AQ11" s="188"/>
      <c r="AR11" s="227">
        <f>+L11</f>
        <v>10</v>
      </c>
      <c r="AS11" s="186">
        <f>SUM(AT11:AY11)</f>
        <v>36.25</v>
      </c>
      <c r="AT11" s="188">
        <v>36.25</v>
      </c>
      <c r="AU11" s="188"/>
      <c r="AV11" s="188"/>
      <c r="AW11" s="188"/>
      <c r="AX11" s="188"/>
      <c r="AY11" s="188"/>
    </row>
    <row r="12" spans="1:51" ht="32.1" customHeight="1" x14ac:dyDescent="0.25">
      <c r="D12" s="202"/>
      <c r="E12" s="182">
        <f>+Metas!H833</f>
        <v>723</v>
      </c>
      <c r="F12" s="183" t="str">
        <f>+Metas!K833</f>
        <v>Coordinadores Municipales para la Gestión del Riesgo de desastres dotados</v>
      </c>
      <c r="G12" s="226">
        <f>+Metas!J833</f>
        <v>40</v>
      </c>
      <c r="H12" s="1">
        <f>SUM(I12:L12)</f>
        <v>40</v>
      </c>
      <c r="I12" s="185"/>
      <c r="J12" s="185">
        <v>20</v>
      </c>
      <c r="K12" s="185">
        <v>20</v>
      </c>
      <c r="L12" s="185"/>
      <c r="M12" s="186">
        <f t="shared" si="10"/>
        <v>110</v>
      </c>
      <c r="N12" s="186">
        <f t="shared" si="10"/>
        <v>110</v>
      </c>
      <c r="O12" s="186">
        <f t="shared" si="10"/>
        <v>0</v>
      </c>
      <c r="P12" s="186">
        <f t="shared" si="10"/>
        <v>0</v>
      </c>
      <c r="Q12" s="186">
        <f t="shared" si="10"/>
        <v>0</v>
      </c>
      <c r="R12" s="186">
        <f t="shared" si="10"/>
        <v>0</v>
      </c>
      <c r="S12" s="186">
        <f t="shared" si="10"/>
        <v>0</v>
      </c>
      <c r="T12" s="227">
        <f>+I12</f>
        <v>0</v>
      </c>
      <c r="U12" s="186">
        <f>SUM(V12:AA12)</f>
        <v>0</v>
      </c>
      <c r="V12" s="188"/>
      <c r="W12" s="188"/>
      <c r="X12" s="188"/>
      <c r="Y12" s="188"/>
      <c r="Z12" s="188"/>
      <c r="AA12" s="188"/>
      <c r="AB12" s="227">
        <f>+J12</f>
        <v>20</v>
      </c>
      <c r="AC12" s="186">
        <f>SUM(AD12:AI12)</f>
        <v>55</v>
      </c>
      <c r="AD12" s="188">
        <v>55</v>
      </c>
      <c r="AE12" s="188"/>
      <c r="AF12" s="188"/>
      <c r="AG12" s="188"/>
      <c r="AH12" s="188"/>
      <c r="AI12" s="188"/>
      <c r="AJ12" s="227">
        <f>+K12</f>
        <v>20</v>
      </c>
      <c r="AK12" s="186">
        <f>SUM(AL12:AQ12)</f>
        <v>55</v>
      </c>
      <c r="AL12" s="188">
        <v>55</v>
      </c>
      <c r="AM12" s="188"/>
      <c r="AN12" s="188"/>
      <c r="AO12" s="188"/>
      <c r="AP12" s="188"/>
      <c r="AQ12" s="188"/>
      <c r="AR12" s="227">
        <f>+L12</f>
        <v>0</v>
      </c>
      <c r="AS12" s="186">
        <f>SUM(AT12:AY12)</f>
        <v>0</v>
      </c>
      <c r="AT12" s="188"/>
      <c r="AU12" s="188"/>
      <c r="AV12" s="188"/>
      <c r="AW12" s="188"/>
      <c r="AX12" s="188"/>
      <c r="AY12" s="188"/>
    </row>
    <row r="13" spans="1:51" ht="32.1" customHeight="1" x14ac:dyDescent="0.25">
      <c r="D13" s="202"/>
      <c r="E13" s="182">
        <f>+Metas!H834</f>
        <v>724</v>
      </c>
      <c r="F13" s="183" t="str">
        <f>+Metas!K834</f>
        <v>Encuentros Departamental de Coordinadores Municipales para la Gestión del Riesgo de desastres</v>
      </c>
      <c r="G13" s="226">
        <f>+Metas!J834</f>
        <v>4</v>
      </c>
      <c r="H13" s="1">
        <f>SUM(I13:L13)</f>
        <v>4</v>
      </c>
      <c r="I13" s="185"/>
      <c r="J13" s="185">
        <v>2</v>
      </c>
      <c r="K13" s="185">
        <v>1</v>
      </c>
      <c r="L13" s="185">
        <v>1</v>
      </c>
      <c r="M13" s="186">
        <f t="shared" si="10"/>
        <v>380</v>
      </c>
      <c r="N13" s="186">
        <f t="shared" si="10"/>
        <v>280</v>
      </c>
      <c r="O13" s="186">
        <f t="shared" si="10"/>
        <v>0</v>
      </c>
      <c r="P13" s="186">
        <f t="shared" si="10"/>
        <v>0</v>
      </c>
      <c r="Q13" s="186">
        <f t="shared" si="10"/>
        <v>0</v>
      </c>
      <c r="R13" s="186">
        <f t="shared" si="10"/>
        <v>100</v>
      </c>
      <c r="S13" s="186">
        <f t="shared" si="10"/>
        <v>0</v>
      </c>
      <c r="T13" s="227">
        <f>+I13</f>
        <v>0</v>
      </c>
      <c r="U13" s="186">
        <f>SUM(V13:AA13)</f>
        <v>0</v>
      </c>
      <c r="V13" s="188"/>
      <c r="W13" s="188"/>
      <c r="X13" s="188"/>
      <c r="Y13" s="188"/>
      <c r="Z13" s="188"/>
      <c r="AA13" s="188"/>
      <c r="AB13" s="227">
        <f>+J13</f>
        <v>2</v>
      </c>
      <c r="AC13" s="186">
        <f>SUM(AD13:AI13)</f>
        <v>190</v>
      </c>
      <c r="AD13" s="188">
        <v>140</v>
      </c>
      <c r="AE13" s="188"/>
      <c r="AF13" s="188"/>
      <c r="AG13" s="188"/>
      <c r="AH13" s="188">
        <v>50</v>
      </c>
      <c r="AI13" s="188"/>
      <c r="AJ13" s="227">
        <f>+K13</f>
        <v>1</v>
      </c>
      <c r="AK13" s="186">
        <f>SUM(AL13:AQ13)</f>
        <v>95</v>
      </c>
      <c r="AL13" s="188">
        <v>70</v>
      </c>
      <c r="AM13" s="188"/>
      <c r="AN13" s="188"/>
      <c r="AO13" s="188"/>
      <c r="AP13" s="188">
        <v>25</v>
      </c>
      <c r="AQ13" s="188"/>
      <c r="AR13" s="227">
        <f>+L13</f>
        <v>1</v>
      </c>
      <c r="AS13" s="186">
        <f>SUM(AT13:AY13)</f>
        <v>95</v>
      </c>
      <c r="AT13" s="188">
        <v>70</v>
      </c>
      <c r="AU13" s="188"/>
      <c r="AV13" s="188"/>
      <c r="AW13" s="188"/>
      <c r="AX13" s="188">
        <v>25</v>
      </c>
      <c r="AY13" s="188"/>
    </row>
    <row r="14" spans="1:51" ht="32.1" customHeight="1" x14ac:dyDescent="0.25">
      <c r="C14" s="165" t="s">
        <v>2699</v>
      </c>
      <c r="D14" s="166" t="s">
        <v>514</v>
      </c>
      <c r="E14" s="228"/>
      <c r="F14" s="168"/>
      <c r="G14" s="194"/>
      <c r="H14" s="170"/>
      <c r="I14" s="171"/>
      <c r="J14" s="171"/>
      <c r="K14" s="171"/>
      <c r="L14" s="171"/>
      <c r="M14" s="172">
        <f t="shared" ref="M14:S14" si="19">SUM(M15:M27)/2</f>
        <v>12929.599999999999</v>
      </c>
      <c r="N14" s="172">
        <f t="shared" si="19"/>
        <v>2429.8000000000002</v>
      </c>
      <c r="O14" s="172">
        <f t="shared" si="19"/>
        <v>0</v>
      </c>
      <c r="P14" s="172">
        <f t="shared" si="19"/>
        <v>0</v>
      </c>
      <c r="Q14" s="172">
        <f t="shared" si="19"/>
        <v>0</v>
      </c>
      <c r="R14" s="172">
        <f t="shared" si="19"/>
        <v>9999.7999999999993</v>
      </c>
      <c r="S14" s="172">
        <f t="shared" si="19"/>
        <v>500</v>
      </c>
      <c r="T14" s="229"/>
      <c r="U14" s="174">
        <f t="shared" ref="U14:AA14" si="20">SUM(U15:U27)/2</f>
        <v>22.25</v>
      </c>
      <c r="V14" s="197">
        <f t="shared" si="20"/>
        <v>22.25</v>
      </c>
      <c r="W14" s="197">
        <f t="shared" si="20"/>
        <v>0</v>
      </c>
      <c r="X14" s="197">
        <f t="shared" si="20"/>
        <v>0</v>
      </c>
      <c r="Y14" s="197">
        <f t="shared" si="20"/>
        <v>0</v>
      </c>
      <c r="Z14" s="197">
        <f t="shared" si="20"/>
        <v>0</v>
      </c>
      <c r="AA14" s="197">
        <f t="shared" si="20"/>
        <v>0</v>
      </c>
      <c r="AB14" s="229"/>
      <c r="AC14" s="174">
        <f t="shared" ref="AC14:AI14" si="21">SUM(AC15:AC27)/2</f>
        <v>1400.6999999999998</v>
      </c>
      <c r="AD14" s="197">
        <f t="shared" si="21"/>
        <v>474.1</v>
      </c>
      <c r="AE14" s="197">
        <f t="shared" si="21"/>
        <v>0</v>
      </c>
      <c r="AF14" s="197">
        <f t="shared" si="21"/>
        <v>0</v>
      </c>
      <c r="AG14" s="197">
        <f t="shared" si="21"/>
        <v>0</v>
      </c>
      <c r="AH14" s="197">
        <f t="shared" si="21"/>
        <v>876.59999999999991</v>
      </c>
      <c r="AI14" s="197">
        <f t="shared" si="21"/>
        <v>50</v>
      </c>
      <c r="AJ14" s="229"/>
      <c r="AK14" s="174">
        <f t="shared" ref="AK14:AQ14" si="22">SUM(AK15:AK27)/2</f>
        <v>10398.200000000001</v>
      </c>
      <c r="AL14" s="197">
        <f t="shared" si="22"/>
        <v>1601.6</v>
      </c>
      <c r="AM14" s="197">
        <f t="shared" si="22"/>
        <v>0</v>
      </c>
      <c r="AN14" s="197">
        <f t="shared" si="22"/>
        <v>0</v>
      </c>
      <c r="AO14" s="197">
        <f t="shared" si="22"/>
        <v>0</v>
      </c>
      <c r="AP14" s="197">
        <f t="shared" si="22"/>
        <v>8396.6</v>
      </c>
      <c r="AQ14" s="197">
        <f t="shared" si="22"/>
        <v>400</v>
      </c>
      <c r="AR14" s="229"/>
      <c r="AS14" s="174">
        <f t="shared" ref="AS14:AY14" si="23">SUM(AS15:AS27)/2</f>
        <v>1108.45</v>
      </c>
      <c r="AT14" s="197">
        <f t="shared" si="23"/>
        <v>331.85</v>
      </c>
      <c r="AU14" s="197">
        <f t="shared" si="23"/>
        <v>0</v>
      </c>
      <c r="AV14" s="197">
        <f t="shared" si="23"/>
        <v>0</v>
      </c>
      <c r="AW14" s="197">
        <f t="shared" si="23"/>
        <v>0</v>
      </c>
      <c r="AX14" s="197">
        <f t="shared" si="23"/>
        <v>726.6</v>
      </c>
      <c r="AY14" s="197">
        <f t="shared" si="23"/>
        <v>50</v>
      </c>
    </row>
    <row r="15" spans="1:51" ht="32.1" customHeight="1" x14ac:dyDescent="0.25">
      <c r="D15" s="202" t="s">
        <v>2701</v>
      </c>
      <c r="E15" s="540" t="s">
        <v>2700</v>
      </c>
      <c r="F15" s="541"/>
      <c r="G15" s="189"/>
      <c r="H15" s="177"/>
      <c r="I15" s="178"/>
      <c r="J15" s="178"/>
      <c r="K15" s="178"/>
      <c r="L15" s="178"/>
      <c r="M15" s="190">
        <f t="shared" ref="M15:S27" si="24">+U15+AC15+AK15+AS15</f>
        <v>10920</v>
      </c>
      <c r="N15" s="190">
        <f t="shared" si="24"/>
        <v>1790</v>
      </c>
      <c r="O15" s="190">
        <f t="shared" si="24"/>
        <v>0</v>
      </c>
      <c r="P15" s="190">
        <f t="shared" si="24"/>
        <v>0</v>
      </c>
      <c r="Q15" s="190">
        <f t="shared" si="24"/>
        <v>0</v>
      </c>
      <c r="R15" s="190">
        <f t="shared" si="24"/>
        <v>8680</v>
      </c>
      <c r="S15" s="190">
        <f t="shared" si="24"/>
        <v>450</v>
      </c>
      <c r="T15" s="192"/>
      <c r="U15" s="181">
        <f t="shared" ref="U15:AA15" si="25">SUM(U16:U19)</f>
        <v>0</v>
      </c>
      <c r="V15" s="181">
        <f t="shared" si="25"/>
        <v>0</v>
      </c>
      <c r="W15" s="181">
        <f t="shared" si="25"/>
        <v>0</v>
      </c>
      <c r="X15" s="181">
        <f t="shared" si="25"/>
        <v>0</v>
      </c>
      <c r="Y15" s="181">
        <f t="shared" si="25"/>
        <v>0</v>
      </c>
      <c r="Z15" s="181">
        <f t="shared" si="25"/>
        <v>0</v>
      </c>
      <c r="AA15" s="181">
        <f t="shared" si="25"/>
        <v>0</v>
      </c>
      <c r="AB15" s="192"/>
      <c r="AC15" s="181">
        <f t="shared" ref="AC15:AI15" si="26">SUM(AC16:AC19)</f>
        <v>972.5</v>
      </c>
      <c r="AD15" s="181">
        <f t="shared" si="26"/>
        <v>302.5</v>
      </c>
      <c r="AE15" s="181">
        <f t="shared" si="26"/>
        <v>0</v>
      </c>
      <c r="AF15" s="181">
        <f t="shared" si="26"/>
        <v>0</v>
      </c>
      <c r="AG15" s="181">
        <f t="shared" si="26"/>
        <v>0</v>
      </c>
      <c r="AH15" s="181">
        <f t="shared" si="26"/>
        <v>620</v>
      </c>
      <c r="AI15" s="181">
        <f t="shared" si="26"/>
        <v>50</v>
      </c>
      <c r="AJ15" s="192"/>
      <c r="AK15" s="181">
        <f t="shared" ref="AK15:AQ15" si="27">SUM(AK16:AK19)</f>
        <v>9570</v>
      </c>
      <c r="AL15" s="181">
        <f t="shared" si="27"/>
        <v>1355</v>
      </c>
      <c r="AM15" s="181">
        <f t="shared" si="27"/>
        <v>0</v>
      </c>
      <c r="AN15" s="181">
        <f t="shared" si="27"/>
        <v>0</v>
      </c>
      <c r="AO15" s="181">
        <f t="shared" si="27"/>
        <v>0</v>
      </c>
      <c r="AP15" s="181">
        <f t="shared" si="27"/>
        <v>7840</v>
      </c>
      <c r="AQ15" s="181">
        <f t="shared" si="27"/>
        <v>375</v>
      </c>
      <c r="AR15" s="192"/>
      <c r="AS15" s="181">
        <f t="shared" ref="AS15:AY15" si="28">SUM(AS16:AS19)</f>
        <v>377.5</v>
      </c>
      <c r="AT15" s="181">
        <f t="shared" si="28"/>
        <v>132.5</v>
      </c>
      <c r="AU15" s="181">
        <f t="shared" si="28"/>
        <v>0</v>
      </c>
      <c r="AV15" s="181">
        <f t="shared" si="28"/>
        <v>0</v>
      </c>
      <c r="AW15" s="181">
        <f t="shared" si="28"/>
        <v>0</v>
      </c>
      <c r="AX15" s="181">
        <f t="shared" si="28"/>
        <v>220</v>
      </c>
      <c r="AY15" s="181">
        <f t="shared" si="28"/>
        <v>25</v>
      </c>
    </row>
    <row r="16" spans="1:51" ht="32.1" customHeight="1" x14ac:dyDescent="0.25">
      <c r="D16" s="202"/>
      <c r="E16" s="182">
        <f>+Metas!H836</f>
        <v>725</v>
      </c>
      <c r="F16" s="191" t="str">
        <f>+Metas!K836</f>
        <v>Estudios de Riesgo a través de consultorías o convenios con Universidades.</v>
      </c>
      <c r="G16" s="226">
        <f>+Metas!J836</f>
        <v>4</v>
      </c>
      <c r="H16" s="1">
        <f>SUM(I16:L16)</f>
        <v>4</v>
      </c>
      <c r="I16" s="198"/>
      <c r="J16" s="198">
        <v>1</v>
      </c>
      <c r="K16" s="198">
        <v>2</v>
      </c>
      <c r="L16" s="198">
        <v>1</v>
      </c>
      <c r="M16" s="186">
        <f t="shared" si="24"/>
        <v>1190</v>
      </c>
      <c r="N16" s="186">
        <f t="shared" si="24"/>
        <v>210</v>
      </c>
      <c r="O16" s="186">
        <f t="shared" si="24"/>
        <v>0</v>
      </c>
      <c r="P16" s="186">
        <f t="shared" si="24"/>
        <v>0</v>
      </c>
      <c r="Q16" s="186">
        <f t="shared" si="24"/>
        <v>0</v>
      </c>
      <c r="R16" s="186">
        <f t="shared" si="24"/>
        <v>880</v>
      </c>
      <c r="S16" s="186">
        <f t="shared" si="24"/>
        <v>100</v>
      </c>
      <c r="T16" s="227">
        <f>+I16</f>
        <v>0</v>
      </c>
      <c r="U16" s="186">
        <f>SUM(V16:AA16)</f>
        <v>0</v>
      </c>
      <c r="V16" s="199"/>
      <c r="W16" s="199"/>
      <c r="X16" s="199"/>
      <c r="Y16" s="199"/>
      <c r="Z16" s="199"/>
      <c r="AA16" s="199"/>
      <c r="AB16" s="227">
        <f>+J16</f>
        <v>1</v>
      </c>
      <c r="AC16" s="186">
        <f>SUM(AD16:AI16)</f>
        <v>297.5</v>
      </c>
      <c r="AD16" s="199">
        <v>52.5</v>
      </c>
      <c r="AE16" s="199"/>
      <c r="AF16" s="199"/>
      <c r="AG16" s="199"/>
      <c r="AH16" s="199">
        <v>220</v>
      </c>
      <c r="AI16" s="199">
        <v>25</v>
      </c>
      <c r="AJ16" s="227">
        <f>+K16</f>
        <v>2</v>
      </c>
      <c r="AK16" s="186">
        <f>SUM(AL16:AQ16)</f>
        <v>595</v>
      </c>
      <c r="AL16" s="199">
        <v>105</v>
      </c>
      <c r="AM16" s="199"/>
      <c r="AN16" s="199"/>
      <c r="AO16" s="199"/>
      <c r="AP16" s="199">
        <v>440</v>
      </c>
      <c r="AQ16" s="199">
        <v>50</v>
      </c>
      <c r="AR16" s="227">
        <f>+L16</f>
        <v>1</v>
      </c>
      <c r="AS16" s="186">
        <f>SUM(AT16:AY16)</f>
        <v>297.5</v>
      </c>
      <c r="AT16" s="199">
        <v>52.5</v>
      </c>
      <c r="AU16" s="199"/>
      <c r="AV16" s="199"/>
      <c r="AW16" s="199"/>
      <c r="AX16" s="199">
        <v>220</v>
      </c>
      <c r="AY16" s="199">
        <v>25</v>
      </c>
    </row>
    <row r="17" spans="3:51" ht="32.1" customHeight="1" x14ac:dyDescent="0.25">
      <c r="D17" s="202"/>
      <c r="E17" s="182">
        <f>+Metas!H837</f>
        <v>726</v>
      </c>
      <c r="F17" s="191" t="str">
        <f>+Metas!K837</f>
        <v>Histórico de eventos del Departamento realizado</v>
      </c>
      <c r="G17" s="226">
        <f>+Metas!J837</f>
        <v>1</v>
      </c>
      <c r="H17" s="1">
        <f>SUM(I17:L17)</f>
        <v>1</v>
      </c>
      <c r="I17" s="198"/>
      <c r="J17" s="198"/>
      <c r="K17" s="198"/>
      <c r="L17" s="198">
        <v>1</v>
      </c>
      <c r="M17" s="186">
        <f t="shared" si="24"/>
        <v>80</v>
      </c>
      <c r="N17" s="186">
        <f t="shared" si="24"/>
        <v>80</v>
      </c>
      <c r="O17" s="186">
        <f t="shared" si="24"/>
        <v>0</v>
      </c>
      <c r="P17" s="186">
        <f t="shared" si="24"/>
        <v>0</v>
      </c>
      <c r="Q17" s="186">
        <f t="shared" si="24"/>
        <v>0</v>
      </c>
      <c r="R17" s="186">
        <f t="shared" si="24"/>
        <v>0</v>
      </c>
      <c r="S17" s="186">
        <f t="shared" si="24"/>
        <v>0</v>
      </c>
      <c r="T17" s="227">
        <f>+I17</f>
        <v>0</v>
      </c>
      <c r="U17" s="186">
        <f>SUM(V17:AA17)</f>
        <v>0</v>
      </c>
      <c r="V17" s="199"/>
      <c r="W17" s="199"/>
      <c r="X17" s="199"/>
      <c r="Y17" s="199"/>
      <c r="Z17" s="199"/>
      <c r="AA17" s="199"/>
      <c r="AB17" s="227">
        <f>+J17</f>
        <v>0</v>
      </c>
      <c r="AC17" s="186">
        <f>SUM(AD17:AI17)</f>
        <v>0</v>
      </c>
      <c r="AD17" s="199"/>
      <c r="AE17" s="199"/>
      <c r="AF17" s="199"/>
      <c r="AG17" s="199"/>
      <c r="AH17" s="199"/>
      <c r="AI17" s="199"/>
      <c r="AJ17" s="227">
        <f>+K17</f>
        <v>0</v>
      </c>
      <c r="AK17" s="186">
        <f>SUM(AL17:AQ17)</f>
        <v>0</v>
      </c>
      <c r="AL17" s="199"/>
      <c r="AM17" s="199"/>
      <c r="AN17" s="199"/>
      <c r="AO17" s="199"/>
      <c r="AP17" s="199"/>
      <c r="AQ17" s="199"/>
      <c r="AR17" s="227">
        <f>+L17</f>
        <v>1</v>
      </c>
      <c r="AS17" s="186">
        <f>SUM(AT17:AY17)</f>
        <v>80</v>
      </c>
      <c r="AT17" s="199">
        <v>80</v>
      </c>
      <c r="AU17" s="199"/>
      <c r="AV17" s="199"/>
      <c r="AW17" s="199"/>
      <c r="AX17" s="199"/>
      <c r="AY17" s="199"/>
    </row>
    <row r="18" spans="3:51" ht="32.1" customHeight="1" x14ac:dyDescent="0.25">
      <c r="D18" s="202"/>
      <c r="E18" s="182">
        <f>+Metas!H838</f>
        <v>727</v>
      </c>
      <c r="F18" s="191" t="str">
        <f>+Metas!K838</f>
        <v>Estudios de microzonificación sísmica</v>
      </c>
      <c r="G18" s="226">
        <f>+Metas!J838</f>
        <v>2</v>
      </c>
      <c r="H18" s="1">
        <f>SUM(I18:L18)</f>
        <v>2</v>
      </c>
      <c r="I18" s="198"/>
      <c r="J18" s="198"/>
      <c r="K18" s="198">
        <v>2</v>
      </c>
      <c r="L18" s="198"/>
      <c r="M18" s="186">
        <f t="shared" si="24"/>
        <v>8300</v>
      </c>
      <c r="N18" s="186">
        <f t="shared" si="24"/>
        <v>1000</v>
      </c>
      <c r="O18" s="186">
        <f t="shared" si="24"/>
        <v>0</v>
      </c>
      <c r="P18" s="186">
        <f t="shared" si="24"/>
        <v>0</v>
      </c>
      <c r="Q18" s="186">
        <f t="shared" si="24"/>
        <v>0</v>
      </c>
      <c r="R18" s="186">
        <f t="shared" si="24"/>
        <v>7000</v>
      </c>
      <c r="S18" s="186">
        <f t="shared" si="24"/>
        <v>300</v>
      </c>
      <c r="T18" s="227">
        <f>+I18</f>
        <v>0</v>
      </c>
      <c r="U18" s="186">
        <f>SUM(V18:AA18)</f>
        <v>0</v>
      </c>
      <c r="V18" s="199"/>
      <c r="W18" s="199"/>
      <c r="X18" s="199"/>
      <c r="Y18" s="199"/>
      <c r="Z18" s="199"/>
      <c r="AA18" s="199"/>
      <c r="AB18" s="227">
        <f>+J18</f>
        <v>0</v>
      </c>
      <c r="AC18" s="186">
        <f>SUM(AD18:AI18)</f>
        <v>0</v>
      </c>
      <c r="AD18" s="199"/>
      <c r="AE18" s="199"/>
      <c r="AF18" s="199"/>
      <c r="AG18" s="199"/>
      <c r="AH18" s="199"/>
      <c r="AI18" s="199"/>
      <c r="AJ18" s="227">
        <f>+K18</f>
        <v>2</v>
      </c>
      <c r="AK18" s="186">
        <f>SUM(AL18:AQ18)</f>
        <v>8300</v>
      </c>
      <c r="AL18" s="199">
        <v>1000</v>
      </c>
      <c r="AM18" s="199"/>
      <c r="AN18" s="199"/>
      <c r="AO18" s="199"/>
      <c r="AP18" s="199">
        <v>7000</v>
      </c>
      <c r="AQ18" s="199">
        <v>300</v>
      </c>
      <c r="AR18" s="227">
        <f>+L18</f>
        <v>0</v>
      </c>
      <c r="AS18" s="186">
        <f>SUM(AT18:AY18)</f>
        <v>0</v>
      </c>
      <c r="AT18" s="199"/>
      <c r="AU18" s="199"/>
      <c r="AV18" s="199"/>
      <c r="AW18" s="199"/>
      <c r="AX18" s="199"/>
      <c r="AY18" s="199"/>
    </row>
    <row r="19" spans="3:51" ht="32.1" customHeight="1" x14ac:dyDescent="0.25">
      <c r="D19" s="202"/>
      <c r="E19" s="182">
        <f>+Metas!H839</f>
        <v>728</v>
      </c>
      <c r="F19" s="191" t="str">
        <f>+Metas!K839</f>
        <v>Estudios estructurales y/o de vulnerabilidad sísmica a edificaciones indispensables</v>
      </c>
      <c r="G19" s="226">
        <f>+Metas!J839</f>
        <v>2</v>
      </c>
      <c r="H19" s="1">
        <f>SUM(I19:L19)</f>
        <v>2</v>
      </c>
      <c r="I19" s="198"/>
      <c r="J19" s="198">
        <v>1</v>
      </c>
      <c r="K19" s="198">
        <v>1</v>
      </c>
      <c r="L19" s="198"/>
      <c r="M19" s="186">
        <f t="shared" si="24"/>
        <v>1350</v>
      </c>
      <c r="N19" s="186">
        <f t="shared" si="24"/>
        <v>500</v>
      </c>
      <c r="O19" s="186">
        <f t="shared" si="24"/>
        <v>0</v>
      </c>
      <c r="P19" s="186">
        <f t="shared" si="24"/>
        <v>0</v>
      </c>
      <c r="Q19" s="186">
        <f t="shared" si="24"/>
        <v>0</v>
      </c>
      <c r="R19" s="186">
        <f t="shared" si="24"/>
        <v>800</v>
      </c>
      <c r="S19" s="186">
        <f t="shared" si="24"/>
        <v>50</v>
      </c>
      <c r="T19" s="227">
        <f>+I19</f>
        <v>0</v>
      </c>
      <c r="U19" s="186">
        <f>SUM(V19:AA19)</f>
        <v>0</v>
      </c>
      <c r="V19" s="199"/>
      <c r="W19" s="199"/>
      <c r="X19" s="199"/>
      <c r="Y19" s="199"/>
      <c r="Z19" s="199"/>
      <c r="AA19" s="199"/>
      <c r="AB19" s="227">
        <f>+J19</f>
        <v>1</v>
      </c>
      <c r="AC19" s="186">
        <f>SUM(AD19:AI19)</f>
        <v>675</v>
      </c>
      <c r="AD19" s="199">
        <v>250</v>
      </c>
      <c r="AE19" s="199"/>
      <c r="AF19" s="199"/>
      <c r="AG19" s="199"/>
      <c r="AH19" s="199">
        <v>400</v>
      </c>
      <c r="AI19" s="199">
        <v>25</v>
      </c>
      <c r="AJ19" s="227">
        <f>+K19</f>
        <v>1</v>
      </c>
      <c r="AK19" s="186">
        <f>SUM(AL19:AQ19)</f>
        <v>675</v>
      </c>
      <c r="AL19" s="199">
        <v>250</v>
      </c>
      <c r="AM19" s="199"/>
      <c r="AN19" s="199"/>
      <c r="AO19" s="199"/>
      <c r="AP19" s="199">
        <v>400</v>
      </c>
      <c r="AQ19" s="199">
        <v>25</v>
      </c>
      <c r="AR19" s="227">
        <f>+L19</f>
        <v>0</v>
      </c>
      <c r="AS19" s="186">
        <f>SUM(AT19:AY19)</f>
        <v>0</v>
      </c>
      <c r="AT19" s="199"/>
      <c r="AU19" s="199"/>
      <c r="AV19" s="199"/>
      <c r="AW19" s="199"/>
      <c r="AX19" s="199"/>
      <c r="AY19" s="199"/>
    </row>
    <row r="20" spans="3:51" ht="32.1" customHeight="1" x14ac:dyDescent="0.25">
      <c r="D20" s="202" t="s">
        <v>2703</v>
      </c>
      <c r="E20" s="540" t="s">
        <v>2702</v>
      </c>
      <c r="F20" s="541"/>
      <c r="G20" s="189"/>
      <c r="H20" s="177"/>
      <c r="I20" s="178"/>
      <c r="J20" s="178"/>
      <c r="K20" s="178"/>
      <c r="L20" s="178"/>
      <c r="M20" s="190">
        <f t="shared" si="24"/>
        <v>346</v>
      </c>
      <c r="N20" s="190">
        <f t="shared" si="24"/>
        <v>146</v>
      </c>
      <c r="O20" s="190">
        <f t="shared" si="24"/>
        <v>0</v>
      </c>
      <c r="P20" s="190">
        <f t="shared" si="24"/>
        <v>0</v>
      </c>
      <c r="Q20" s="190">
        <f t="shared" si="24"/>
        <v>0</v>
      </c>
      <c r="R20" s="190">
        <f t="shared" si="24"/>
        <v>200</v>
      </c>
      <c r="S20" s="190">
        <f t="shared" si="24"/>
        <v>0</v>
      </c>
      <c r="T20" s="192"/>
      <c r="U20" s="181">
        <f t="shared" ref="U20:AA20" si="29">SUM(U21:U22)</f>
        <v>16</v>
      </c>
      <c r="V20" s="181">
        <f t="shared" si="29"/>
        <v>16</v>
      </c>
      <c r="W20" s="181">
        <f t="shared" si="29"/>
        <v>0</v>
      </c>
      <c r="X20" s="181">
        <f t="shared" si="29"/>
        <v>0</v>
      </c>
      <c r="Y20" s="181">
        <f t="shared" si="29"/>
        <v>0</v>
      </c>
      <c r="Z20" s="181">
        <f t="shared" si="29"/>
        <v>0</v>
      </c>
      <c r="AA20" s="181">
        <f t="shared" si="29"/>
        <v>0</v>
      </c>
      <c r="AB20" s="192"/>
      <c r="AC20" s="181">
        <f t="shared" ref="AC20:AI20" si="30">SUM(AC21:AC22)</f>
        <v>94.5</v>
      </c>
      <c r="AD20" s="181">
        <f t="shared" si="30"/>
        <v>44.5</v>
      </c>
      <c r="AE20" s="181">
        <f t="shared" si="30"/>
        <v>0</v>
      </c>
      <c r="AF20" s="181">
        <f t="shared" si="30"/>
        <v>0</v>
      </c>
      <c r="AG20" s="181">
        <f t="shared" si="30"/>
        <v>0</v>
      </c>
      <c r="AH20" s="181">
        <f t="shared" si="30"/>
        <v>50</v>
      </c>
      <c r="AI20" s="181">
        <f t="shared" si="30"/>
        <v>0</v>
      </c>
      <c r="AJ20" s="192"/>
      <c r="AK20" s="181">
        <f t="shared" ref="AK20:AQ20" si="31">SUM(AK21:AK22)</f>
        <v>157</v>
      </c>
      <c r="AL20" s="181">
        <f t="shared" si="31"/>
        <v>57</v>
      </c>
      <c r="AM20" s="181">
        <f t="shared" si="31"/>
        <v>0</v>
      </c>
      <c r="AN20" s="181">
        <f t="shared" si="31"/>
        <v>0</v>
      </c>
      <c r="AO20" s="181">
        <f t="shared" si="31"/>
        <v>0</v>
      </c>
      <c r="AP20" s="181">
        <f t="shared" si="31"/>
        <v>100</v>
      </c>
      <c r="AQ20" s="181">
        <f t="shared" si="31"/>
        <v>0</v>
      </c>
      <c r="AR20" s="192"/>
      <c r="AS20" s="181">
        <f t="shared" ref="AS20:AY20" si="32">SUM(AS21:AS22)</f>
        <v>78.5</v>
      </c>
      <c r="AT20" s="181">
        <f t="shared" si="32"/>
        <v>28.5</v>
      </c>
      <c r="AU20" s="181">
        <f t="shared" si="32"/>
        <v>0</v>
      </c>
      <c r="AV20" s="181">
        <f t="shared" si="32"/>
        <v>0</v>
      </c>
      <c r="AW20" s="181">
        <f t="shared" si="32"/>
        <v>0</v>
      </c>
      <c r="AX20" s="181">
        <f t="shared" si="32"/>
        <v>50</v>
      </c>
      <c r="AY20" s="181">
        <f t="shared" si="32"/>
        <v>0</v>
      </c>
    </row>
    <row r="21" spans="3:51" ht="32.1" customHeight="1" x14ac:dyDescent="0.25">
      <c r="D21" s="202"/>
      <c r="E21" s="182">
        <f>+Metas!H840</f>
        <v>729</v>
      </c>
      <c r="F21" s="191" t="str">
        <f>+Metas!K840</f>
        <v>Talleres sobre la gestión del riesgo de desastres y/o medio ambiente para población en general.</v>
      </c>
      <c r="G21" s="233">
        <f>+Metas!J840</f>
        <v>12</v>
      </c>
      <c r="H21" s="2">
        <f>SUM(I21:L21)</f>
        <v>12</v>
      </c>
      <c r="I21" s="355">
        <v>2</v>
      </c>
      <c r="J21" s="398">
        <v>4</v>
      </c>
      <c r="K21" s="398">
        <v>4</v>
      </c>
      <c r="L21" s="398">
        <v>2</v>
      </c>
      <c r="M21" s="186">
        <f t="shared" si="24"/>
        <v>96</v>
      </c>
      <c r="N21" s="186">
        <f t="shared" si="24"/>
        <v>96</v>
      </c>
      <c r="O21" s="186">
        <f t="shared" si="24"/>
        <v>0</v>
      </c>
      <c r="P21" s="186">
        <f t="shared" si="24"/>
        <v>0</v>
      </c>
      <c r="Q21" s="186">
        <f t="shared" si="24"/>
        <v>0</v>
      </c>
      <c r="R21" s="186">
        <f t="shared" si="24"/>
        <v>0</v>
      </c>
      <c r="S21" s="186">
        <f t="shared" si="24"/>
        <v>0</v>
      </c>
      <c r="T21" s="227">
        <f>+I21</f>
        <v>2</v>
      </c>
      <c r="U21" s="186">
        <f>SUM(V21:AA21)</f>
        <v>16</v>
      </c>
      <c r="V21" s="188">
        <v>16</v>
      </c>
      <c r="W21" s="199"/>
      <c r="X21" s="199"/>
      <c r="Y21" s="199"/>
      <c r="Z21" s="199"/>
      <c r="AA21" s="199"/>
      <c r="AB21" s="227">
        <f>+J21</f>
        <v>4</v>
      </c>
      <c r="AC21" s="186">
        <f>SUM(AD21:AI21)</f>
        <v>32</v>
      </c>
      <c r="AD21" s="188">
        <v>32</v>
      </c>
      <c r="AE21" s="199"/>
      <c r="AF21" s="199"/>
      <c r="AG21" s="199"/>
      <c r="AH21" s="199"/>
      <c r="AI21" s="199"/>
      <c r="AJ21" s="227">
        <f>+K21</f>
        <v>4</v>
      </c>
      <c r="AK21" s="186">
        <f>SUM(AL21:AQ21)</f>
        <v>32</v>
      </c>
      <c r="AL21" s="188">
        <v>32</v>
      </c>
      <c r="AM21" s="199"/>
      <c r="AN21" s="199"/>
      <c r="AO21" s="199"/>
      <c r="AP21" s="199"/>
      <c r="AQ21" s="199"/>
      <c r="AR21" s="227">
        <f>+L21</f>
        <v>2</v>
      </c>
      <c r="AS21" s="186">
        <f>SUM(AT21:AY21)</f>
        <v>16</v>
      </c>
      <c r="AT21" s="188">
        <v>16</v>
      </c>
      <c r="AU21" s="199"/>
      <c r="AV21" s="199"/>
      <c r="AW21" s="199"/>
      <c r="AX21" s="199"/>
      <c r="AY21" s="199"/>
    </row>
    <row r="22" spans="3:51" ht="32.1" customHeight="1" x14ac:dyDescent="0.25">
      <c r="D22" s="202"/>
      <c r="E22" s="182">
        <f>+Metas!H841</f>
        <v>730</v>
      </c>
      <c r="F22" s="191" t="str">
        <f>+Metas!K841</f>
        <v>Mujeres capacitadas en Gestión del Riesgo de Desastres.</v>
      </c>
      <c r="G22" s="233">
        <f>+Metas!J841</f>
        <v>200</v>
      </c>
      <c r="H22" s="2">
        <f>SUM(I22:L22)</f>
        <v>200</v>
      </c>
      <c r="I22" s="355"/>
      <c r="J22" s="398">
        <v>50</v>
      </c>
      <c r="K22" s="398">
        <v>100</v>
      </c>
      <c r="L22" s="398">
        <v>50</v>
      </c>
      <c r="M22" s="186">
        <f t="shared" si="24"/>
        <v>250</v>
      </c>
      <c r="N22" s="186">
        <f t="shared" si="24"/>
        <v>50</v>
      </c>
      <c r="O22" s="186">
        <f t="shared" si="24"/>
        <v>0</v>
      </c>
      <c r="P22" s="186">
        <f t="shared" si="24"/>
        <v>0</v>
      </c>
      <c r="Q22" s="186">
        <f t="shared" si="24"/>
        <v>0</v>
      </c>
      <c r="R22" s="186">
        <f t="shared" si="24"/>
        <v>200</v>
      </c>
      <c r="S22" s="186">
        <f t="shared" si="24"/>
        <v>0</v>
      </c>
      <c r="T22" s="227">
        <f>+I22</f>
        <v>0</v>
      </c>
      <c r="U22" s="186">
        <f>SUM(V22:AA22)</f>
        <v>0</v>
      </c>
      <c r="V22" s="188"/>
      <c r="W22" s="199"/>
      <c r="X22" s="199"/>
      <c r="Y22" s="199"/>
      <c r="Z22" s="199"/>
      <c r="AA22" s="199"/>
      <c r="AB22" s="227">
        <f>+J22</f>
        <v>50</v>
      </c>
      <c r="AC22" s="186">
        <f>SUM(AD22:AI22)</f>
        <v>62.5</v>
      </c>
      <c r="AD22" s="188">
        <v>12.5</v>
      </c>
      <c r="AE22" s="199"/>
      <c r="AF22" s="199"/>
      <c r="AG22" s="199"/>
      <c r="AH22" s="199">
        <v>50</v>
      </c>
      <c r="AI22" s="199"/>
      <c r="AJ22" s="227">
        <f>+K22</f>
        <v>100</v>
      </c>
      <c r="AK22" s="186">
        <f>SUM(AL22:AQ22)</f>
        <v>125</v>
      </c>
      <c r="AL22" s="188">
        <v>25</v>
      </c>
      <c r="AM22" s="199"/>
      <c r="AN22" s="199"/>
      <c r="AO22" s="199"/>
      <c r="AP22" s="199">
        <v>100</v>
      </c>
      <c r="AQ22" s="199"/>
      <c r="AR22" s="227">
        <f>+L22</f>
        <v>50</v>
      </c>
      <c r="AS22" s="186">
        <f>SUM(AT22:AY22)</f>
        <v>62.5</v>
      </c>
      <c r="AT22" s="188">
        <v>12.5</v>
      </c>
      <c r="AU22" s="199"/>
      <c r="AV22" s="199"/>
      <c r="AW22" s="199"/>
      <c r="AX22" s="199">
        <v>50</v>
      </c>
      <c r="AY22" s="199"/>
    </row>
    <row r="23" spans="3:51" ht="32.1" customHeight="1" x14ac:dyDescent="0.25">
      <c r="D23" s="202" t="s">
        <v>2705</v>
      </c>
      <c r="E23" s="540" t="s">
        <v>2704</v>
      </c>
      <c r="F23" s="541"/>
      <c r="G23" s="189"/>
      <c r="H23" s="177"/>
      <c r="I23" s="178"/>
      <c r="J23" s="178"/>
      <c r="K23" s="178"/>
      <c r="L23" s="178"/>
      <c r="M23" s="190">
        <f t="shared" si="24"/>
        <v>1663.6000000000001</v>
      </c>
      <c r="N23" s="190">
        <f t="shared" si="24"/>
        <v>493.79999999999995</v>
      </c>
      <c r="O23" s="190">
        <f t="shared" si="24"/>
        <v>0</v>
      </c>
      <c r="P23" s="190">
        <f t="shared" si="24"/>
        <v>0</v>
      </c>
      <c r="Q23" s="190">
        <f t="shared" si="24"/>
        <v>0</v>
      </c>
      <c r="R23" s="190">
        <f t="shared" si="24"/>
        <v>1119.8000000000002</v>
      </c>
      <c r="S23" s="190">
        <f t="shared" si="24"/>
        <v>50</v>
      </c>
      <c r="T23" s="180"/>
      <c r="U23" s="181">
        <f t="shared" ref="U23:AA23" si="33">SUM(U24:U27)</f>
        <v>6.25</v>
      </c>
      <c r="V23" s="181">
        <f t="shared" si="33"/>
        <v>6.25</v>
      </c>
      <c r="W23" s="181">
        <f t="shared" si="33"/>
        <v>0</v>
      </c>
      <c r="X23" s="181">
        <f t="shared" si="33"/>
        <v>0</v>
      </c>
      <c r="Y23" s="181">
        <f t="shared" si="33"/>
        <v>0</v>
      </c>
      <c r="Z23" s="181">
        <f t="shared" si="33"/>
        <v>0</v>
      </c>
      <c r="AA23" s="181">
        <f t="shared" si="33"/>
        <v>0</v>
      </c>
      <c r="AB23" s="180"/>
      <c r="AC23" s="181">
        <f t="shared" ref="AC23:AI23" si="34">SUM(AC24:AC27)</f>
        <v>333.7</v>
      </c>
      <c r="AD23" s="181">
        <f t="shared" si="34"/>
        <v>127.1</v>
      </c>
      <c r="AE23" s="181">
        <f t="shared" si="34"/>
        <v>0</v>
      </c>
      <c r="AF23" s="181">
        <f t="shared" si="34"/>
        <v>0</v>
      </c>
      <c r="AG23" s="181">
        <f t="shared" si="34"/>
        <v>0</v>
      </c>
      <c r="AH23" s="181">
        <f t="shared" si="34"/>
        <v>206.6</v>
      </c>
      <c r="AI23" s="181">
        <f t="shared" si="34"/>
        <v>0</v>
      </c>
      <c r="AJ23" s="180"/>
      <c r="AK23" s="181">
        <f t="shared" ref="AK23:AQ23" si="35">SUM(AK24:AK27)</f>
        <v>671.2</v>
      </c>
      <c r="AL23" s="181">
        <f t="shared" si="35"/>
        <v>189.6</v>
      </c>
      <c r="AM23" s="181">
        <f t="shared" si="35"/>
        <v>0</v>
      </c>
      <c r="AN23" s="181">
        <f t="shared" si="35"/>
        <v>0</v>
      </c>
      <c r="AO23" s="181">
        <f t="shared" si="35"/>
        <v>0</v>
      </c>
      <c r="AP23" s="181">
        <f t="shared" si="35"/>
        <v>456.6</v>
      </c>
      <c r="AQ23" s="181">
        <f t="shared" si="35"/>
        <v>25</v>
      </c>
      <c r="AR23" s="180"/>
      <c r="AS23" s="181">
        <f t="shared" ref="AS23:AY23" si="36">SUM(AS24:AS27)</f>
        <v>652.45000000000005</v>
      </c>
      <c r="AT23" s="181">
        <f t="shared" si="36"/>
        <v>170.85</v>
      </c>
      <c r="AU23" s="181">
        <f t="shared" si="36"/>
        <v>0</v>
      </c>
      <c r="AV23" s="181">
        <f t="shared" si="36"/>
        <v>0</v>
      </c>
      <c r="AW23" s="181">
        <f t="shared" si="36"/>
        <v>0</v>
      </c>
      <c r="AX23" s="181">
        <f t="shared" si="36"/>
        <v>456.6</v>
      </c>
      <c r="AY23" s="181">
        <f t="shared" si="36"/>
        <v>25</v>
      </c>
    </row>
    <row r="24" spans="3:51" ht="32.1" customHeight="1" x14ac:dyDescent="0.25">
      <c r="D24" s="201"/>
      <c r="E24" s="182">
        <f>+Metas!H842</f>
        <v>731</v>
      </c>
      <c r="F24" s="191" t="str">
        <f>+Metas!K842</f>
        <v>Inventarios municipales de asentamientos en zonas de alto riesgo</v>
      </c>
      <c r="G24" s="184">
        <f>+Metas!J842</f>
        <v>3</v>
      </c>
      <c r="H24" s="1">
        <f>SUM(I24:L24)</f>
        <v>3</v>
      </c>
      <c r="I24" s="198"/>
      <c r="J24" s="198">
        <v>1</v>
      </c>
      <c r="K24" s="198">
        <v>1</v>
      </c>
      <c r="L24" s="198">
        <v>1</v>
      </c>
      <c r="M24" s="186">
        <f t="shared" si="24"/>
        <v>63.599999999999994</v>
      </c>
      <c r="N24" s="186">
        <f t="shared" si="24"/>
        <v>43.8</v>
      </c>
      <c r="O24" s="186">
        <f t="shared" si="24"/>
        <v>0</v>
      </c>
      <c r="P24" s="186">
        <f t="shared" si="24"/>
        <v>0</v>
      </c>
      <c r="Q24" s="186">
        <f t="shared" si="24"/>
        <v>0</v>
      </c>
      <c r="R24" s="186">
        <f t="shared" si="24"/>
        <v>19.799999999999997</v>
      </c>
      <c r="S24" s="186">
        <f t="shared" si="24"/>
        <v>0</v>
      </c>
      <c r="T24" s="227">
        <f>+I24</f>
        <v>0</v>
      </c>
      <c r="U24" s="186">
        <f>SUM(V24:AA24)</f>
        <v>0</v>
      </c>
      <c r="V24" s="188"/>
      <c r="W24" s="188"/>
      <c r="X24" s="188"/>
      <c r="Y24" s="188"/>
      <c r="Z24" s="188"/>
      <c r="AA24" s="188"/>
      <c r="AB24" s="227">
        <f>+J24</f>
        <v>1</v>
      </c>
      <c r="AC24" s="186">
        <f>SUM(AD24:AI24)</f>
        <v>21.2</v>
      </c>
      <c r="AD24" s="188">
        <v>14.6</v>
      </c>
      <c r="AE24" s="188"/>
      <c r="AF24" s="188"/>
      <c r="AG24" s="188"/>
      <c r="AH24" s="188">
        <v>6.6</v>
      </c>
      <c r="AI24" s="188"/>
      <c r="AJ24" s="227">
        <f>+K24</f>
        <v>1</v>
      </c>
      <c r="AK24" s="186">
        <f>SUM(AL24:AQ24)</f>
        <v>21.2</v>
      </c>
      <c r="AL24" s="188">
        <v>14.6</v>
      </c>
      <c r="AM24" s="188"/>
      <c r="AN24" s="188"/>
      <c r="AO24" s="188"/>
      <c r="AP24" s="188">
        <v>6.6</v>
      </c>
      <c r="AQ24" s="188"/>
      <c r="AR24" s="227">
        <f>+L24</f>
        <v>1</v>
      </c>
      <c r="AS24" s="186">
        <f>SUM(AT24:AY24)</f>
        <v>21.2</v>
      </c>
      <c r="AT24" s="188">
        <v>14.6</v>
      </c>
      <c r="AU24" s="188"/>
      <c r="AV24" s="188"/>
      <c r="AW24" s="188"/>
      <c r="AX24" s="188">
        <v>6.6</v>
      </c>
      <c r="AY24" s="188"/>
    </row>
    <row r="25" spans="3:51" ht="32.1" customHeight="1" x14ac:dyDescent="0.25">
      <c r="D25" s="201"/>
      <c r="E25" s="182">
        <f>+Metas!H843</f>
        <v>732</v>
      </c>
      <c r="F25" s="191" t="str">
        <f>+Metas!K843</f>
        <v>Necesidades identificadas en estudios de riesgo y obras de mitigación</v>
      </c>
      <c r="G25" s="184">
        <f>+Metas!J843</f>
        <v>40</v>
      </c>
      <c r="H25" s="1">
        <f>SUM(I25:L25)</f>
        <v>40</v>
      </c>
      <c r="I25" s="198">
        <v>5</v>
      </c>
      <c r="J25" s="198">
        <v>10</v>
      </c>
      <c r="K25" s="198">
        <v>20</v>
      </c>
      <c r="L25" s="198">
        <v>5</v>
      </c>
      <c r="M25" s="186">
        <f t="shared" si="24"/>
        <v>50</v>
      </c>
      <c r="N25" s="186">
        <f t="shared" si="24"/>
        <v>50</v>
      </c>
      <c r="O25" s="186">
        <f t="shared" si="24"/>
        <v>0</v>
      </c>
      <c r="P25" s="186">
        <f t="shared" si="24"/>
        <v>0</v>
      </c>
      <c r="Q25" s="186">
        <f t="shared" si="24"/>
        <v>0</v>
      </c>
      <c r="R25" s="186">
        <f t="shared" si="24"/>
        <v>0</v>
      </c>
      <c r="S25" s="186">
        <f t="shared" si="24"/>
        <v>0</v>
      </c>
      <c r="T25" s="227">
        <f>+I25</f>
        <v>5</v>
      </c>
      <c r="U25" s="186">
        <f>SUM(V25:AA25)</f>
        <v>6.25</v>
      </c>
      <c r="V25" s="188">
        <v>6.25</v>
      </c>
      <c r="W25" s="188"/>
      <c r="X25" s="188"/>
      <c r="Y25" s="188"/>
      <c r="Z25" s="188"/>
      <c r="AA25" s="188"/>
      <c r="AB25" s="227">
        <f>+J25</f>
        <v>10</v>
      </c>
      <c r="AC25" s="186">
        <f>SUM(AD25:AI25)</f>
        <v>12.5</v>
      </c>
      <c r="AD25" s="188">
        <v>12.5</v>
      </c>
      <c r="AE25" s="188"/>
      <c r="AF25" s="188"/>
      <c r="AG25" s="188"/>
      <c r="AH25" s="188"/>
      <c r="AI25" s="188"/>
      <c r="AJ25" s="227">
        <f>+K25</f>
        <v>20</v>
      </c>
      <c r="AK25" s="186">
        <f>SUM(AL25:AQ25)</f>
        <v>25</v>
      </c>
      <c r="AL25" s="188">
        <v>25</v>
      </c>
      <c r="AM25" s="188"/>
      <c r="AN25" s="188"/>
      <c r="AO25" s="188"/>
      <c r="AP25" s="188"/>
      <c r="AQ25" s="188"/>
      <c r="AR25" s="227">
        <f>+L25</f>
        <v>5</v>
      </c>
      <c r="AS25" s="186">
        <f>SUM(AT25:AY25)</f>
        <v>6.25</v>
      </c>
      <c r="AT25" s="188">
        <v>6.25</v>
      </c>
      <c r="AU25" s="188"/>
      <c r="AV25" s="188"/>
      <c r="AW25" s="188"/>
      <c r="AX25" s="188"/>
      <c r="AY25" s="188"/>
    </row>
    <row r="26" spans="3:51" ht="32.1" customHeight="1" x14ac:dyDescent="0.25">
      <c r="D26" s="201"/>
      <c r="E26" s="182">
        <f>+Metas!H844</f>
        <v>733</v>
      </c>
      <c r="F26" s="191" t="str">
        <f>+Metas!K844</f>
        <v>Cobertura del Departamento con Sistema de Alertas Tempranas</v>
      </c>
      <c r="G26" s="232">
        <f>+Metas!J844</f>
        <v>0.5</v>
      </c>
      <c r="H26" s="3">
        <f>SUM(I26:L26)</f>
        <v>0.5</v>
      </c>
      <c r="I26" s="231"/>
      <c r="J26" s="231"/>
      <c r="K26" s="231">
        <v>0.25</v>
      </c>
      <c r="L26" s="231">
        <v>0.25</v>
      </c>
      <c r="M26" s="186">
        <f t="shared" si="24"/>
        <v>1250</v>
      </c>
      <c r="N26" s="186">
        <f t="shared" si="24"/>
        <v>300</v>
      </c>
      <c r="O26" s="186">
        <f t="shared" si="24"/>
        <v>0</v>
      </c>
      <c r="P26" s="186">
        <f t="shared" si="24"/>
        <v>0</v>
      </c>
      <c r="Q26" s="186">
        <f t="shared" si="24"/>
        <v>0</v>
      </c>
      <c r="R26" s="186">
        <f t="shared" si="24"/>
        <v>900</v>
      </c>
      <c r="S26" s="186">
        <f t="shared" si="24"/>
        <v>50</v>
      </c>
      <c r="T26" s="227">
        <f>+I26</f>
        <v>0</v>
      </c>
      <c r="U26" s="186">
        <f>SUM(V26:AA26)</f>
        <v>0</v>
      </c>
      <c r="V26" s="188"/>
      <c r="W26" s="188"/>
      <c r="X26" s="188"/>
      <c r="Y26" s="188"/>
      <c r="Z26" s="188"/>
      <c r="AA26" s="188"/>
      <c r="AB26" s="227">
        <f>+J26</f>
        <v>0</v>
      </c>
      <c r="AC26" s="186">
        <f>SUM(AD26:AI26)</f>
        <v>0</v>
      </c>
      <c r="AD26" s="188"/>
      <c r="AE26" s="188"/>
      <c r="AF26" s="188"/>
      <c r="AG26" s="188"/>
      <c r="AH26" s="188"/>
      <c r="AI26" s="188"/>
      <c r="AJ26" s="227">
        <f>+K26</f>
        <v>0.25</v>
      </c>
      <c r="AK26" s="186">
        <f>SUM(AL26:AQ26)</f>
        <v>625</v>
      </c>
      <c r="AL26" s="188">
        <v>150</v>
      </c>
      <c r="AM26" s="188"/>
      <c r="AN26" s="188"/>
      <c r="AO26" s="188"/>
      <c r="AP26" s="188">
        <v>450</v>
      </c>
      <c r="AQ26" s="188">
        <v>25</v>
      </c>
      <c r="AR26" s="227">
        <f>+L26</f>
        <v>0.25</v>
      </c>
      <c r="AS26" s="186">
        <f>SUM(AT26:AY26)</f>
        <v>625</v>
      </c>
      <c r="AT26" s="188">
        <v>150</v>
      </c>
      <c r="AU26" s="188"/>
      <c r="AV26" s="188"/>
      <c r="AW26" s="188"/>
      <c r="AX26" s="188">
        <v>450</v>
      </c>
      <c r="AY26" s="188">
        <v>25</v>
      </c>
    </row>
    <row r="27" spans="3:51" ht="32.1" customHeight="1" x14ac:dyDescent="0.25">
      <c r="D27" s="201"/>
      <c r="E27" s="182">
        <f>+Metas!H845</f>
        <v>734</v>
      </c>
      <c r="F27" s="191" t="str">
        <f>+Metas!K845</f>
        <v xml:space="preserve">Sistema de información geográfico para la gestión del riesgo de desastres. </v>
      </c>
      <c r="G27" s="184">
        <f>+Metas!J845</f>
        <v>1</v>
      </c>
      <c r="H27" s="1">
        <f>SUM(I27:L27)</f>
        <v>1</v>
      </c>
      <c r="I27" s="198"/>
      <c r="J27" s="198">
        <v>1</v>
      </c>
      <c r="K27" s="198"/>
      <c r="L27" s="198"/>
      <c r="M27" s="186">
        <f t="shared" si="24"/>
        <v>300</v>
      </c>
      <c r="N27" s="186">
        <f t="shared" si="24"/>
        <v>100</v>
      </c>
      <c r="O27" s="186">
        <f t="shared" si="24"/>
        <v>0</v>
      </c>
      <c r="P27" s="186">
        <f t="shared" si="24"/>
        <v>0</v>
      </c>
      <c r="Q27" s="186">
        <f t="shared" si="24"/>
        <v>0</v>
      </c>
      <c r="R27" s="186">
        <f t="shared" si="24"/>
        <v>200</v>
      </c>
      <c r="S27" s="186">
        <f t="shared" si="24"/>
        <v>0</v>
      </c>
      <c r="T27" s="227">
        <f>+I27</f>
        <v>0</v>
      </c>
      <c r="U27" s="186">
        <f>SUM(V27:AA27)</f>
        <v>0</v>
      </c>
      <c r="V27" s="188"/>
      <c r="W27" s="188"/>
      <c r="X27" s="188"/>
      <c r="Y27" s="188"/>
      <c r="Z27" s="188"/>
      <c r="AA27" s="188"/>
      <c r="AB27" s="227">
        <f>+J27</f>
        <v>1</v>
      </c>
      <c r="AC27" s="186">
        <f>SUM(AD27:AI27)</f>
        <v>300</v>
      </c>
      <c r="AD27" s="188">
        <v>100</v>
      </c>
      <c r="AE27" s="188"/>
      <c r="AF27" s="188"/>
      <c r="AG27" s="188"/>
      <c r="AH27" s="188">
        <v>200</v>
      </c>
      <c r="AI27" s="188"/>
      <c r="AJ27" s="227">
        <f>+K27</f>
        <v>0</v>
      </c>
      <c r="AK27" s="186">
        <f>SUM(AL27:AQ27)</f>
        <v>0</v>
      </c>
      <c r="AL27" s="188"/>
      <c r="AM27" s="188"/>
      <c r="AN27" s="188"/>
      <c r="AO27" s="188"/>
      <c r="AP27" s="188"/>
      <c r="AQ27" s="188"/>
      <c r="AR27" s="227">
        <f>+L27</f>
        <v>0</v>
      </c>
      <c r="AS27" s="186">
        <f>SUM(AT27:AY27)</f>
        <v>0</v>
      </c>
      <c r="AT27" s="188"/>
      <c r="AU27" s="188"/>
      <c r="AV27" s="188"/>
      <c r="AW27" s="188"/>
      <c r="AX27" s="188"/>
      <c r="AY27" s="188"/>
    </row>
    <row r="28" spans="3:51" ht="32.1" customHeight="1" x14ac:dyDescent="0.25">
      <c r="C28" s="165" t="s">
        <v>2706</v>
      </c>
      <c r="D28" s="166" t="s">
        <v>516</v>
      </c>
      <c r="E28" s="228"/>
      <c r="F28" s="168"/>
      <c r="G28" s="194"/>
      <c r="H28" s="170"/>
      <c r="I28" s="171"/>
      <c r="J28" s="171"/>
      <c r="K28" s="171"/>
      <c r="L28" s="171"/>
      <c r="M28" s="195">
        <f t="shared" ref="M28:S28" si="37">SUM(M29:M37)/2</f>
        <v>23699.9</v>
      </c>
      <c r="N28" s="195">
        <f t="shared" si="37"/>
        <v>3200</v>
      </c>
      <c r="O28" s="195">
        <f t="shared" si="37"/>
        <v>0</v>
      </c>
      <c r="P28" s="195">
        <f t="shared" si="37"/>
        <v>0</v>
      </c>
      <c r="Q28" s="195">
        <f t="shared" si="37"/>
        <v>0</v>
      </c>
      <c r="R28" s="195">
        <f t="shared" si="37"/>
        <v>19999.900000000001</v>
      </c>
      <c r="S28" s="195">
        <f t="shared" si="37"/>
        <v>500</v>
      </c>
      <c r="T28" s="196"/>
      <c r="U28" s="205">
        <f t="shared" ref="U28:AA28" si="38">SUM(U29:U37)/2</f>
        <v>2650</v>
      </c>
      <c r="V28" s="205">
        <f t="shared" si="38"/>
        <v>650</v>
      </c>
      <c r="W28" s="205">
        <f t="shared" si="38"/>
        <v>0</v>
      </c>
      <c r="X28" s="205">
        <f t="shared" si="38"/>
        <v>0</v>
      </c>
      <c r="Y28" s="205">
        <f t="shared" si="38"/>
        <v>0</v>
      </c>
      <c r="Z28" s="205">
        <f t="shared" si="38"/>
        <v>2000</v>
      </c>
      <c r="AA28" s="205">
        <f t="shared" si="38"/>
        <v>0</v>
      </c>
      <c r="AB28" s="196"/>
      <c r="AC28" s="205">
        <f t="shared" ref="AC28:AI28" si="39">SUM(AC29:AC37)/2</f>
        <v>6183.3</v>
      </c>
      <c r="AD28" s="205">
        <f t="shared" si="39"/>
        <v>750</v>
      </c>
      <c r="AE28" s="205">
        <f t="shared" si="39"/>
        <v>0</v>
      </c>
      <c r="AF28" s="205">
        <f t="shared" si="39"/>
        <v>0</v>
      </c>
      <c r="AG28" s="205">
        <f t="shared" si="39"/>
        <v>0</v>
      </c>
      <c r="AH28" s="205">
        <f t="shared" si="39"/>
        <v>5333.3</v>
      </c>
      <c r="AI28" s="205">
        <f t="shared" si="39"/>
        <v>100</v>
      </c>
      <c r="AJ28" s="196"/>
      <c r="AK28" s="205">
        <f t="shared" ref="AK28:AQ28" si="40">SUM(AK29:AK37)/2</f>
        <v>11058.3</v>
      </c>
      <c r="AL28" s="205">
        <f t="shared" si="40"/>
        <v>1425</v>
      </c>
      <c r="AM28" s="205">
        <f t="shared" si="40"/>
        <v>0</v>
      </c>
      <c r="AN28" s="205">
        <f t="shared" si="40"/>
        <v>0</v>
      </c>
      <c r="AO28" s="205">
        <f t="shared" si="40"/>
        <v>0</v>
      </c>
      <c r="AP28" s="205">
        <f t="shared" si="40"/>
        <v>9333.2999999999993</v>
      </c>
      <c r="AQ28" s="205">
        <f t="shared" si="40"/>
        <v>300</v>
      </c>
      <c r="AR28" s="196"/>
      <c r="AS28" s="205">
        <f t="shared" ref="AS28:AY28" si="41">SUM(AS29:AS37)/2</f>
        <v>3808.3</v>
      </c>
      <c r="AT28" s="205">
        <f t="shared" si="41"/>
        <v>375</v>
      </c>
      <c r="AU28" s="205">
        <f t="shared" si="41"/>
        <v>0</v>
      </c>
      <c r="AV28" s="205">
        <f t="shared" si="41"/>
        <v>0</v>
      </c>
      <c r="AW28" s="205">
        <f t="shared" si="41"/>
        <v>0</v>
      </c>
      <c r="AX28" s="205">
        <f t="shared" si="41"/>
        <v>3333.3</v>
      </c>
      <c r="AY28" s="205">
        <f t="shared" si="41"/>
        <v>100</v>
      </c>
    </row>
    <row r="29" spans="3:51" ht="32.1" customHeight="1" x14ac:dyDescent="0.25">
      <c r="D29" s="202" t="s">
        <v>2708</v>
      </c>
      <c r="E29" s="538" t="s">
        <v>2707</v>
      </c>
      <c r="F29" s="539"/>
      <c r="G29" s="189"/>
      <c r="H29" s="177"/>
      <c r="I29" s="178"/>
      <c r="J29" s="178"/>
      <c r="K29" s="178"/>
      <c r="L29" s="178"/>
      <c r="M29" s="190">
        <f t="shared" ref="M29:S37" si="42">+U29+AC29+AK29+AS29</f>
        <v>600</v>
      </c>
      <c r="N29" s="190">
        <f t="shared" si="42"/>
        <v>600</v>
      </c>
      <c r="O29" s="190">
        <f t="shared" si="42"/>
        <v>0</v>
      </c>
      <c r="P29" s="190">
        <f t="shared" si="42"/>
        <v>0</v>
      </c>
      <c r="Q29" s="190">
        <f t="shared" si="42"/>
        <v>0</v>
      </c>
      <c r="R29" s="190">
        <f t="shared" si="42"/>
        <v>0</v>
      </c>
      <c r="S29" s="190">
        <f t="shared" si="42"/>
        <v>0</v>
      </c>
      <c r="T29" s="192"/>
      <c r="U29" s="181">
        <f t="shared" ref="U29:AA29" si="43">SUM(U30:U32)</f>
        <v>400</v>
      </c>
      <c r="V29" s="181">
        <f t="shared" si="43"/>
        <v>400</v>
      </c>
      <c r="W29" s="181">
        <f t="shared" si="43"/>
        <v>0</v>
      </c>
      <c r="X29" s="181">
        <f t="shared" si="43"/>
        <v>0</v>
      </c>
      <c r="Y29" s="181">
        <f t="shared" si="43"/>
        <v>0</v>
      </c>
      <c r="Z29" s="181">
        <f t="shared" si="43"/>
        <v>0</v>
      </c>
      <c r="AA29" s="181">
        <f t="shared" si="43"/>
        <v>0</v>
      </c>
      <c r="AB29" s="192"/>
      <c r="AC29" s="181">
        <f t="shared" ref="AC29:AI29" si="44">SUM(AC30:AC32)</f>
        <v>150</v>
      </c>
      <c r="AD29" s="181">
        <f t="shared" si="44"/>
        <v>150</v>
      </c>
      <c r="AE29" s="181">
        <f t="shared" si="44"/>
        <v>0</v>
      </c>
      <c r="AF29" s="181">
        <f t="shared" si="44"/>
        <v>0</v>
      </c>
      <c r="AG29" s="181">
        <f t="shared" si="44"/>
        <v>0</v>
      </c>
      <c r="AH29" s="181">
        <f t="shared" si="44"/>
        <v>0</v>
      </c>
      <c r="AI29" s="181">
        <f t="shared" si="44"/>
        <v>0</v>
      </c>
      <c r="AJ29" s="192"/>
      <c r="AK29" s="181">
        <f t="shared" ref="AK29:AQ29" si="45">SUM(AK30:AK32)</f>
        <v>25</v>
      </c>
      <c r="AL29" s="181">
        <f t="shared" si="45"/>
        <v>25</v>
      </c>
      <c r="AM29" s="181">
        <f t="shared" si="45"/>
        <v>0</v>
      </c>
      <c r="AN29" s="181">
        <f t="shared" si="45"/>
        <v>0</v>
      </c>
      <c r="AO29" s="181">
        <f t="shared" si="45"/>
        <v>0</v>
      </c>
      <c r="AP29" s="181">
        <f t="shared" si="45"/>
        <v>0</v>
      </c>
      <c r="AQ29" s="181">
        <f t="shared" si="45"/>
        <v>0</v>
      </c>
      <c r="AR29" s="192"/>
      <c r="AS29" s="181">
        <f t="shared" ref="AS29:AY29" si="46">SUM(AS30:AS32)</f>
        <v>25</v>
      </c>
      <c r="AT29" s="181">
        <f t="shared" si="46"/>
        <v>25</v>
      </c>
      <c r="AU29" s="181">
        <f t="shared" si="46"/>
        <v>0</v>
      </c>
      <c r="AV29" s="181">
        <f t="shared" si="46"/>
        <v>0</v>
      </c>
      <c r="AW29" s="181">
        <f t="shared" si="46"/>
        <v>0</v>
      </c>
      <c r="AX29" s="181">
        <f t="shared" si="46"/>
        <v>0</v>
      </c>
      <c r="AY29" s="181">
        <f t="shared" si="46"/>
        <v>0</v>
      </c>
    </row>
    <row r="30" spans="3:51" ht="32.1" customHeight="1" x14ac:dyDescent="0.25">
      <c r="D30" s="201"/>
      <c r="E30" s="182">
        <f>+Metas!H847</f>
        <v>735</v>
      </c>
      <c r="F30" s="191" t="str">
        <f>+Metas!K847</f>
        <v>Talleres sobre gestión del riesgo escolar</v>
      </c>
      <c r="G30" s="226">
        <f>+Metas!J847</f>
        <v>4</v>
      </c>
      <c r="H30" s="1">
        <f>SUM(I30:L30)</f>
        <v>4</v>
      </c>
      <c r="I30" s="185"/>
      <c r="J30" s="185">
        <v>2</v>
      </c>
      <c r="K30" s="185">
        <v>1</v>
      </c>
      <c r="L30" s="185">
        <v>1</v>
      </c>
      <c r="M30" s="186">
        <f t="shared" si="42"/>
        <v>100</v>
      </c>
      <c r="N30" s="186">
        <f t="shared" si="42"/>
        <v>100</v>
      </c>
      <c r="O30" s="186">
        <f t="shared" si="42"/>
        <v>0</v>
      </c>
      <c r="P30" s="186">
        <f t="shared" si="42"/>
        <v>0</v>
      </c>
      <c r="Q30" s="186">
        <f t="shared" si="42"/>
        <v>0</v>
      </c>
      <c r="R30" s="186">
        <f t="shared" si="42"/>
        <v>0</v>
      </c>
      <c r="S30" s="186">
        <f t="shared" si="42"/>
        <v>0</v>
      </c>
      <c r="T30" s="227">
        <f>+I30</f>
        <v>0</v>
      </c>
      <c r="U30" s="186">
        <f>SUM(V30:AA30)</f>
        <v>0</v>
      </c>
      <c r="V30" s="188"/>
      <c r="W30" s="188"/>
      <c r="X30" s="188"/>
      <c r="Y30" s="188"/>
      <c r="Z30" s="188"/>
      <c r="AA30" s="188"/>
      <c r="AB30" s="227">
        <f>+J30</f>
        <v>2</v>
      </c>
      <c r="AC30" s="186">
        <f>SUM(AD30:AI30)</f>
        <v>50</v>
      </c>
      <c r="AD30" s="188">
        <v>50</v>
      </c>
      <c r="AE30" s="188"/>
      <c r="AF30" s="188"/>
      <c r="AG30" s="188"/>
      <c r="AH30" s="188"/>
      <c r="AI30" s="188"/>
      <c r="AJ30" s="227">
        <f>+K30</f>
        <v>1</v>
      </c>
      <c r="AK30" s="186">
        <f>SUM(AL30:AQ30)</f>
        <v>25</v>
      </c>
      <c r="AL30" s="188">
        <v>25</v>
      </c>
      <c r="AM30" s="188"/>
      <c r="AN30" s="188"/>
      <c r="AO30" s="188"/>
      <c r="AP30" s="188"/>
      <c r="AQ30" s="188"/>
      <c r="AR30" s="227">
        <f>+L30</f>
        <v>1</v>
      </c>
      <c r="AS30" s="186">
        <f>SUM(AT30:AY30)</f>
        <v>25</v>
      </c>
      <c r="AT30" s="188">
        <v>25</v>
      </c>
      <c r="AU30" s="188"/>
      <c r="AV30" s="188"/>
      <c r="AW30" s="188"/>
      <c r="AX30" s="188"/>
      <c r="AY30" s="188"/>
    </row>
    <row r="31" spans="3:51" ht="32.1" customHeight="1" x14ac:dyDescent="0.25">
      <c r="D31" s="201"/>
      <c r="E31" s="182">
        <f>+Metas!H848</f>
        <v>736</v>
      </c>
      <c r="F31" s="191" t="str">
        <f>+Metas!K848</f>
        <v>Actualización del Plan Departamental para la Gestión del Riesgo de Desastres y la Estrategia Departamental de Respuesta a Emergencias.</v>
      </c>
      <c r="G31" s="226">
        <f>+Metas!J848</f>
        <v>1</v>
      </c>
      <c r="H31" s="1">
        <f>SUM(I31:L31)</f>
        <v>1</v>
      </c>
      <c r="I31" s="185">
        <v>1</v>
      </c>
      <c r="J31" s="185"/>
      <c r="K31" s="185"/>
      <c r="L31" s="185"/>
      <c r="M31" s="186">
        <f t="shared" si="42"/>
        <v>400</v>
      </c>
      <c r="N31" s="186">
        <f t="shared" si="42"/>
        <v>400</v>
      </c>
      <c r="O31" s="186">
        <f t="shared" si="42"/>
        <v>0</v>
      </c>
      <c r="P31" s="186">
        <f t="shared" si="42"/>
        <v>0</v>
      </c>
      <c r="Q31" s="186">
        <f t="shared" si="42"/>
        <v>0</v>
      </c>
      <c r="R31" s="186">
        <f t="shared" si="42"/>
        <v>0</v>
      </c>
      <c r="S31" s="186">
        <f t="shared" si="42"/>
        <v>0</v>
      </c>
      <c r="T31" s="227">
        <f>+I31</f>
        <v>1</v>
      </c>
      <c r="U31" s="186">
        <f>SUM(V31:AA31)</f>
        <v>400</v>
      </c>
      <c r="V31" s="188">
        <v>400</v>
      </c>
      <c r="W31" s="188"/>
      <c r="X31" s="188"/>
      <c r="Y31" s="188"/>
      <c r="Z31" s="188"/>
      <c r="AA31" s="188"/>
      <c r="AB31" s="227">
        <f>+J31</f>
        <v>0</v>
      </c>
      <c r="AC31" s="186">
        <f>SUM(AD31:AI31)</f>
        <v>0</v>
      </c>
      <c r="AD31" s="188"/>
      <c r="AE31" s="188"/>
      <c r="AF31" s="188"/>
      <c r="AG31" s="188"/>
      <c r="AH31" s="188"/>
      <c r="AI31" s="188"/>
      <c r="AJ31" s="227">
        <f>+K31</f>
        <v>0</v>
      </c>
      <c r="AK31" s="186">
        <f>SUM(AL31:AQ31)</f>
        <v>0</v>
      </c>
      <c r="AL31" s="188"/>
      <c r="AM31" s="188"/>
      <c r="AN31" s="188"/>
      <c r="AO31" s="188"/>
      <c r="AP31" s="188"/>
      <c r="AQ31" s="188"/>
      <c r="AR31" s="227">
        <f>+L31</f>
        <v>0</v>
      </c>
      <c r="AS31" s="186">
        <f>SUM(AT31:AY31)</f>
        <v>0</v>
      </c>
      <c r="AT31" s="188"/>
      <c r="AU31" s="188"/>
      <c r="AV31" s="188"/>
      <c r="AW31" s="188"/>
      <c r="AX31" s="188"/>
      <c r="AY31" s="188"/>
    </row>
    <row r="32" spans="3:51" ht="32.1" customHeight="1" x14ac:dyDescent="0.25">
      <c r="D32" s="201"/>
      <c r="E32" s="182">
        <f>+Metas!H849</f>
        <v>737</v>
      </c>
      <c r="F32" s="191" t="str">
        <f>+Metas!K849</f>
        <v xml:space="preserve">Formular un Plan Departamental para Incendios Forestales. </v>
      </c>
      <c r="G32" s="226">
        <f>+Metas!J849</f>
        <v>1</v>
      </c>
      <c r="H32" s="1">
        <f>SUM(I32:L32)</f>
        <v>1</v>
      </c>
      <c r="I32" s="185"/>
      <c r="J32" s="185">
        <v>1</v>
      </c>
      <c r="K32" s="185"/>
      <c r="L32" s="185"/>
      <c r="M32" s="186">
        <f t="shared" si="42"/>
        <v>100</v>
      </c>
      <c r="N32" s="186">
        <f t="shared" si="42"/>
        <v>100</v>
      </c>
      <c r="O32" s="186">
        <f t="shared" si="42"/>
        <v>0</v>
      </c>
      <c r="P32" s="186">
        <f t="shared" si="42"/>
        <v>0</v>
      </c>
      <c r="Q32" s="186">
        <f t="shared" si="42"/>
        <v>0</v>
      </c>
      <c r="R32" s="186">
        <f t="shared" si="42"/>
        <v>0</v>
      </c>
      <c r="S32" s="186">
        <f t="shared" si="42"/>
        <v>0</v>
      </c>
      <c r="T32" s="227">
        <f>+I32</f>
        <v>0</v>
      </c>
      <c r="U32" s="186">
        <f>SUM(V32:AA32)</f>
        <v>0</v>
      </c>
      <c r="V32" s="188"/>
      <c r="W32" s="188"/>
      <c r="X32" s="188"/>
      <c r="Y32" s="188"/>
      <c r="Z32" s="188"/>
      <c r="AA32" s="188"/>
      <c r="AB32" s="227">
        <f>+J32</f>
        <v>1</v>
      </c>
      <c r="AC32" s="186">
        <f>SUM(AD32:AI32)</f>
        <v>100</v>
      </c>
      <c r="AD32" s="188">
        <v>100</v>
      </c>
      <c r="AE32" s="188"/>
      <c r="AF32" s="188"/>
      <c r="AG32" s="188"/>
      <c r="AH32" s="188"/>
      <c r="AI32" s="188"/>
      <c r="AJ32" s="227">
        <f>+K32</f>
        <v>0</v>
      </c>
      <c r="AK32" s="186">
        <f>SUM(AL32:AQ32)</f>
        <v>0</v>
      </c>
      <c r="AL32" s="188"/>
      <c r="AM32" s="188"/>
      <c r="AN32" s="188"/>
      <c r="AO32" s="188"/>
      <c r="AP32" s="188"/>
      <c r="AQ32" s="188"/>
      <c r="AR32" s="227">
        <f>+L32</f>
        <v>0</v>
      </c>
      <c r="AS32" s="186">
        <f>SUM(AT32:AY32)</f>
        <v>0</v>
      </c>
      <c r="AT32" s="188"/>
      <c r="AU32" s="188"/>
      <c r="AV32" s="188"/>
      <c r="AW32" s="188"/>
      <c r="AX32" s="188"/>
      <c r="AY32" s="188"/>
    </row>
    <row r="33" spans="3:51" ht="32.1" customHeight="1" x14ac:dyDescent="0.25">
      <c r="D33" s="202" t="s">
        <v>2710</v>
      </c>
      <c r="E33" s="551" t="s">
        <v>2709</v>
      </c>
      <c r="F33" s="552"/>
      <c r="G33" s="189"/>
      <c r="H33" s="177"/>
      <c r="I33" s="178"/>
      <c r="J33" s="178"/>
      <c r="K33" s="178"/>
      <c r="L33" s="178"/>
      <c r="M33" s="190">
        <f t="shared" si="42"/>
        <v>4599.8999999999996</v>
      </c>
      <c r="N33" s="190">
        <f t="shared" si="42"/>
        <v>300</v>
      </c>
      <c r="O33" s="190">
        <f t="shared" si="42"/>
        <v>0</v>
      </c>
      <c r="P33" s="190">
        <f t="shared" si="42"/>
        <v>0</v>
      </c>
      <c r="Q33" s="190">
        <f t="shared" si="42"/>
        <v>0</v>
      </c>
      <c r="R33" s="190">
        <f t="shared" si="42"/>
        <v>3999.8999999999996</v>
      </c>
      <c r="S33" s="190">
        <f t="shared" si="42"/>
        <v>300</v>
      </c>
      <c r="T33" s="192"/>
      <c r="U33" s="181">
        <f t="shared" ref="U33:AA33" si="47">SUM(U34:U34)</f>
        <v>0</v>
      </c>
      <c r="V33" s="181">
        <f t="shared" si="47"/>
        <v>0</v>
      </c>
      <c r="W33" s="181">
        <f t="shared" si="47"/>
        <v>0</v>
      </c>
      <c r="X33" s="181">
        <f t="shared" si="47"/>
        <v>0</v>
      </c>
      <c r="Y33" s="181">
        <f t="shared" si="47"/>
        <v>0</v>
      </c>
      <c r="Z33" s="181">
        <f t="shared" si="47"/>
        <v>0</v>
      </c>
      <c r="AA33" s="181">
        <f t="shared" si="47"/>
        <v>0</v>
      </c>
      <c r="AB33" s="192"/>
      <c r="AC33" s="181">
        <f t="shared" ref="AC33:AI33" si="48">SUM(AC34:AC34)</f>
        <v>1533.3</v>
      </c>
      <c r="AD33" s="181">
        <f t="shared" si="48"/>
        <v>100</v>
      </c>
      <c r="AE33" s="181">
        <f t="shared" si="48"/>
        <v>0</v>
      </c>
      <c r="AF33" s="181">
        <f t="shared" si="48"/>
        <v>0</v>
      </c>
      <c r="AG33" s="181">
        <f t="shared" si="48"/>
        <v>0</v>
      </c>
      <c r="AH33" s="181">
        <f t="shared" si="48"/>
        <v>1333.3</v>
      </c>
      <c r="AI33" s="181">
        <f t="shared" si="48"/>
        <v>100</v>
      </c>
      <c r="AJ33" s="192"/>
      <c r="AK33" s="181">
        <f t="shared" ref="AK33:AQ33" si="49">SUM(AK34:AK34)</f>
        <v>1533.3</v>
      </c>
      <c r="AL33" s="181">
        <f t="shared" si="49"/>
        <v>100</v>
      </c>
      <c r="AM33" s="181">
        <f t="shared" si="49"/>
        <v>0</v>
      </c>
      <c r="AN33" s="181">
        <f t="shared" si="49"/>
        <v>0</v>
      </c>
      <c r="AO33" s="181">
        <f t="shared" si="49"/>
        <v>0</v>
      </c>
      <c r="AP33" s="181">
        <f t="shared" si="49"/>
        <v>1333.3</v>
      </c>
      <c r="AQ33" s="181">
        <f t="shared" si="49"/>
        <v>100</v>
      </c>
      <c r="AR33" s="192"/>
      <c r="AS33" s="181">
        <f t="shared" ref="AS33:AY33" si="50">SUM(AS34:AS34)</f>
        <v>1533.3</v>
      </c>
      <c r="AT33" s="181">
        <f t="shared" si="50"/>
        <v>100</v>
      </c>
      <c r="AU33" s="181">
        <f t="shared" si="50"/>
        <v>0</v>
      </c>
      <c r="AV33" s="181">
        <f t="shared" si="50"/>
        <v>0</v>
      </c>
      <c r="AW33" s="181">
        <f t="shared" si="50"/>
        <v>0</v>
      </c>
      <c r="AX33" s="181">
        <f t="shared" si="50"/>
        <v>1333.3</v>
      </c>
      <c r="AY33" s="181">
        <f t="shared" si="50"/>
        <v>100</v>
      </c>
    </row>
    <row r="34" spans="3:51" ht="32.1" customHeight="1" x14ac:dyDescent="0.25">
      <c r="D34" s="202"/>
      <c r="E34" s="182">
        <f>+Metas!H850</f>
        <v>738</v>
      </c>
      <c r="F34" s="183" t="str">
        <f>+Metas!K850</f>
        <v>Obras o actividades de adaptación al cambio climático, resiliencia y/o desarrollo sostenible.</v>
      </c>
      <c r="G34" s="226">
        <f>+Metas!J850</f>
        <v>3</v>
      </c>
      <c r="H34" s="1">
        <f>SUM(I34:L34)</f>
        <v>3</v>
      </c>
      <c r="I34" s="198"/>
      <c r="J34" s="198">
        <v>1</v>
      </c>
      <c r="K34" s="198">
        <v>1</v>
      </c>
      <c r="L34" s="198">
        <v>1</v>
      </c>
      <c r="M34" s="186">
        <f t="shared" si="42"/>
        <v>4599.8999999999996</v>
      </c>
      <c r="N34" s="186">
        <f t="shared" si="42"/>
        <v>300</v>
      </c>
      <c r="O34" s="186">
        <f t="shared" si="42"/>
        <v>0</v>
      </c>
      <c r="P34" s="186">
        <f t="shared" si="42"/>
        <v>0</v>
      </c>
      <c r="Q34" s="186">
        <f t="shared" si="42"/>
        <v>0</v>
      </c>
      <c r="R34" s="186">
        <f t="shared" si="42"/>
        <v>3999.8999999999996</v>
      </c>
      <c r="S34" s="186">
        <f t="shared" si="42"/>
        <v>300</v>
      </c>
      <c r="T34" s="227">
        <f>+I34</f>
        <v>0</v>
      </c>
      <c r="U34" s="186">
        <f>SUM(V34:AA34)</f>
        <v>0</v>
      </c>
      <c r="V34" s="199"/>
      <c r="W34" s="199"/>
      <c r="X34" s="199"/>
      <c r="Y34" s="199"/>
      <c r="Z34" s="199"/>
      <c r="AA34" s="199"/>
      <c r="AB34" s="227">
        <f>+J34</f>
        <v>1</v>
      </c>
      <c r="AC34" s="186">
        <f>SUM(AD34:AI34)</f>
        <v>1533.3</v>
      </c>
      <c r="AD34" s="199">
        <v>100</v>
      </c>
      <c r="AE34" s="199"/>
      <c r="AF34" s="199"/>
      <c r="AG34" s="199"/>
      <c r="AH34" s="199">
        <v>1333.3</v>
      </c>
      <c r="AI34" s="199">
        <v>100</v>
      </c>
      <c r="AJ34" s="227">
        <f>+K34</f>
        <v>1</v>
      </c>
      <c r="AK34" s="186">
        <f>SUM(AL34:AQ34)</f>
        <v>1533.3</v>
      </c>
      <c r="AL34" s="199">
        <v>100</v>
      </c>
      <c r="AM34" s="199"/>
      <c r="AN34" s="199"/>
      <c r="AO34" s="199"/>
      <c r="AP34" s="199">
        <v>1333.3</v>
      </c>
      <c r="AQ34" s="199">
        <v>100</v>
      </c>
      <c r="AR34" s="227">
        <f>+L34</f>
        <v>1</v>
      </c>
      <c r="AS34" s="186">
        <f>SUM(AT34:AY34)</f>
        <v>1533.3</v>
      </c>
      <c r="AT34" s="199">
        <v>100</v>
      </c>
      <c r="AU34" s="199"/>
      <c r="AV34" s="199"/>
      <c r="AW34" s="199"/>
      <c r="AX34" s="199">
        <v>1333.3</v>
      </c>
      <c r="AY34" s="199">
        <v>100</v>
      </c>
    </row>
    <row r="35" spans="3:51" ht="32.1" customHeight="1" x14ac:dyDescent="0.25">
      <c r="D35" s="202" t="s">
        <v>2712</v>
      </c>
      <c r="E35" s="551" t="s">
        <v>2711</v>
      </c>
      <c r="F35" s="552"/>
      <c r="G35" s="189"/>
      <c r="H35" s="177"/>
      <c r="I35" s="178"/>
      <c r="J35" s="178"/>
      <c r="K35" s="178"/>
      <c r="L35" s="178"/>
      <c r="M35" s="190">
        <f t="shared" si="42"/>
        <v>18500</v>
      </c>
      <c r="N35" s="190">
        <f t="shared" si="42"/>
        <v>2300</v>
      </c>
      <c r="O35" s="190">
        <f t="shared" si="42"/>
        <v>0</v>
      </c>
      <c r="P35" s="190">
        <f t="shared" si="42"/>
        <v>0</v>
      </c>
      <c r="Q35" s="190">
        <f t="shared" si="42"/>
        <v>0</v>
      </c>
      <c r="R35" s="190">
        <f t="shared" si="42"/>
        <v>16000</v>
      </c>
      <c r="S35" s="190">
        <f t="shared" si="42"/>
        <v>200</v>
      </c>
      <c r="T35" s="180"/>
      <c r="U35" s="181">
        <f t="shared" ref="U35:AA35" si="51">SUM(U36:U37)</f>
        <v>2250</v>
      </c>
      <c r="V35" s="181">
        <f t="shared" si="51"/>
        <v>250</v>
      </c>
      <c r="W35" s="181">
        <f t="shared" si="51"/>
        <v>0</v>
      </c>
      <c r="X35" s="181">
        <f t="shared" si="51"/>
        <v>0</v>
      </c>
      <c r="Y35" s="181">
        <f t="shared" si="51"/>
        <v>0</v>
      </c>
      <c r="Z35" s="181">
        <f t="shared" si="51"/>
        <v>2000</v>
      </c>
      <c r="AA35" s="181">
        <f t="shared" si="51"/>
        <v>0</v>
      </c>
      <c r="AB35" s="180"/>
      <c r="AC35" s="181">
        <f t="shared" ref="AC35:AI35" si="52">SUM(AC36:AC37)</f>
        <v>4500</v>
      </c>
      <c r="AD35" s="181">
        <f t="shared" si="52"/>
        <v>500</v>
      </c>
      <c r="AE35" s="181">
        <f t="shared" si="52"/>
        <v>0</v>
      </c>
      <c r="AF35" s="181">
        <f t="shared" si="52"/>
        <v>0</v>
      </c>
      <c r="AG35" s="181">
        <f t="shared" si="52"/>
        <v>0</v>
      </c>
      <c r="AH35" s="181">
        <f t="shared" si="52"/>
        <v>4000</v>
      </c>
      <c r="AI35" s="181">
        <f t="shared" si="52"/>
        <v>0</v>
      </c>
      <c r="AJ35" s="180"/>
      <c r="AK35" s="181">
        <f t="shared" ref="AK35:AQ35" si="53">SUM(AK36:AK37)</f>
        <v>9500</v>
      </c>
      <c r="AL35" s="181">
        <f t="shared" si="53"/>
        <v>1300</v>
      </c>
      <c r="AM35" s="181">
        <f t="shared" si="53"/>
        <v>0</v>
      </c>
      <c r="AN35" s="181">
        <f t="shared" si="53"/>
        <v>0</v>
      </c>
      <c r="AO35" s="181">
        <f t="shared" si="53"/>
        <v>0</v>
      </c>
      <c r="AP35" s="181">
        <f t="shared" si="53"/>
        <v>8000</v>
      </c>
      <c r="AQ35" s="181">
        <f t="shared" si="53"/>
        <v>200</v>
      </c>
      <c r="AR35" s="180"/>
      <c r="AS35" s="181">
        <f t="shared" ref="AS35:AY35" si="54">SUM(AS36:AS37)</f>
        <v>2250</v>
      </c>
      <c r="AT35" s="181">
        <f t="shared" si="54"/>
        <v>250</v>
      </c>
      <c r="AU35" s="181">
        <f t="shared" si="54"/>
        <v>0</v>
      </c>
      <c r="AV35" s="181">
        <f t="shared" si="54"/>
        <v>0</v>
      </c>
      <c r="AW35" s="181">
        <f t="shared" si="54"/>
        <v>0</v>
      </c>
      <c r="AX35" s="181">
        <f t="shared" si="54"/>
        <v>2000</v>
      </c>
      <c r="AY35" s="181">
        <f t="shared" si="54"/>
        <v>0</v>
      </c>
    </row>
    <row r="36" spans="3:51" ht="32.1" customHeight="1" x14ac:dyDescent="0.25">
      <c r="D36" s="202"/>
      <c r="E36" s="182">
        <f>+Metas!H851</f>
        <v>739</v>
      </c>
      <c r="F36" s="183" t="str">
        <f>+Metas!K851</f>
        <v>Obras de reducción del riesgo</v>
      </c>
      <c r="G36" s="226">
        <f>+Metas!J851</f>
        <v>6</v>
      </c>
      <c r="H36" s="1">
        <f>SUM(I36:L36)</f>
        <v>6</v>
      </c>
      <c r="I36" s="185">
        <v>1</v>
      </c>
      <c r="J36" s="185">
        <v>2</v>
      </c>
      <c r="K36" s="185">
        <v>2</v>
      </c>
      <c r="L36" s="185">
        <v>1</v>
      </c>
      <c r="M36" s="186">
        <f t="shared" si="42"/>
        <v>13500</v>
      </c>
      <c r="N36" s="186">
        <f t="shared" si="42"/>
        <v>1500</v>
      </c>
      <c r="O36" s="186">
        <f t="shared" si="42"/>
        <v>0</v>
      </c>
      <c r="P36" s="186">
        <f t="shared" si="42"/>
        <v>0</v>
      </c>
      <c r="Q36" s="186">
        <f t="shared" si="42"/>
        <v>0</v>
      </c>
      <c r="R36" s="186">
        <f t="shared" si="42"/>
        <v>12000</v>
      </c>
      <c r="S36" s="186">
        <f t="shared" si="42"/>
        <v>0</v>
      </c>
      <c r="T36" s="227">
        <f>+I36</f>
        <v>1</v>
      </c>
      <c r="U36" s="186">
        <f>SUM(V36:AA36)</f>
        <v>2250</v>
      </c>
      <c r="V36" s="199">
        <v>250</v>
      </c>
      <c r="W36" s="199"/>
      <c r="X36" s="199"/>
      <c r="Y36" s="199"/>
      <c r="Z36" s="199">
        <v>2000</v>
      </c>
      <c r="AA36" s="199"/>
      <c r="AB36" s="227">
        <f>+J36</f>
        <v>2</v>
      </c>
      <c r="AC36" s="186">
        <f>SUM(AD36:AI36)</f>
        <v>4500</v>
      </c>
      <c r="AD36" s="199">
        <v>500</v>
      </c>
      <c r="AE36" s="199"/>
      <c r="AF36" s="199"/>
      <c r="AG36" s="199"/>
      <c r="AH36" s="199">
        <v>4000</v>
      </c>
      <c r="AI36" s="199"/>
      <c r="AJ36" s="227">
        <f>+K36</f>
        <v>2</v>
      </c>
      <c r="AK36" s="186">
        <f>SUM(AL36:AQ36)</f>
        <v>4500</v>
      </c>
      <c r="AL36" s="199">
        <v>500</v>
      </c>
      <c r="AM36" s="199"/>
      <c r="AN36" s="199"/>
      <c r="AO36" s="199"/>
      <c r="AP36" s="199">
        <v>4000</v>
      </c>
      <c r="AQ36" s="199"/>
      <c r="AR36" s="227">
        <f>+L36</f>
        <v>1</v>
      </c>
      <c r="AS36" s="186">
        <f>SUM(AT36:AY36)</f>
        <v>2250</v>
      </c>
      <c r="AT36" s="199">
        <v>250</v>
      </c>
      <c r="AU36" s="199"/>
      <c r="AV36" s="199"/>
      <c r="AW36" s="199"/>
      <c r="AX36" s="199">
        <v>2000</v>
      </c>
      <c r="AY36" s="199"/>
    </row>
    <row r="37" spans="3:51" ht="32.1" customHeight="1" x14ac:dyDescent="0.25">
      <c r="D37" s="202"/>
      <c r="E37" s="182">
        <f>+Metas!H852</f>
        <v>740</v>
      </c>
      <c r="F37" s="183" t="str">
        <f>+Metas!K852</f>
        <v>Adecuación sismoresistente a edificaciones indispensables</v>
      </c>
      <c r="G37" s="226">
        <f>+Metas!J852</f>
        <v>1</v>
      </c>
      <c r="H37" s="1">
        <f>SUM(I37:L37)</f>
        <v>1</v>
      </c>
      <c r="I37" s="185"/>
      <c r="J37" s="185"/>
      <c r="K37" s="185">
        <v>1</v>
      </c>
      <c r="L37" s="185"/>
      <c r="M37" s="186">
        <f t="shared" si="42"/>
        <v>5000</v>
      </c>
      <c r="N37" s="186">
        <f t="shared" si="42"/>
        <v>800</v>
      </c>
      <c r="O37" s="186">
        <f t="shared" si="42"/>
        <v>0</v>
      </c>
      <c r="P37" s="186">
        <f t="shared" si="42"/>
        <v>0</v>
      </c>
      <c r="Q37" s="186">
        <f t="shared" si="42"/>
        <v>0</v>
      </c>
      <c r="R37" s="186">
        <f t="shared" si="42"/>
        <v>4000</v>
      </c>
      <c r="S37" s="186">
        <f t="shared" si="42"/>
        <v>200</v>
      </c>
      <c r="T37" s="227">
        <f>+I37</f>
        <v>0</v>
      </c>
      <c r="U37" s="186">
        <f>SUM(V37:AA37)</f>
        <v>0</v>
      </c>
      <c r="V37" s="199"/>
      <c r="W37" s="199"/>
      <c r="X37" s="199"/>
      <c r="Y37" s="199"/>
      <c r="Z37" s="199"/>
      <c r="AA37" s="199"/>
      <c r="AB37" s="227">
        <f>+J37</f>
        <v>0</v>
      </c>
      <c r="AC37" s="186">
        <f>SUM(AD37:AI37)</f>
        <v>0</v>
      </c>
      <c r="AD37" s="199"/>
      <c r="AE37" s="199"/>
      <c r="AF37" s="199"/>
      <c r="AG37" s="199"/>
      <c r="AH37" s="199"/>
      <c r="AI37" s="199"/>
      <c r="AJ37" s="227">
        <f>+K37</f>
        <v>1</v>
      </c>
      <c r="AK37" s="186">
        <f>SUM(AL37:AQ37)</f>
        <v>5000</v>
      </c>
      <c r="AL37" s="199">
        <v>800</v>
      </c>
      <c r="AM37" s="199"/>
      <c r="AN37" s="199"/>
      <c r="AO37" s="199"/>
      <c r="AP37" s="199">
        <v>4000</v>
      </c>
      <c r="AQ37" s="199">
        <v>200</v>
      </c>
      <c r="AR37" s="227">
        <f>+L37</f>
        <v>0</v>
      </c>
      <c r="AS37" s="186">
        <f>SUM(AT37:AY37)</f>
        <v>0</v>
      </c>
      <c r="AT37" s="199"/>
      <c r="AU37" s="199"/>
      <c r="AV37" s="199"/>
      <c r="AW37" s="199"/>
      <c r="AX37" s="199"/>
      <c r="AY37" s="199"/>
    </row>
    <row r="38" spans="3:51" ht="32.1" customHeight="1" x14ac:dyDescent="0.25">
      <c r="C38" s="203" t="s">
        <v>2713</v>
      </c>
      <c r="D38" s="165" t="s">
        <v>518</v>
      </c>
      <c r="E38" s="168"/>
      <c r="F38" s="168"/>
      <c r="G38" s="194"/>
      <c r="H38" s="170"/>
      <c r="I38" s="171"/>
      <c r="J38" s="171"/>
      <c r="K38" s="171"/>
      <c r="L38" s="171"/>
      <c r="M38" s="195">
        <f t="shared" ref="M38:S38" si="55">SUM(M39:M51)/2</f>
        <v>7549.9</v>
      </c>
      <c r="N38" s="195">
        <f t="shared" si="55"/>
        <v>2000.4</v>
      </c>
      <c r="O38" s="195">
        <f t="shared" si="55"/>
        <v>0</v>
      </c>
      <c r="P38" s="195">
        <f t="shared" si="55"/>
        <v>0</v>
      </c>
      <c r="Q38" s="195">
        <f t="shared" si="55"/>
        <v>0</v>
      </c>
      <c r="R38" s="195">
        <f t="shared" si="55"/>
        <v>5000</v>
      </c>
      <c r="S38" s="195">
        <f t="shared" si="55"/>
        <v>549.5</v>
      </c>
      <c r="T38" s="204"/>
      <c r="U38" s="205">
        <f t="shared" ref="U38:AA38" si="56">SUM(U39:U51)/2</f>
        <v>1007.4</v>
      </c>
      <c r="V38" s="205">
        <f t="shared" si="56"/>
        <v>632.29999999999995</v>
      </c>
      <c r="W38" s="205">
        <f t="shared" si="56"/>
        <v>0</v>
      </c>
      <c r="X38" s="205">
        <f t="shared" si="56"/>
        <v>0</v>
      </c>
      <c r="Y38" s="205">
        <f t="shared" si="56"/>
        <v>0</v>
      </c>
      <c r="Z38" s="205">
        <f t="shared" si="56"/>
        <v>258.60000000000002</v>
      </c>
      <c r="AA38" s="205">
        <f t="shared" si="56"/>
        <v>116.5</v>
      </c>
      <c r="AB38" s="204"/>
      <c r="AC38" s="205">
        <f t="shared" ref="AC38:AI38" si="57">SUM(AC39:AC51)/2</f>
        <v>1245.5</v>
      </c>
      <c r="AD38" s="205">
        <f t="shared" si="57"/>
        <v>262.40000000000003</v>
      </c>
      <c r="AE38" s="205">
        <f t="shared" si="57"/>
        <v>0</v>
      </c>
      <c r="AF38" s="205">
        <f t="shared" si="57"/>
        <v>0</v>
      </c>
      <c r="AG38" s="205">
        <f t="shared" si="57"/>
        <v>0</v>
      </c>
      <c r="AH38" s="205">
        <f t="shared" si="57"/>
        <v>799.9</v>
      </c>
      <c r="AI38" s="205">
        <f t="shared" si="57"/>
        <v>183.20000000000002</v>
      </c>
      <c r="AJ38" s="204"/>
      <c r="AK38" s="205">
        <f t="shared" ref="AK38:AQ38" si="58">SUM(AK39:AK51)/2</f>
        <v>2268</v>
      </c>
      <c r="AL38" s="205">
        <f t="shared" si="58"/>
        <v>784.90000000000009</v>
      </c>
      <c r="AM38" s="205">
        <f t="shared" si="58"/>
        <v>0</v>
      </c>
      <c r="AN38" s="205">
        <f t="shared" si="58"/>
        <v>0</v>
      </c>
      <c r="AO38" s="205">
        <f t="shared" si="58"/>
        <v>0</v>
      </c>
      <c r="AP38" s="205">
        <f t="shared" si="58"/>
        <v>1349.9</v>
      </c>
      <c r="AQ38" s="205">
        <f t="shared" si="58"/>
        <v>133.20000000000002</v>
      </c>
      <c r="AR38" s="204"/>
      <c r="AS38" s="205">
        <f t="shared" ref="AS38:AY38" si="59">SUM(AS39:AS51)/2</f>
        <v>3029</v>
      </c>
      <c r="AT38" s="205">
        <f t="shared" si="59"/>
        <v>320.79999999999995</v>
      </c>
      <c r="AU38" s="205">
        <f t="shared" si="59"/>
        <v>0</v>
      </c>
      <c r="AV38" s="205">
        <f t="shared" si="59"/>
        <v>0</v>
      </c>
      <c r="AW38" s="205">
        <f t="shared" si="59"/>
        <v>0</v>
      </c>
      <c r="AX38" s="205">
        <f t="shared" si="59"/>
        <v>2591.6000000000004</v>
      </c>
      <c r="AY38" s="205">
        <f t="shared" si="59"/>
        <v>116.6</v>
      </c>
    </row>
    <row r="39" spans="3:51" ht="32.1" customHeight="1" x14ac:dyDescent="0.25">
      <c r="D39" s="202" t="s">
        <v>2715</v>
      </c>
      <c r="E39" s="540" t="s">
        <v>2714</v>
      </c>
      <c r="F39" s="541"/>
      <c r="G39" s="189"/>
      <c r="H39" s="177"/>
      <c r="I39" s="178"/>
      <c r="J39" s="178"/>
      <c r="K39" s="178"/>
      <c r="L39" s="178"/>
      <c r="M39" s="190">
        <f t="shared" ref="M39:S51" si="60">+U39+AC39+AK39+AS39</f>
        <v>489.4</v>
      </c>
      <c r="N39" s="190">
        <f t="shared" si="60"/>
        <v>289.89999999999998</v>
      </c>
      <c r="O39" s="190">
        <f t="shared" si="60"/>
        <v>0</v>
      </c>
      <c r="P39" s="190">
        <f t="shared" si="60"/>
        <v>0</v>
      </c>
      <c r="Q39" s="190">
        <f t="shared" si="60"/>
        <v>0</v>
      </c>
      <c r="R39" s="190">
        <f t="shared" si="60"/>
        <v>49.800000000000004</v>
      </c>
      <c r="S39" s="190">
        <f t="shared" si="60"/>
        <v>149.69999999999999</v>
      </c>
      <c r="T39" s="192"/>
      <c r="U39" s="181">
        <f t="shared" ref="U39:AA39" si="61">SUM(U40:U42)</f>
        <v>149.79999999999998</v>
      </c>
      <c r="V39" s="181">
        <f t="shared" si="61"/>
        <v>83.3</v>
      </c>
      <c r="W39" s="181">
        <f t="shared" si="61"/>
        <v>0</v>
      </c>
      <c r="X39" s="181">
        <f t="shared" si="61"/>
        <v>0</v>
      </c>
      <c r="Y39" s="181">
        <f t="shared" si="61"/>
        <v>0</v>
      </c>
      <c r="Z39" s="181">
        <f t="shared" si="61"/>
        <v>16.600000000000001</v>
      </c>
      <c r="AA39" s="181">
        <f t="shared" si="61"/>
        <v>49.9</v>
      </c>
      <c r="AB39" s="192"/>
      <c r="AC39" s="181">
        <f t="shared" ref="AC39:AI39" si="62">SUM(AC40:AC42)</f>
        <v>169.79999999999998</v>
      </c>
      <c r="AD39" s="181">
        <f t="shared" si="62"/>
        <v>103.3</v>
      </c>
      <c r="AE39" s="181">
        <f t="shared" si="62"/>
        <v>0</v>
      </c>
      <c r="AF39" s="181">
        <f t="shared" si="62"/>
        <v>0</v>
      </c>
      <c r="AG39" s="181">
        <f t="shared" si="62"/>
        <v>0</v>
      </c>
      <c r="AH39" s="181">
        <f t="shared" si="62"/>
        <v>16.600000000000001</v>
      </c>
      <c r="AI39" s="181">
        <f t="shared" si="62"/>
        <v>49.9</v>
      </c>
      <c r="AJ39" s="192"/>
      <c r="AK39" s="181">
        <f t="shared" ref="AK39:AQ39" si="63">SUM(AK40:AK42)</f>
        <v>169.79999999999998</v>
      </c>
      <c r="AL39" s="181">
        <f t="shared" si="63"/>
        <v>103.3</v>
      </c>
      <c r="AM39" s="181">
        <f t="shared" si="63"/>
        <v>0</v>
      </c>
      <c r="AN39" s="181">
        <f t="shared" si="63"/>
        <v>0</v>
      </c>
      <c r="AO39" s="181">
        <f t="shared" si="63"/>
        <v>0</v>
      </c>
      <c r="AP39" s="181">
        <f t="shared" si="63"/>
        <v>16.600000000000001</v>
      </c>
      <c r="AQ39" s="181">
        <f t="shared" si="63"/>
        <v>49.9</v>
      </c>
      <c r="AR39" s="192"/>
      <c r="AS39" s="181">
        <f t="shared" ref="AS39:AY39" si="64">SUM(AS40:AS42)</f>
        <v>0</v>
      </c>
      <c r="AT39" s="181">
        <f t="shared" si="64"/>
        <v>0</v>
      </c>
      <c r="AU39" s="181">
        <f t="shared" si="64"/>
        <v>0</v>
      </c>
      <c r="AV39" s="181">
        <f t="shared" si="64"/>
        <v>0</v>
      </c>
      <c r="AW39" s="181">
        <f t="shared" si="64"/>
        <v>0</v>
      </c>
      <c r="AX39" s="181">
        <f t="shared" si="64"/>
        <v>0</v>
      </c>
      <c r="AY39" s="181">
        <f t="shared" si="64"/>
        <v>0</v>
      </c>
    </row>
    <row r="40" spans="3:51" ht="32.1" customHeight="1" x14ac:dyDescent="0.25">
      <c r="D40" s="202"/>
      <c r="E40" s="182">
        <f>+Metas!H854</f>
        <v>741</v>
      </c>
      <c r="F40" s="191" t="str">
        <f>+Metas!K854</f>
        <v>Fortalecimiento y/o dotación a los equipos de socorro</v>
      </c>
      <c r="G40" s="226">
        <f>+Metas!J854</f>
        <v>3</v>
      </c>
      <c r="H40" s="1">
        <f>SUM(I40:L40)</f>
        <v>3</v>
      </c>
      <c r="I40" s="198">
        <v>1</v>
      </c>
      <c r="J40" s="198">
        <v>1</v>
      </c>
      <c r="K40" s="198">
        <v>1</v>
      </c>
      <c r="L40" s="198"/>
      <c r="M40" s="186">
        <f t="shared" si="60"/>
        <v>309.59999999999997</v>
      </c>
      <c r="N40" s="186">
        <f t="shared" si="60"/>
        <v>210</v>
      </c>
      <c r="O40" s="186">
        <f t="shared" si="60"/>
        <v>0</v>
      </c>
      <c r="P40" s="186">
        <f t="shared" si="60"/>
        <v>0</v>
      </c>
      <c r="Q40" s="186">
        <f t="shared" si="60"/>
        <v>0</v>
      </c>
      <c r="R40" s="186">
        <f t="shared" si="60"/>
        <v>49.800000000000004</v>
      </c>
      <c r="S40" s="186">
        <f t="shared" si="60"/>
        <v>49.800000000000004</v>
      </c>
      <c r="T40" s="227">
        <f>+I40</f>
        <v>1</v>
      </c>
      <c r="U40" s="186">
        <f>SUM(V40:AA40)</f>
        <v>103.19999999999999</v>
      </c>
      <c r="V40" s="199">
        <v>70</v>
      </c>
      <c r="W40" s="199"/>
      <c r="X40" s="199"/>
      <c r="Y40" s="199"/>
      <c r="Z40" s="199">
        <v>16.600000000000001</v>
      </c>
      <c r="AA40" s="199">
        <v>16.600000000000001</v>
      </c>
      <c r="AB40" s="227">
        <f>+J40</f>
        <v>1</v>
      </c>
      <c r="AC40" s="186">
        <f>SUM(AD40:AI40)</f>
        <v>103.19999999999999</v>
      </c>
      <c r="AD40" s="199">
        <v>70</v>
      </c>
      <c r="AE40" s="199"/>
      <c r="AF40" s="199"/>
      <c r="AG40" s="199"/>
      <c r="AH40" s="199">
        <v>16.600000000000001</v>
      </c>
      <c r="AI40" s="199">
        <v>16.600000000000001</v>
      </c>
      <c r="AJ40" s="227">
        <f>+K40</f>
        <v>1</v>
      </c>
      <c r="AK40" s="186">
        <f>SUM(AL40:AQ40)</f>
        <v>103.19999999999999</v>
      </c>
      <c r="AL40" s="199">
        <v>70</v>
      </c>
      <c r="AM40" s="199"/>
      <c r="AN40" s="199"/>
      <c r="AO40" s="199"/>
      <c r="AP40" s="199">
        <v>16.600000000000001</v>
      </c>
      <c r="AQ40" s="199">
        <v>16.600000000000001</v>
      </c>
      <c r="AR40" s="227">
        <f>+L40</f>
        <v>0</v>
      </c>
      <c r="AS40" s="186">
        <f>SUM(AT40:AY40)</f>
        <v>0</v>
      </c>
      <c r="AT40" s="199"/>
      <c r="AU40" s="199"/>
      <c r="AV40" s="199"/>
      <c r="AW40" s="199"/>
      <c r="AX40" s="199"/>
      <c r="AY40" s="199"/>
    </row>
    <row r="41" spans="3:51" ht="32.1" customHeight="1" x14ac:dyDescent="0.25">
      <c r="D41" s="202"/>
      <c r="E41" s="182">
        <f>+Metas!H855</f>
        <v>742</v>
      </c>
      <c r="F41" s="191" t="str">
        <f>+Metas!K855</f>
        <v>Talleres sobre preparación para la emergencia y creación de comités comunitarios de respuesta.</v>
      </c>
      <c r="G41" s="226">
        <f>+Metas!J855</f>
        <v>6</v>
      </c>
      <c r="H41" s="1">
        <f>SUM(I41:L41)</f>
        <v>6</v>
      </c>
      <c r="I41" s="198">
        <v>2</v>
      </c>
      <c r="J41" s="198">
        <v>2</v>
      </c>
      <c r="K41" s="198">
        <v>2</v>
      </c>
      <c r="L41" s="198"/>
      <c r="M41" s="186">
        <f t="shared" si="60"/>
        <v>139.79999999999998</v>
      </c>
      <c r="N41" s="186">
        <f t="shared" si="60"/>
        <v>39.900000000000006</v>
      </c>
      <c r="O41" s="186">
        <f t="shared" si="60"/>
        <v>0</v>
      </c>
      <c r="P41" s="186">
        <f t="shared" si="60"/>
        <v>0</v>
      </c>
      <c r="Q41" s="186">
        <f t="shared" si="60"/>
        <v>0</v>
      </c>
      <c r="R41" s="186">
        <f t="shared" si="60"/>
        <v>0</v>
      </c>
      <c r="S41" s="186">
        <f t="shared" si="60"/>
        <v>99.899999999999991</v>
      </c>
      <c r="T41" s="227">
        <f>+I41</f>
        <v>2</v>
      </c>
      <c r="U41" s="186">
        <f>SUM(V41:AA41)</f>
        <v>46.599999999999994</v>
      </c>
      <c r="V41" s="199">
        <v>13.3</v>
      </c>
      <c r="W41" s="199"/>
      <c r="X41" s="199"/>
      <c r="Y41" s="199"/>
      <c r="Z41" s="199"/>
      <c r="AA41" s="199">
        <v>33.299999999999997</v>
      </c>
      <c r="AB41" s="227">
        <f>+J41</f>
        <v>2</v>
      </c>
      <c r="AC41" s="186">
        <f>SUM(AD41:AI41)</f>
        <v>46.599999999999994</v>
      </c>
      <c r="AD41" s="199">
        <v>13.3</v>
      </c>
      <c r="AE41" s="199"/>
      <c r="AF41" s="199"/>
      <c r="AG41" s="199"/>
      <c r="AH41" s="199"/>
      <c r="AI41" s="199">
        <v>33.299999999999997</v>
      </c>
      <c r="AJ41" s="227">
        <f>+K41</f>
        <v>2</v>
      </c>
      <c r="AK41" s="186">
        <f>SUM(AL41:AQ41)</f>
        <v>46.599999999999994</v>
      </c>
      <c r="AL41" s="199">
        <v>13.3</v>
      </c>
      <c r="AM41" s="199"/>
      <c r="AN41" s="199"/>
      <c r="AO41" s="199"/>
      <c r="AP41" s="199"/>
      <c r="AQ41" s="199">
        <v>33.299999999999997</v>
      </c>
      <c r="AR41" s="227">
        <f>+L41</f>
        <v>0</v>
      </c>
      <c r="AS41" s="186">
        <f>SUM(AT41:AY41)</f>
        <v>0</v>
      </c>
      <c r="AT41" s="199"/>
      <c r="AU41" s="199"/>
      <c r="AV41" s="199"/>
      <c r="AW41" s="199"/>
      <c r="AX41" s="199"/>
      <c r="AY41" s="199"/>
    </row>
    <row r="42" spans="3:51" ht="32.1" customHeight="1" x14ac:dyDescent="0.25">
      <c r="D42" s="202"/>
      <c r="E42" s="182">
        <f>+Metas!H856</f>
        <v>743</v>
      </c>
      <c r="F42" s="191" t="str">
        <f>+Metas!K856</f>
        <v>Simulacros de evacuación</v>
      </c>
      <c r="G42" s="226">
        <f>+Metas!J856</f>
        <v>2</v>
      </c>
      <c r="H42" s="1">
        <f>SUM(I42:L42)</f>
        <v>2</v>
      </c>
      <c r="I42" s="198"/>
      <c r="J42" s="198">
        <v>1</v>
      </c>
      <c r="K42" s="198">
        <v>1</v>
      </c>
      <c r="L42" s="198"/>
      <c r="M42" s="186">
        <f t="shared" si="60"/>
        <v>40</v>
      </c>
      <c r="N42" s="186">
        <f t="shared" si="60"/>
        <v>40</v>
      </c>
      <c r="O42" s="186">
        <f t="shared" si="60"/>
        <v>0</v>
      </c>
      <c r="P42" s="186">
        <f t="shared" si="60"/>
        <v>0</v>
      </c>
      <c r="Q42" s="186">
        <f t="shared" si="60"/>
        <v>0</v>
      </c>
      <c r="R42" s="186">
        <f t="shared" si="60"/>
        <v>0</v>
      </c>
      <c r="S42" s="186">
        <f t="shared" si="60"/>
        <v>0</v>
      </c>
      <c r="T42" s="227">
        <f>+I42</f>
        <v>0</v>
      </c>
      <c r="U42" s="186">
        <f>SUM(V42:AA42)</f>
        <v>0</v>
      </c>
      <c r="V42" s="199"/>
      <c r="W42" s="199"/>
      <c r="X42" s="199"/>
      <c r="Y42" s="199"/>
      <c r="Z42" s="199"/>
      <c r="AA42" s="199"/>
      <c r="AB42" s="227">
        <f>+J42</f>
        <v>1</v>
      </c>
      <c r="AC42" s="186">
        <f>SUM(AD42:AI42)</f>
        <v>20</v>
      </c>
      <c r="AD42" s="199">
        <v>20</v>
      </c>
      <c r="AE42" s="199"/>
      <c r="AF42" s="199"/>
      <c r="AG42" s="199"/>
      <c r="AH42" s="199"/>
      <c r="AI42" s="199"/>
      <c r="AJ42" s="227">
        <f>+K42</f>
        <v>1</v>
      </c>
      <c r="AK42" s="186">
        <f>SUM(AL42:AQ42)</f>
        <v>20</v>
      </c>
      <c r="AL42" s="199">
        <v>20</v>
      </c>
      <c r="AM42" s="199"/>
      <c r="AN42" s="199"/>
      <c r="AO42" s="199"/>
      <c r="AP42" s="199"/>
      <c r="AQ42" s="199"/>
      <c r="AR42" s="227">
        <f>+L42</f>
        <v>0</v>
      </c>
      <c r="AS42" s="186">
        <f>SUM(AT42:AY42)</f>
        <v>0</v>
      </c>
      <c r="AT42" s="199"/>
      <c r="AU42" s="199"/>
      <c r="AV42" s="199"/>
      <c r="AW42" s="199"/>
      <c r="AX42" s="199"/>
      <c r="AY42" s="199"/>
    </row>
    <row r="43" spans="3:51" ht="32.1" customHeight="1" x14ac:dyDescent="0.25">
      <c r="D43" s="202" t="s">
        <v>2717</v>
      </c>
      <c r="E43" s="540" t="s">
        <v>2716</v>
      </c>
      <c r="F43" s="541"/>
      <c r="G43" s="189"/>
      <c r="H43" s="177"/>
      <c r="I43" s="178"/>
      <c r="J43" s="178"/>
      <c r="K43" s="178"/>
      <c r="L43" s="178"/>
      <c r="M43" s="190">
        <f t="shared" si="60"/>
        <v>3110</v>
      </c>
      <c r="N43" s="190">
        <f t="shared" si="60"/>
        <v>410</v>
      </c>
      <c r="O43" s="190">
        <f t="shared" si="60"/>
        <v>0</v>
      </c>
      <c r="P43" s="190">
        <f t="shared" si="60"/>
        <v>0</v>
      </c>
      <c r="Q43" s="190">
        <f t="shared" si="60"/>
        <v>0</v>
      </c>
      <c r="R43" s="190">
        <f t="shared" si="60"/>
        <v>2400</v>
      </c>
      <c r="S43" s="190">
        <f t="shared" si="60"/>
        <v>300</v>
      </c>
      <c r="T43" s="192"/>
      <c r="U43" s="181">
        <f t="shared" ref="U43:AA43" si="65">SUM(U44:U46)</f>
        <v>240</v>
      </c>
      <c r="V43" s="181">
        <f t="shared" si="65"/>
        <v>40</v>
      </c>
      <c r="W43" s="181">
        <f t="shared" si="65"/>
        <v>0</v>
      </c>
      <c r="X43" s="181">
        <f t="shared" si="65"/>
        <v>0</v>
      </c>
      <c r="Y43" s="181">
        <f t="shared" si="65"/>
        <v>0</v>
      </c>
      <c r="Z43" s="181">
        <f t="shared" si="65"/>
        <v>150</v>
      </c>
      <c r="AA43" s="181">
        <f t="shared" si="65"/>
        <v>50</v>
      </c>
      <c r="AB43" s="192"/>
      <c r="AC43" s="181">
        <f t="shared" ref="AC43:AI43" si="66">SUM(AC44:AC46)</f>
        <v>280</v>
      </c>
      <c r="AD43" s="181">
        <f t="shared" si="66"/>
        <v>80</v>
      </c>
      <c r="AE43" s="181">
        <f t="shared" si="66"/>
        <v>0</v>
      </c>
      <c r="AF43" s="181">
        <f t="shared" si="66"/>
        <v>0</v>
      </c>
      <c r="AG43" s="181">
        <f t="shared" si="66"/>
        <v>0</v>
      </c>
      <c r="AH43" s="181">
        <f t="shared" si="66"/>
        <v>100</v>
      </c>
      <c r="AI43" s="181">
        <f t="shared" si="66"/>
        <v>100</v>
      </c>
      <c r="AJ43" s="192"/>
      <c r="AK43" s="181">
        <f t="shared" ref="AK43:AQ43" si="67">SUM(AK44:AK46)</f>
        <v>240</v>
      </c>
      <c r="AL43" s="181">
        <f t="shared" si="67"/>
        <v>40</v>
      </c>
      <c r="AM43" s="181">
        <f t="shared" si="67"/>
        <v>0</v>
      </c>
      <c r="AN43" s="181">
        <f t="shared" si="67"/>
        <v>0</v>
      </c>
      <c r="AO43" s="181">
        <f t="shared" si="67"/>
        <v>0</v>
      </c>
      <c r="AP43" s="181">
        <f t="shared" si="67"/>
        <v>150</v>
      </c>
      <c r="AQ43" s="181">
        <f t="shared" si="67"/>
        <v>50</v>
      </c>
      <c r="AR43" s="192"/>
      <c r="AS43" s="181">
        <f t="shared" ref="AS43:AY43" si="68">SUM(AS44:AS46)</f>
        <v>2350</v>
      </c>
      <c r="AT43" s="181">
        <f t="shared" si="68"/>
        <v>250</v>
      </c>
      <c r="AU43" s="181">
        <f t="shared" si="68"/>
        <v>0</v>
      </c>
      <c r="AV43" s="181">
        <f t="shared" si="68"/>
        <v>0</v>
      </c>
      <c r="AW43" s="181">
        <f t="shared" si="68"/>
        <v>0</v>
      </c>
      <c r="AX43" s="181">
        <f t="shared" si="68"/>
        <v>2000</v>
      </c>
      <c r="AY43" s="181">
        <f t="shared" si="68"/>
        <v>100</v>
      </c>
    </row>
    <row r="44" spans="3:51" ht="32.1" customHeight="1" x14ac:dyDescent="0.25">
      <c r="D44" s="202"/>
      <c r="E44" s="182">
        <f>+Metas!H857</f>
        <v>744</v>
      </c>
      <c r="F44" s="191" t="str">
        <f>+Metas!K857</f>
        <v>Red de comunicación en el Departamento fortalecida</v>
      </c>
      <c r="G44" s="226">
        <f>+Metas!J857</f>
        <v>1</v>
      </c>
      <c r="H44" s="1">
        <f>SUM(I44:L44)</f>
        <v>1</v>
      </c>
      <c r="I44" s="198"/>
      <c r="J44" s="198">
        <v>1</v>
      </c>
      <c r="K44" s="198"/>
      <c r="L44" s="198"/>
      <c r="M44" s="186">
        <f t="shared" si="60"/>
        <v>280</v>
      </c>
      <c r="N44" s="186">
        <f t="shared" si="60"/>
        <v>80</v>
      </c>
      <c r="O44" s="186">
        <f t="shared" si="60"/>
        <v>0</v>
      </c>
      <c r="P44" s="186">
        <f t="shared" si="60"/>
        <v>0</v>
      </c>
      <c r="Q44" s="186">
        <f t="shared" si="60"/>
        <v>0</v>
      </c>
      <c r="R44" s="186">
        <f t="shared" si="60"/>
        <v>100</v>
      </c>
      <c r="S44" s="186">
        <f t="shared" si="60"/>
        <v>100</v>
      </c>
      <c r="T44" s="227">
        <f>+I44</f>
        <v>0</v>
      </c>
      <c r="U44" s="186">
        <f>SUM(V44:AA44)</f>
        <v>0</v>
      </c>
      <c r="V44" s="199"/>
      <c r="W44" s="199"/>
      <c r="X44" s="199"/>
      <c r="Y44" s="199"/>
      <c r="Z44" s="199"/>
      <c r="AA44" s="199"/>
      <c r="AB44" s="227">
        <f>+J44</f>
        <v>1</v>
      </c>
      <c r="AC44" s="186">
        <f>SUM(AD44:AI44)</f>
        <v>280</v>
      </c>
      <c r="AD44" s="199">
        <v>80</v>
      </c>
      <c r="AE44" s="199"/>
      <c r="AF44" s="199"/>
      <c r="AG44" s="199"/>
      <c r="AH44" s="199">
        <v>100</v>
      </c>
      <c r="AI44" s="199">
        <v>100</v>
      </c>
      <c r="AJ44" s="227">
        <f>+K44</f>
        <v>0</v>
      </c>
      <c r="AK44" s="186">
        <f>SUM(AL44:AQ44)</f>
        <v>0</v>
      </c>
      <c r="AL44" s="199"/>
      <c r="AM44" s="199"/>
      <c r="AN44" s="199"/>
      <c r="AO44" s="199"/>
      <c r="AP44" s="199"/>
      <c r="AQ44" s="199"/>
      <c r="AR44" s="227">
        <f>+L44</f>
        <v>0</v>
      </c>
      <c r="AS44" s="186">
        <f>SUM(AT44:AY44)</f>
        <v>0</v>
      </c>
      <c r="AT44" s="199"/>
      <c r="AU44" s="199"/>
      <c r="AV44" s="199"/>
      <c r="AW44" s="199"/>
      <c r="AX44" s="199"/>
      <c r="AY44" s="199"/>
    </row>
    <row r="45" spans="3:51" ht="32.1" customHeight="1" x14ac:dyDescent="0.25">
      <c r="D45" s="202"/>
      <c r="E45" s="182">
        <f>+Metas!H858</f>
        <v>745</v>
      </c>
      <c r="F45" s="191" t="str">
        <f>+Metas!K858</f>
        <v>Dotación del Centro Logístico Humanitario</v>
      </c>
      <c r="G45" s="226">
        <f>+Metas!J858</f>
        <v>2</v>
      </c>
      <c r="H45" s="1">
        <f>SUM(I45:L45)</f>
        <v>2</v>
      </c>
      <c r="I45" s="198">
        <v>1</v>
      </c>
      <c r="J45" s="198"/>
      <c r="K45" s="198">
        <v>1</v>
      </c>
      <c r="L45" s="198"/>
      <c r="M45" s="186">
        <f t="shared" si="60"/>
        <v>480</v>
      </c>
      <c r="N45" s="186">
        <f t="shared" si="60"/>
        <v>80</v>
      </c>
      <c r="O45" s="186">
        <f t="shared" si="60"/>
        <v>0</v>
      </c>
      <c r="P45" s="186">
        <f t="shared" si="60"/>
        <v>0</v>
      </c>
      <c r="Q45" s="186">
        <f t="shared" si="60"/>
        <v>0</v>
      </c>
      <c r="R45" s="186">
        <f t="shared" si="60"/>
        <v>300</v>
      </c>
      <c r="S45" s="186">
        <f t="shared" si="60"/>
        <v>100</v>
      </c>
      <c r="T45" s="227">
        <f>+I45</f>
        <v>1</v>
      </c>
      <c r="U45" s="186">
        <f>SUM(V45:AA45)</f>
        <v>240</v>
      </c>
      <c r="V45" s="199">
        <v>40</v>
      </c>
      <c r="W45" s="199"/>
      <c r="X45" s="199"/>
      <c r="Y45" s="199"/>
      <c r="Z45" s="199">
        <v>150</v>
      </c>
      <c r="AA45" s="199">
        <v>50</v>
      </c>
      <c r="AB45" s="227">
        <f>+J45</f>
        <v>0</v>
      </c>
      <c r="AC45" s="186">
        <f>SUM(AD45:AI45)</f>
        <v>0</v>
      </c>
      <c r="AD45" s="199"/>
      <c r="AE45" s="199"/>
      <c r="AF45" s="199"/>
      <c r="AG45" s="199"/>
      <c r="AH45" s="199"/>
      <c r="AI45" s="199"/>
      <c r="AJ45" s="227">
        <f>+K45</f>
        <v>1</v>
      </c>
      <c r="AK45" s="186">
        <f>SUM(AL45:AQ45)</f>
        <v>240</v>
      </c>
      <c r="AL45" s="199">
        <v>40</v>
      </c>
      <c r="AM45" s="199"/>
      <c r="AN45" s="199"/>
      <c r="AO45" s="199"/>
      <c r="AP45" s="199">
        <v>150</v>
      </c>
      <c r="AQ45" s="199">
        <v>50</v>
      </c>
      <c r="AR45" s="227">
        <f>+L45</f>
        <v>0</v>
      </c>
      <c r="AS45" s="186">
        <f>SUM(AT45:AY45)</f>
        <v>0</v>
      </c>
      <c r="AT45" s="199"/>
      <c r="AU45" s="199"/>
      <c r="AV45" s="199"/>
      <c r="AW45" s="199"/>
      <c r="AX45" s="199"/>
      <c r="AY45" s="199"/>
    </row>
    <row r="46" spans="3:51" ht="32.1" customHeight="1" x14ac:dyDescent="0.25">
      <c r="D46" s="202"/>
      <c r="E46" s="182">
        <f>+Metas!H859</f>
        <v>746</v>
      </c>
      <c r="F46" s="191" t="str">
        <f>+Metas!K859</f>
        <v>Construcción y Dotación del Centro Logístico Humanitario para el Catatumbo.</v>
      </c>
      <c r="G46" s="226">
        <f>+Metas!J859</f>
        <v>1</v>
      </c>
      <c r="H46" s="1">
        <f>SUM(I46:L46)</f>
        <v>1</v>
      </c>
      <c r="I46" s="198"/>
      <c r="J46" s="198"/>
      <c r="K46" s="198"/>
      <c r="L46" s="198">
        <v>1</v>
      </c>
      <c r="M46" s="186">
        <f t="shared" si="60"/>
        <v>2350</v>
      </c>
      <c r="N46" s="186">
        <f t="shared" si="60"/>
        <v>250</v>
      </c>
      <c r="O46" s="186">
        <f t="shared" si="60"/>
        <v>0</v>
      </c>
      <c r="P46" s="186">
        <f t="shared" si="60"/>
        <v>0</v>
      </c>
      <c r="Q46" s="186">
        <f t="shared" si="60"/>
        <v>0</v>
      </c>
      <c r="R46" s="186">
        <f t="shared" si="60"/>
        <v>2000</v>
      </c>
      <c r="S46" s="186">
        <f t="shared" si="60"/>
        <v>100</v>
      </c>
      <c r="T46" s="227">
        <f>+I46</f>
        <v>0</v>
      </c>
      <c r="U46" s="186">
        <f>SUM(V46:AA46)</f>
        <v>0</v>
      </c>
      <c r="V46" s="199"/>
      <c r="W46" s="199"/>
      <c r="X46" s="199"/>
      <c r="Y46" s="199"/>
      <c r="Z46" s="199"/>
      <c r="AA46" s="199"/>
      <c r="AB46" s="227">
        <f>+J46</f>
        <v>0</v>
      </c>
      <c r="AC46" s="186">
        <f>SUM(AD46:AI46)</f>
        <v>0</v>
      </c>
      <c r="AD46" s="199"/>
      <c r="AE46" s="199"/>
      <c r="AF46" s="199"/>
      <c r="AG46" s="199"/>
      <c r="AH46" s="199"/>
      <c r="AI46" s="199"/>
      <c r="AJ46" s="227">
        <f>+K46</f>
        <v>0</v>
      </c>
      <c r="AK46" s="186">
        <f>SUM(AL46:AQ46)</f>
        <v>0</v>
      </c>
      <c r="AL46" s="199"/>
      <c r="AM46" s="199"/>
      <c r="AN46" s="199"/>
      <c r="AO46" s="199"/>
      <c r="AP46" s="199"/>
      <c r="AQ46" s="199"/>
      <c r="AR46" s="227">
        <f>+L46</f>
        <v>1</v>
      </c>
      <c r="AS46" s="186">
        <f>SUM(AT46:AY46)</f>
        <v>2350</v>
      </c>
      <c r="AT46" s="199">
        <v>250</v>
      </c>
      <c r="AU46" s="199"/>
      <c r="AV46" s="199"/>
      <c r="AW46" s="199"/>
      <c r="AX46" s="199">
        <v>2000</v>
      </c>
      <c r="AY46" s="199">
        <v>100</v>
      </c>
    </row>
    <row r="47" spans="3:51" ht="32.1" customHeight="1" x14ac:dyDescent="0.25">
      <c r="D47" s="202" t="s">
        <v>2719</v>
      </c>
      <c r="E47" s="540" t="s">
        <v>2718</v>
      </c>
      <c r="F47" s="541"/>
      <c r="G47" s="189"/>
      <c r="H47" s="177"/>
      <c r="I47" s="178"/>
      <c r="J47" s="178"/>
      <c r="K47" s="178"/>
      <c r="L47" s="178"/>
      <c r="M47" s="190">
        <f t="shared" si="60"/>
        <v>2950.5</v>
      </c>
      <c r="N47" s="190">
        <f t="shared" si="60"/>
        <v>300.5</v>
      </c>
      <c r="O47" s="190">
        <f t="shared" si="60"/>
        <v>0</v>
      </c>
      <c r="P47" s="190">
        <f t="shared" si="60"/>
        <v>0</v>
      </c>
      <c r="Q47" s="190">
        <f t="shared" si="60"/>
        <v>0</v>
      </c>
      <c r="R47" s="190">
        <f t="shared" si="60"/>
        <v>2550.1999999999998</v>
      </c>
      <c r="S47" s="190">
        <f t="shared" si="60"/>
        <v>99.799999999999983</v>
      </c>
      <c r="T47" s="192"/>
      <c r="U47" s="181">
        <f t="shared" ref="U47:AA47" si="69">SUM(U48:U49)</f>
        <v>117.6</v>
      </c>
      <c r="V47" s="181">
        <f t="shared" si="69"/>
        <v>9</v>
      </c>
      <c r="W47" s="181">
        <f t="shared" si="69"/>
        <v>0</v>
      </c>
      <c r="X47" s="181">
        <f t="shared" si="69"/>
        <v>0</v>
      </c>
      <c r="Y47" s="181">
        <f t="shared" si="69"/>
        <v>0</v>
      </c>
      <c r="Z47" s="181">
        <f t="shared" si="69"/>
        <v>92</v>
      </c>
      <c r="AA47" s="181">
        <f t="shared" si="69"/>
        <v>16.600000000000001</v>
      </c>
      <c r="AB47" s="192"/>
      <c r="AC47" s="181">
        <f t="shared" ref="AC47:AI47" si="70">SUM(AC48:AC49)</f>
        <v>795.7</v>
      </c>
      <c r="AD47" s="181">
        <f t="shared" si="70"/>
        <v>79.099999999999994</v>
      </c>
      <c r="AE47" s="181">
        <f t="shared" si="70"/>
        <v>0</v>
      </c>
      <c r="AF47" s="181">
        <f t="shared" si="70"/>
        <v>0</v>
      </c>
      <c r="AG47" s="181">
        <f t="shared" si="70"/>
        <v>0</v>
      </c>
      <c r="AH47" s="181">
        <f t="shared" si="70"/>
        <v>683.3</v>
      </c>
      <c r="AI47" s="181">
        <f t="shared" si="70"/>
        <v>33.299999999999997</v>
      </c>
      <c r="AJ47" s="192"/>
      <c r="AK47" s="181">
        <f t="shared" ref="AK47:AQ47" si="71">SUM(AK48:AK49)</f>
        <v>1358.2</v>
      </c>
      <c r="AL47" s="181">
        <f t="shared" si="71"/>
        <v>141.6</v>
      </c>
      <c r="AM47" s="181">
        <f t="shared" si="71"/>
        <v>0</v>
      </c>
      <c r="AN47" s="181">
        <f t="shared" si="71"/>
        <v>0</v>
      </c>
      <c r="AO47" s="181">
        <f t="shared" si="71"/>
        <v>0</v>
      </c>
      <c r="AP47" s="181">
        <f t="shared" si="71"/>
        <v>1183.3</v>
      </c>
      <c r="AQ47" s="181">
        <f t="shared" si="71"/>
        <v>33.299999999999997</v>
      </c>
      <c r="AR47" s="192"/>
      <c r="AS47" s="181">
        <f t="shared" ref="AS47:AY47" si="72">SUM(AS48:AS49)</f>
        <v>679</v>
      </c>
      <c r="AT47" s="181">
        <f t="shared" si="72"/>
        <v>70.8</v>
      </c>
      <c r="AU47" s="181">
        <f t="shared" si="72"/>
        <v>0</v>
      </c>
      <c r="AV47" s="181">
        <f t="shared" si="72"/>
        <v>0</v>
      </c>
      <c r="AW47" s="181">
        <f t="shared" si="72"/>
        <v>0</v>
      </c>
      <c r="AX47" s="181">
        <f t="shared" si="72"/>
        <v>591.6</v>
      </c>
      <c r="AY47" s="181">
        <f t="shared" si="72"/>
        <v>16.600000000000001</v>
      </c>
    </row>
    <row r="48" spans="3:51" ht="32.1" customHeight="1" x14ac:dyDescent="0.25">
      <c r="D48" s="202"/>
      <c r="E48" s="182">
        <f>+Metas!H860</f>
        <v>747</v>
      </c>
      <c r="F48" s="191" t="str">
        <f>+Metas!K860</f>
        <v>Obras de rehabilitación y reconstrucción</v>
      </c>
      <c r="G48" s="226">
        <f>+Metas!J860</f>
        <v>4</v>
      </c>
      <c r="H48" s="1">
        <f>SUM(I48:L48)</f>
        <v>4</v>
      </c>
      <c r="I48" s="198"/>
      <c r="J48" s="198">
        <v>1</v>
      </c>
      <c r="K48" s="198">
        <v>2</v>
      </c>
      <c r="L48" s="198">
        <v>1</v>
      </c>
      <c r="M48" s="186">
        <f t="shared" si="60"/>
        <v>2250</v>
      </c>
      <c r="N48" s="186">
        <f t="shared" si="60"/>
        <v>250</v>
      </c>
      <c r="O48" s="186">
        <f t="shared" si="60"/>
        <v>0</v>
      </c>
      <c r="P48" s="186">
        <f t="shared" si="60"/>
        <v>0</v>
      </c>
      <c r="Q48" s="186">
        <f t="shared" si="60"/>
        <v>0</v>
      </c>
      <c r="R48" s="186">
        <f t="shared" si="60"/>
        <v>2000</v>
      </c>
      <c r="S48" s="186">
        <f t="shared" si="60"/>
        <v>0</v>
      </c>
      <c r="T48" s="227">
        <f>+I48</f>
        <v>0</v>
      </c>
      <c r="U48" s="186">
        <f>SUM(V48:AA48)</f>
        <v>0</v>
      </c>
      <c r="V48" s="199"/>
      <c r="W48" s="199"/>
      <c r="X48" s="199"/>
      <c r="Y48" s="199"/>
      <c r="Z48" s="199"/>
      <c r="AA48" s="199"/>
      <c r="AB48" s="227">
        <f>+J48</f>
        <v>1</v>
      </c>
      <c r="AC48" s="186">
        <f>SUM(AD48:AI48)</f>
        <v>562.5</v>
      </c>
      <c r="AD48" s="199">
        <v>62.5</v>
      </c>
      <c r="AE48" s="199"/>
      <c r="AF48" s="199"/>
      <c r="AG48" s="199"/>
      <c r="AH48" s="199">
        <v>500</v>
      </c>
      <c r="AI48" s="199"/>
      <c r="AJ48" s="227">
        <f>+K48</f>
        <v>2</v>
      </c>
      <c r="AK48" s="186">
        <f>SUM(AL48:AQ48)</f>
        <v>1125</v>
      </c>
      <c r="AL48" s="199">
        <v>125</v>
      </c>
      <c r="AM48" s="199"/>
      <c r="AN48" s="199"/>
      <c r="AO48" s="199"/>
      <c r="AP48" s="199">
        <v>1000</v>
      </c>
      <c r="AQ48" s="199"/>
      <c r="AR48" s="227">
        <f>+L48</f>
        <v>1</v>
      </c>
      <c r="AS48" s="186">
        <f>SUM(AT48:AY48)</f>
        <v>562.5</v>
      </c>
      <c r="AT48" s="199">
        <v>62.5</v>
      </c>
      <c r="AU48" s="199"/>
      <c r="AV48" s="199"/>
      <c r="AW48" s="199"/>
      <c r="AX48" s="199">
        <v>500</v>
      </c>
      <c r="AY48" s="199"/>
    </row>
    <row r="49" spans="4:51" ht="32.1" customHeight="1" x14ac:dyDescent="0.25">
      <c r="D49" s="202"/>
      <c r="E49" s="182">
        <f>+Metas!H861</f>
        <v>748</v>
      </c>
      <c r="F49" s="191" t="str">
        <f>+Metas!K861</f>
        <v>Damnificados apoyados por eventos naturales o antrópicos no intencionales</v>
      </c>
      <c r="G49" s="232">
        <f>+Metas!J861</f>
        <v>0.3</v>
      </c>
      <c r="H49" s="3">
        <f>SUM(I49:L49)</f>
        <v>0.3</v>
      </c>
      <c r="I49" s="231">
        <v>0.05</v>
      </c>
      <c r="J49" s="231">
        <v>0.1</v>
      </c>
      <c r="K49" s="231">
        <v>0.1</v>
      </c>
      <c r="L49" s="231">
        <v>0.05</v>
      </c>
      <c r="M49" s="186">
        <f t="shared" si="60"/>
        <v>700.5</v>
      </c>
      <c r="N49" s="186">
        <f t="shared" si="60"/>
        <v>50.5</v>
      </c>
      <c r="O49" s="186">
        <f t="shared" si="60"/>
        <v>0</v>
      </c>
      <c r="P49" s="186">
        <f t="shared" si="60"/>
        <v>0</v>
      </c>
      <c r="Q49" s="186">
        <f t="shared" si="60"/>
        <v>0</v>
      </c>
      <c r="R49" s="186">
        <f t="shared" si="60"/>
        <v>550.20000000000005</v>
      </c>
      <c r="S49" s="186">
        <f t="shared" si="60"/>
        <v>99.799999999999983</v>
      </c>
      <c r="T49" s="227">
        <f>+I49</f>
        <v>0.05</v>
      </c>
      <c r="U49" s="186">
        <f>SUM(V49:AA49)</f>
        <v>117.6</v>
      </c>
      <c r="V49" s="199">
        <v>9</v>
      </c>
      <c r="W49" s="199"/>
      <c r="X49" s="199"/>
      <c r="Y49" s="199"/>
      <c r="Z49" s="199">
        <v>92</v>
      </c>
      <c r="AA49" s="199">
        <v>16.600000000000001</v>
      </c>
      <c r="AB49" s="227">
        <f>+J49</f>
        <v>0.1</v>
      </c>
      <c r="AC49" s="186">
        <f>SUM(AD49:AI49)</f>
        <v>233.2</v>
      </c>
      <c r="AD49" s="199">
        <v>16.600000000000001</v>
      </c>
      <c r="AE49" s="199"/>
      <c r="AF49" s="199"/>
      <c r="AG49" s="199"/>
      <c r="AH49" s="199">
        <v>183.3</v>
      </c>
      <c r="AI49" s="199">
        <v>33.299999999999997</v>
      </c>
      <c r="AJ49" s="227">
        <f>+K49</f>
        <v>0.1</v>
      </c>
      <c r="AK49" s="186">
        <f>SUM(AL49:AQ49)</f>
        <v>233.2</v>
      </c>
      <c r="AL49" s="199">
        <v>16.600000000000001</v>
      </c>
      <c r="AM49" s="199"/>
      <c r="AN49" s="199"/>
      <c r="AO49" s="199"/>
      <c r="AP49" s="199">
        <v>183.3</v>
      </c>
      <c r="AQ49" s="199">
        <v>33.299999999999997</v>
      </c>
      <c r="AR49" s="227">
        <f>+L49</f>
        <v>0.05</v>
      </c>
      <c r="AS49" s="186">
        <f>SUM(AT49:AY49)</f>
        <v>116.5</v>
      </c>
      <c r="AT49" s="199">
        <v>8.3000000000000007</v>
      </c>
      <c r="AU49" s="199"/>
      <c r="AV49" s="199"/>
      <c r="AW49" s="199"/>
      <c r="AX49" s="199">
        <v>91.6</v>
      </c>
      <c r="AY49" s="199">
        <v>16.600000000000001</v>
      </c>
    </row>
    <row r="50" spans="4:51" ht="32.1" customHeight="1" x14ac:dyDescent="0.25">
      <c r="D50" s="202" t="s">
        <v>2720</v>
      </c>
      <c r="E50" s="540" t="s">
        <v>1943</v>
      </c>
      <c r="F50" s="541"/>
      <c r="G50" s="177"/>
      <c r="H50" s="177"/>
      <c r="I50" s="178"/>
      <c r="J50" s="178"/>
      <c r="K50" s="178"/>
      <c r="L50" s="178"/>
      <c r="M50" s="190">
        <f t="shared" si="60"/>
        <v>1000</v>
      </c>
      <c r="N50" s="190">
        <f t="shared" si="60"/>
        <v>1000</v>
      </c>
      <c r="O50" s="190">
        <f t="shared" si="60"/>
        <v>0</v>
      </c>
      <c r="P50" s="190">
        <f t="shared" si="60"/>
        <v>0</v>
      </c>
      <c r="Q50" s="190">
        <f t="shared" si="60"/>
        <v>0</v>
      </c>
      <c r="R50" s="190">
        <f t="shared" si="60"/>
        <v>0</v>
      </c>
      <c r="S50" s="190">
        <f t="shared" si="60"/>
        <v>0</v>
      </c>
      <c r="T50" s="180"/>
      <c r="U50" s="181">
        <f t="shared" ref="U50:AA50" si="73">SUM(U51:U51)</f>
        <v>500</v>
      </c>
      <c r="V50" s="181">
        <f t="shared" si="73"/>
        <v>500</v>
      </c>
      <c r="W50" s="181">
        <f t="shared" si="73"/>
        <v>0</v>
      </c>
      <c r="X50" s="181">
        <f t="shared" si="73"/>
        <v>0</v>
      </c>
      <c r="Y50" s="181">
        <f t="shared" si="73"/>
        <v>0</v>
      </c>
      <c r="Z50" s="181">
        <f t="shared" si="73"/>
        <v>0</v>
      </c>
      <c r="AA50" s="181">
        <f t="shared" si="73"/>
        <v>0</v>
      </c>
      <c r="AB50" s="180"/>
      <c r="AC50" s="181">
        <f t="shared" ref="AC50:AI50" si="74">SUM(AC51:AC51)</f>
        <v>0</v>
      </c>
      <c r="AD50" s="181">
        <f t="shared" si="74"/>
        <v>0</v>
      </c>
      <c r="AE50" s="181">
        <f t="shared" si="74"/>
        <v>0</v>
      </c>
      <c r="AF50" s="181">
        <f t="shared" si="74"/>
        <v>0</v>
      </c>
      <c r="AG50" s="181">
        <f t="shared" si="74"/>
        <v>0</v>
      </c>
      <c r="AH50" s="181">
        <f t="shared" si="74"/>
        <v>0</v>
      </c>
      <c r="AI50" s="181">
        <f t="shared" si="74"/>
        <v>0</v>
      </c>
      <c r="AJ50" s="180"/>
      <c r="AK50" s="181">
        <f t="shared" ref="AK50:AQ50" si="75">SUM(AK51:AK51)</f>
        <v>500</v>
      </c>
      <c r="AL50" s="181">
        <f t="shared" si="75"/>
        <v>500</v>
      </c>
      <c r="AM50" s="181">
        <f t="shared" si="75"/>
        <v>0</v>
      </c>
      <c r="AN50" s="181">
        <f t="shared" si="75"/>
        <v>0</v>
      </c>
      <c r="AO50" s="181">
        <f t="shared" si="75"/>
        <v>0</v>
      </c>
      <c r="AP50" s="181">
        <f t="shared" si="75"/>
        <v>0</v>
      </c>
      <c r="AQ50" s="181">
        <f t="shared" si="75"/>
        <v>0</v>
      </c>
      <c r="AR50" s="180"/>
      <c r="AS50" s="181">
        <f t="shared" ref="AS50:AY50" si="76">SUM(AS51:AS51)</f>
        <v>0</v>
      </c>
      <c r="AT50" s="181">
        <f t="shared" si="76"/>
        <v>0</v>
      </c>
      <c r="AU50" s="181">
        <f t="shared" si="76"/>
        <v>0</v>
      </c>
      <c r="AV50" s="181">
        <f t="shared" si="76"/>
        <v>0</v>
      </c>
      <c r="AW50" s="181">
        <f t="shared" si="76"/>
        <v>0</v>
      </c>
      <c r="AX50" s="181">
        <f t="shared" si="76"/>
        <v>0</v>
      </c>
      <c r="AY50" s="181">
        <f t="shared" si="76"/>
        <v>0</v>
      </c>
    </row>
    <row r="51" spans="4:51" ht="32.1" customHeight="1" x14ac:dyDescent="0.25">
      <c r="D51" s="202"/>
      <c r="E51" s="182">
        <f>+Metas!H862</f>
        <v>749</v>
      </c>
      <c r="F51" s="191" t="str">
        <f>+Metas!K862</f>
        <v>Operatividad del Banco de Maquinaria</v>
      </c>
      <c r="G51" s="233">
        <f>+Metas!J862</f>
        <v>2</v>
      </c>
      <c r="H51" s="2">
        <f>SUM(I51:L51)</f>
        <v>2</v>
      </c>
      <c r="I51" s="234">
        <v>1</v>
      </c>
      <c r="J51" s="234"/>
      <c r="K51" s="234">
        <v>1</v>
      </c>
      <c r="L51" s="234"/>
      <c r="M51" s="186">
        <f t="shared" si="60"/>
        <v>1000</v>
      </c>
      <c r="N51" s="186">
        <f t="shared" si="60"/>
        <v>1000</v>
      </c>
      <c r="O51" s="186">
        <f t="shared" si="60"/>
        <v>0</v>
      </c>
      <c r="P51" s="186">
        <f t="shared" si="60"/>
        <v>0</v>
      </c>
      <c r="Q51" s="186">
        <f t="shared" si="60"/>
        <v>0</v>
      </c>
      <c r="R51" s="186">
        <f t="shared" si="60"/>
        <v>0</v>
      </c>
      <c r="S51" s="186">
        <f t="shared" si="60"/>
        <v>0</v>
      </c>
      <c r="T51" s="227">
        <f>+I51</f>
        <v>1</v>
      </c>
      <c r="U51" s="186">
        <f>SUM(V51:AA51)</f>
        <v>500</v>
      </c>
      <c r="V51" s="188">
        <v>500</v>
      </c>
      <c r="W51" s="188"/>
      <c r="X51" s="188"/>
      <c r="Y51" s="188"/>
      <c r="Z51" s="188"/>
      <c r="AA51" s="188"/>
      <c r="AB51" s="227">
        <f>+J51</f>
        <v>0</v>
      </c>
      <c r="AC51" s="186">
        <f>SUM(AD51:AI51)</f>
        <v>0</v>
      </c>
      <c r="AD51" s="188"/>
      <c r="AE51" s="188"/>
      <c r="AF51" s="188"/>
      <c r="AG51" s="188"/>
      <c r="AH51" s="188"/>
      <c r="AI51" s="188"/>
      <c r="AJ51" s="227">
        <f>+K51</f>
        <v>1</v>
      </c>
      <c r="AK51" s="186">
        <f>SUM(AL51:AQ51)</f>
        <v>500</v>
      </c>
      <c r="AL51" s="188">
        <v>500</v>
      </c>
      <c r="AM51" s="188"/>
      <c r="AN51" s="188"/>
      <c r="AO51" s="188"/>
      <c r="AP51" s="188"/>
      <c r="AQ51" s="188"/>
      <c r="AR51" s="227">
        <f>+L51</f>
        <v>0</v>
      </c>
      <c r="AS51" s="186">
        <f>SUM(AT51:AY51)</f>
        <v>0</v>
      </c>
      <c r="AT51" s="188"/>
      <c r="AU51" s="188"/>
      <c r="AV51" s="188"/>
      <c r="AW51" s="188"/>
      <c r="AX51" s="188"/>
      <c r="AY51" s="188"/>
    </row>
    <row r="52" spans="4:51" ht="31.9" customHeight="1" x14ac:dyDescent="0.25">
      <c r="AF52" s="214"/>
    </row>
    <row r="53" spans="4:51" ht="31.9" customHeight="1" x14ac:dyDescent="0.25"/>
    <row r="54" spans="4:51" ht="31.9" customHeight="1" x14ac:dyDescent="0.25"/>
    <row r="55" spans="4:51" ht="31.9" customHeight="1" x14ac:dyDescent="0.25"/>
    <row r="56" spans="4:51" ht="31.9" customHeight="1" x14ac:dyDescent="0.25"/>
    <row r="57" spans="4:51" ht="31.9" customHeight="1" x14ac:dyDescent="0.25"/>
    <row r="58" spans="4:51" ht="31.9" customHeight="1" x14ac:dyDescent="0.25"/>
    <row r="59" spans="4:51" ht="31.9" customHeight="1" x14ac:dyDescent="0.25"/>
    <row r="60" spans="4:51" ht="31.9" customHeight="1" x14ac:dyDescent="0.25"/>
    <row r="61" spans="4:51" ht="31.9" customHeight="1" x14ac:dyDescent="0.25"/>
    <row r="62" spans="4:51" ht="31.9" customHeight="1" x14ac:dyDescent="0.25"/>
    <row r="63" spans="4:51" ht="31.9" customHeight="1" x14ac:dyDescent="0.25"/>
    <row r="64" spans="4:51" ht="31.9" customHeight="1" x14ac:dyDescent="0.25"/>
    <row r="65" ht="31.9" customHeight="1" x14ac:dyDescent="0.25"/>
    <row r="66" ht="31.9" customHeight="1" x14ac:dyDescent="0.25"/>
    <row r="67" ht="31.9" customHeight="1" x14ac:dyDescent="0.25"/>
    <row r="68" ht="31.9" customHeight="1" x14ac:dyDescent="0.25"/>
    <row r="69" ht="31.9" customHeight="1" x14ac:dyDescent="0.25"/>
    <row r="70" ht="31.9" customHeight="1" x14ac:dyDescent="0.25"/>
    <row r="71" ht="31.9" customHeight="1" x14ac:dyDescent="0.25"/>
    <row r="72" ht="31.9" customHeight="1" x14ac:dyDescent="0.25"/>
    <row r="73" ht="31.9" customHeight="1" x14ac:dyDescent="0.25"/>
    <row r="74" ht="31.9" customHeight="1" x14ac:dyDescent="0.25"/>
  </sheetData>
  <sheetProtection algorithmName="SHA-512" hashValue="rUVLISGVf52H6hy3JIz+gRXdVavMFS35At2dE7jIU6sLAeAOKyeWmbPkIxffap6geU7pYAc2f3rLUOOP/7mHbA==" saltValue="de7lPwuXtIjnRceliRzBzQ==" spinCount="100000" sheet="1" objects="1" scenarios="1"/>
  <mergeCells count="49">
    <mergeCell ref="E43:F43"/>
    <mergeCell ref="E47:F47"/>
    <mergeCell ref="E39:F39"/>
    <mergeCell ref="E50:F50"/>
    <mergeCell ref="E15:F15"/>
    <mergeCell ref="E20:F20"/>
    <mergeCell ref="E23:F23"/>
    <mergeCell ref="E29:F29"/>
    <mergeCell ref="E33:F33"/>
    <mergeCell ref="E35:F35"/>
    <mergeCell ref="AX2:AX3"/>
    <mergeCell ref="AY2:AY3"/>
    <mergeCell ref="A4:F4"/>
    <mergeCell ref="E7:F7"/>
    <mergeCell ref="E10:F10"/>
    <mergeCell ref="AL2:AO2"/>
    <mergeCell ref="AP2:AP3"/>
    <mergeCell ref="AQ2:AQ3"/>
    <mergeCell ref="AR2:AR3"/>
    <mergeCell ref="AS2:AS3"/>
    <mergeCell ref="AT2:AW2"/>
    <mergeCell ref="AC2:AC3"/>
    <mergeCell ref="AD2:AG2"/>
    <mergeCell ref="AH2:AH3"/>
    <mergeCell ref="AI2:AI3"/>
    <mergeCell ref="AJ2:AJ3"/>
    <mergeCell ref="AK2:AK3"/>
    <mergeCell ref="T2:T3"/>
    <mergeCell ref="U2:U3"/>
    <mergeCell ref="V2:Y2"/>
    <mergeCell ref="Z2:Z3"/>
    <mergeCell ref="AA2:AA3"/>
    <mergeCell ref="AB2:AB3"/>
    <mergeCell ref="AR1:AY1"/>
    <mergeCell ref="A2:F3"/>
    <mergeCell ref="G2:G3"/>
    <mergeCell ref="H2:H3"/>
    <mergeCell ref="I2:I3"/>
    <mergeCell ref="J2:J3"/>
    <mergeCell ref="S2:S3"/>
    <mergeCell ref="M1:S1"/>
    <mergeCell ref="T1:AA1"/>
    <mergeCell ref="AB1:AI1"/>
    <mergeCell ref="AJ1:AQ1"/>
    <mergeCell ref="K2:K3"/>
    <mergeCell ref="L2:L3"/>
    <mergeCell ref="M2:M3"/>
    <mergeCell ref="N2:Q2"/>
    <mergeCell ref="R2:R3"/>
  </mergeCells>
  <conditionalFormatting sqref="G11 G16 G8 G22 G34 G36 G40 G48 G51">
    <cfRule type="expression" dxfId="225" priority="210">
      <formula>$G8=$H8</formula>
    </cfRule>
  </conditionalFormatting>
  <conditionalFormatting sqref="G21">
    <cfRule type="expression" dxfId="224" priority="207">
      <formula>$G21=$H21</formula>
    </cfRule>
  </conditionalFormatting>
  <conditionalFormatting sqref="G24">
    <cfRule type="expression" dxfId="223" priority="206">
      <formula>$G24=$H24</formula>
    </cfRule>
  </conditionalFormatting>
  <conditionalFormatting sqref="G30">
    <cfRule type="expression" dxfId="222" priority="197">
      <formula>$G30=$H30</formula>
    </cfRule>
  </conditionalFormatting>
  <conditionalFormatting sqref="G9">
    <cfRule type="expression" dxfId="221" priority="78">
      <formula>$G9=$H9</formula>
    </cfRule>
  </conditionalFormatting>
  <conditionalFormatting sqref="G12:G13">
    <cfRule type="expression" dxfId="220" priority="77">
      <formula>$G12=$H12</formula>
    </cfRule>
  </conditionalFormatting>
  <conditionalFormatting sqref="G17:G19">
    <cfRule type="expression" dxfId="219" priority="76">
      <formula>$G17=$H17</formula>
    </cfRule>
  </conditionalFormatting>
  <conditionalFormatting sqref="G25:G27">
    <cfRule type="expression" dxfId="218" priority="74">
      <formula>$G25=$H25</formula>
    </cfRule>
  </conditionalFormatting>
  <conditionalFormatting sqref="G31:G32">
    <cfRule type="expression" dxfId="217" priority="73">
      <formula>$G31=$H31</formula>
    </cfRule>
  </conditionalFormatting>
  <conditionalFormatting sqref="G37">
    <cfRule type="expression" dxfId="216" priority="72">
      <formula>$G37=$H37</formula>
    </cfRule>
  </conditionalFormatting>
  <conditionalFormatting sqref="G44">
    <cfRule type="expression" dxfId="215" priority="71">
      <formula>$G44=$H44</formula>
    </cfRule>
  </conditionalFormatting>
  <conditionalFormatting sqref="G41:G42">
    <cfRule type="expression" dxfId="214" priority="69">
      <formula>$G41=$H41</formula>
    </cfRule>
  </conditionalFormatting>
  <conditionalFormatting sqref="G45:G46">
    <cfRule type="expression" dxfId="213" priority="68">
      <formula>$G45=$H45</formula>
    </cfRule>
  </conditionalFormatting>
  <conditionalFormatting sqref="G49">
    <cfRule type="expression" dxfId="212" priority="67">
      <formula>$G49=$H49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4C5489BF-8731-4B6D-B315-8B7E0BCB12D9}">
            <xm:f>M$14='D:\cerv20181022ienovoD\PDD SSG\SEGUIMIENTO PDD SSG\Plan Indicativo 2020-2023\Definitivos INDICATIVO pdd ssg\[INDICATIVO PDD NDS 2020-2023 (16 CDGRD).xlsx]Inversión'!#REF!</xm:f>
            <x14:dxf>
              <font>
                <b/>
                <i val="0"/>
                <color theme="0"/>
              </font>
              <fill>
                <patternFill>
                  <bgColor theme="7" tint="-0.24994659260841701"/>
                </patternFill>
              </fill>
            </x14:dxf>
          </x14:cfRule>
          <xm:sqref>M14:S14</xm:sqref>
        </x14:conditionalFormatting>
        <x14:conditionalFormatting xmlns:xm="http://schemas.microsoft.com/office/excel/2006/main">
          <x14:cfRule type="expression" priority="4" id="{F9CE94D7-18E4-4AC4-B1E1-941AD328FCF1}">
            <xm:f>M$28='D:\cerv20181022ienovoD\PDD SSG\SEGUIMIENTO PDD SSG\Plan Indicativo 2020-2023\Definitivos INDICATIVO pdd ssg\[INDICATIVO PDD NDS 2020-2023 (16 CDGRD).xlsx]Inversión'!#REF!</xm:f>
            <x14:dxf>
              <font>
                <b/>
                <i val="0"/>
                <color theme="0"/>
              </font>
              <fill>
                <patternFill>
                  <bgColor theme="7" tint="-0.24994659260841701"/>
                </patternFill>
              </fill>
            </x14:dxf>
          </x14:cfRule>
          <xm:sqref>M28:S28</xm:sqref>
        </x14:conditionalFormatting>
        <x14:conditionalFormatting xmlns:xm="http://schemas.microsoft.com/office/excel/2006/main">
          <x14:cfRule type="expression" priority="3" id="{1AC49A9C-8060-475B-895D-E45103DFD940}">
            <xm:f>M$38='D:\cerv20181022ienovoD\PDD SSG\SEGUIMIENTO PDD SSG\Plan Indicativo 2020-2023\Definitivos INDICATIVO pdd ssg\[INDICATIVO PDD NDS 2020-2023 (16 CDGRD).xlsx]Inversión'!#REF!</xm:f>
            <x14:dxf>
              <font>
                <b/>
                <i val="0"/>
                <color theme="0"/>
              </font>
              <fill>
                <patternFill>
                  <bgColor theme="7" tint="-0.24994659260841701"/>
                </patternFill>
              </fill>
            </x14:dxf>
          </x14:cfRule>
          <xm:sqref>M38:S38</xm:sqref>
        </x14:conditionalFormatting>
        <x14:conditionalFormatting xmlns:xm="http://schemas.microsoft.com/office/excel/2006/main">
          <x14:cfRule type="expression" priority="2" id="{183C61B8-031A-4EA5-8D18-47EA393B7AAB}">
            <xm:f>M$6='D:\cerv20181022ienovoD\PDD SSG\SEGUIMIENTO PDD SSG\Plan Indicativo 2020-2023\Definitivos INDICATIVO pdd ssg\[INDICATIVO PDD NDS 2020-2023 (16 CDGRD).xlsx]Inversión'!#REF!</xm:f>
            <x14:dxf>
              <font>
                <b/>
                <i val="0"/>
                <color theme="0"/>
              </font>
              <fill>
                <patternFill>
                  <bgColor theme="7" tint="-0.24994659260841701"/>
                </patternFill>
              </fill>
            </x14:dxf>
          </x14:cfRule>
          <xm:sqref>M6:S6</xm:sqref>
        </x14:conditionalFormatting>
        <x14:conditionalFormatting xmlns:xm="http://schemas.microsoft.com/office/excel/2006/main">
          <x14:cfRule type="expression" priority="1" id="{9150A10A-7A7B-49DE-ABDD-F59360761C27}">
            <xm:f>M$5='D:\cerv20181022ienovoD\PDD SSG\SEGUIMIENTO PDD SSG\Plan Indicativo 2020-2023\Definitivos INDICATIVO pdd ssg\[INDICATIVO PDD NDS 2020-2023 (16 CDGRD).xlsx]Inversión'!#REF!</xm:f>
            <x14:dxf>
              <font>
                <color theme="0"/>
              </font>
              <fill>
                <patternFill>
                  <bgColor rgb="FF00B050"/>
                </patternFill>
              </fill>
            </x14:dxf>
          </x14:cfRule>
          <xm:sqref>M5:S5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Y126"/>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sheetView>
  </sheetViews>
  <sheetFormatPr baseColWidth="10" defaultColWidth="11.42578125" defaultRowHeight="12.7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1.7109375" style="210" customWidth="1"/>
    <col min="9" max="12" width="11.7109375" style="211" customWidth="1"/>
    <col min="13" max="19" width="12.7109375" style="212" customWidth="1"/>
    <col min="20" max="20" width="12.7109375" style="213" customWidth="1"/>
    <col min="21" max="24" width="12.7109375" style="214" customWidth="1"/>
    <col min="25" max="27" width="12.7109375" style="141" customWidth="1"/>
    <col min="28" max="28" width="12.7109375" style="213" customWidth="1"/>
    <col min="29" max="31" width="12.7109375" style="214" customWidth="1"/>
    <col min="32" max="35" width="12.7109375" style="141" customWidth="1"/>
    <col min="36" max="36" width="12.7109375" style="213" customWidth="1"/>
    <col min="37" max="40" width="12.7109375" style="214" customWidth="1"/>
    <col min="41" max="43" width="12.7109375" style="141" customWidth="1"/>
    <col min="44" max="44" width="12.7109375" style="213" customWidth="1"/>
    <col min="45" max="48" width="12.7109375" style="214" customWidth="1"/>
    <col min="49" max="87" width="12.7109375" style="141" customWidth="1"/>
    <col min="88" max="16384" width="11.42578125" style="141"/>
  </cols>
  <sheetData>
    <row r="1" spans="1:51" ht="32.25" customHeight="1" thickBot="1" x14ac:dyDescent="0.3">
      <c r="A1" s="141"/>
      <c r="B1" s="142"/>
      <c r="C1" s="142"/>
      <c r="D1" s="142"/>
      <c r="E1" s="143"/>
      <c r="F1" s="144"/>
      <c r="G1" s="145"/>
      <c r="H1" s="145"/>
      <c r="I1" s="147"/>
      <c r="J1" s="147"/>
      <c r="K1" s="147"/>
      <c r="L1" s="147"/>
      <c r="M1" s="527" t="s">
        <v>271</v>
      </c>
      <c r="N1" s="528"/>
      <c r="O1" s="528"/>
      <c r="P1" s="528"/>
      <c r="Q1" s="528"/>
      <c r="R1" s="528"/>
      <c r="S1" s="529"/>
      <c r="T1" s="530" t="s">
        <v>264</v>
      </c>
      <c r="U1" s="531"/>
      <c r="V1" s="531"/>
      <c r="W1" s="531"/>
      <c r="X1" s="531"/>
      <c r="Y1" s="531"/>
      <c r="Z1" s="531"/>
      <c r="AA1" s="531"/>
      <c r="AB1" s="532" t="s">
        <v>265</v>
      </c>
      <c r="AC1" s="533"/>
      <c r="AD1" s="533"/>
      <c r="AE1" s="533"/>
      <c r="AF1" s="533"/>
      <c r="AG1" s="533"/>
      <c r="AH1" s="533"/>
      <c r="AI1" s="533"/>
      <c r="AJ1" s="534" t="s">
        <v>266</v>
      </c>
      <c r="AK1" s="535"/>
      <c r="AL1" s="535"/>
      <c r="AM1" s="535"/>
      <c r="AN1" s="535"/>
      <c r="AO1" s="535"/>
      <c r="AP1" s="535"/>
      <c r="AQ1" s="535"/>
      <c r="AR1" s="536" t="s">
        <v>267</v>
      </c>
      <c r="AS1" s="537"/>
      <c r="AT1" s="537"/>
      <c r="AU1" s="537"/>
      <c r="AV1" s="537"/>
      <c r="AW1" s="537"/>
      <c r="AX1" s="537"/>
      <c r="AY1" s="537"/>
    </row>
    <row r="2" spans="1:51" ht="31.9" customHeight="1" x14ac:dyDescent="0.25">
      <c r="A2" s="542" t="s">
        <v>140</v>
      </c>
      <c r="B2" s="543"/>
      <c r="C2" s="543"/>
      <c r="D2" s="543"/>
      <c r="E2" s="543"/>
      <c r="F2" s="544"/>
      <c r="G2" s="567" t="s">
        <v>270</v>
      </c>
      <c r="H2" s="569" t="s">
        <v>269</v>
      </c>
      <c r="I2" s="555" t="s">
        <v>141</v>
      </c>
      <c r="J2" s="557" t="s">
        <v>142</v>
      </c>
      <c r="K2" s="559" t="s">
        <v>143</v>
      </c>
      <c r="L2" s="566" t="s">
        <v>144</v>
      </c>
      <c r="M2" s="571" t="s">
        <v>1</v>
      </c>
      <c r="N2" s="563" t="s">
        <v>0</v>
      </c>
      <c r="O2" s="563"/>
      <c r="P2" s="563"/>
      <c r="Q2" s="563"/>
      <c r="R2" s="564" t="s">
        <v>268</v>
      </c>
      <c r="S2" s="553" t="s">
        <v>5</v>
      </c>
      <c r="T2" s="561" t="s">
        <v>141</v>
      </c>
      <c r="U2" s="571" t="s">
        <v>8</v>
      </c>
      <c r="V2" s="563" t="s">
        <v>0</v>
      </c>
      <c r="W2" s="563"/>
      <c r="X2" s="563"/>
      <c r="Y2" s="563"/>
      <c r="Z2" s="564" t="s">
        <v>268</v>
      </c>
      <c r="AA2" s="553" t="s">
        <v>5</v>
      </c>
      <c r="AB2" s="561" t="s">
        <v>142</v>
      </c>
      <c r="AC2" s="571" t="s">
        <v>8</v>
      </c>
      <c r="AD2" s="563" t="s">
        <v>0</v>
      </c>
      <c r="AE2" s="563"/>
      <c r="AF2" s="563"/>
      <c r="AG2" s="563"/>
      <c r="AH2" s="564" t="s">
        <v>268</v>
      </c>
      <c r="AI2" s="553" t="s">
        <v>5</v>
      </c>
      <c r="AJ2" s="561" t="s">
        <v>143</v>
      </c>
      <c r="AK2" s="571" t="s">
        <v>8</v>
      </c>
      <c r="AL2" s="563" t="s">
        <v>0</v>
      </c>
      <c r="AM2" s="563"/>
      <c r="AN2" s="563"/>
      <c r="AO2" s="563"/>
      <c r="AP2" s="564" t="s">
        <v>268</v>
      </c>
      <c r="AQ2" s="553" t="s">
        <v>5</v>
      </c>
      <c r="AR2" s="561" t="s">
        <v>144</v>
      </c>
      <c r="AS2" s="571" t="s">
        <v>8</v>
      </c>
      <c r="AT2" s="563" t="s">
        <v>0</v>
      </c>
      <c r="AU2" s="563"/>
      <c r="AV2" s="563"/>
      <c r="AW2" s="563"/>
      <c r="AX2" s="564" t="s">
        <v>268</v>
      </c>
      <c r="AY2" s="553" t="s">
        <v>5</v>
      </c>
    </row>
    <row r="3" spans="1:51" ht="31.9" customHeight="1" x14ac:dyDescent="0.25">
      <c r="A3" s="545"/>
      <c r="B3" s="546"/>
      <c r="C3" s="546"/>
      <c r="D3" s="546"/>
      <c r="E3" s="546"/>
      <c r="F3" s="547"/>
      <c r="G3" s="568"/>
      <c r="H3" s="570"/>
      <c r="I3" s="556"/>
      <c r="J3" s="558"/>
      <c r="K3" s="560"/>
      <c r="L3" s="562"/>
      <c r="M3" s="572"/>
      <c r="N3" s="148" t="s">
        <v>2</v>
      </c>
      <c r="O3" s="148" t="s">
        <v>4</v>
      </c>
      <c r="P3" s="148" t="s">
        <v>3</v>
      </c>
      <c r="Q3" s="148" t="s">
        <v>6</v>
      </c>
      <c r="R3" s="565"/>
      <c r="S3" s="554"/>
      <c r="T3" s="562"/>
      <c r="U3" s="572"/>
      <c r="V3" s="148" t="s">
        <v>2</v>
      </c>
      <c r="W3" s="148" t="s">
        <v>4</v>
      </c>
      <c r="X3" s="148" t="s">
        <v>3</v>
      </c>
      <c r="Y3" s="148" t="s">
        <v>6</v>
      </c>
      <c r="Z3" s="565"/>
      <c r="AA3" s="554"/>
      <c r="AB3" s="562"/>
      <c r="AC3" s="572"/>
      <c r="AD3" s="148" t="s">
        <v>2</v>
      </c>
      <c r="AE3" s="148" t="s">
        <v>4</v>
      </c>
      <c r="AF3" s="148" t="s">
        <v>3</v>
      </c>
      <c r="AG3" s="148" t="s">
        <v>6</v>
      </c>
      <c r="AH3" s="565"/>
      <c r="AI3" s="554"/>
      <c r="AJ3" s="562"/>
      <c r="AK3" s="572"/>
      <c r="AL3" s="148" t="s">
        <v>2</v>
      </c>
      <c r="AM3" s="148" t="s">
        <v>4</v>
      </c>
      <c r="AN3" s="148" t="s">
        <v>3</v>
      </c>
      <c r="AO3" s="148" t="s">
        <v>6</v>
      </c>
      <c r="AP3" s="565"/>
      <c r="AQ3" s="554"/>
      <c r="AR3" s="562"/>
      <c r="AS3" s="572"/>
      <c r="AT3" s="148" t="s">
        <v>2</v>
      </c>
      <c r="AU3" s="148" t="s">
        <v>4</v>
      </c>
      <c r="AV3" s="148" t="s">
        <v>3</v>
      </c>
      <c r="AW3" s="148" t="s">
        <v>6</v>
      </c>
      <c r="AX3" s="565"/>
      <c r="AY3" s="554"/>
    </row>
    <row r="4" spans="1:51" ht="18" customHeight="1" x14ac:dyDescent="0.25">
      <c r="A4" s="548" t="s">
        <v>7</v>
      </c>
      <c r="B4" s="549"/>
      <c r="C4" s="549"/>
      <c r="D4" s="549"/>
      <c r="E4" s="549"/>
      <c r="F4" s="550"/>
      <c r="G4" s="149"/>
      <c r="H4" s="149"/>
      <c r="I4" s="150"/>
      <c r="J4" s="150"/>
      <c r="K4" s="150"/>
      <c r="L4" s="150"/>
      <c r="M4" s="215">
        <v>2107</v>
      </c>
      <c r="N4" s="215">
        <v>2107</v>
      </c>
      <c r="O4" s="215">
        <v>0</v>
      </c>
      <c r="P4" s="215">
        <v>0</v>
      </c>
      <c r="Q4" s="215">
        <v>0</v>
      </c>
      <c r="R4" s="215">
        <v>0</v>
      </c>
      <c r="S4" s="215">
        <v>0</v>
      </c>
      <c r="T4" s="152"/>
      <c r="U4" s="151"/>
      <c r="V4" s="151"/>
      <c r="W4" s="151"/>
      <c r="X4" s="151"/>
      <c r="Y4" s="151"/>
      <c r="Z4" s="151"/>
      <c r="AA4" s="151"/>
      <c r="AB4" s="152"/>
      <c r="AC4" s="151"/>
      <c r="AD4" s="151"/>
      <c r="AE4" s="151"/>
      <c r="AF4" s="151"/>
      <c r="AG4" s="151"/>
      <c r="AH4" s="151"/>
      <c r="AI4" s="151"/>
      <c r="AJ4" s="152"/>
      <c r="AK4" s="151"/>
      <c r="AL4" s="151"/>
      <c r="AM4" s="151"/>
      <c r="AN4" s="151"/>
      <c r="AO4" s="151"/>
      <c r="AP4" s="151"/>
      <c r="AQ4" s="151"/>
      <c r="AR4" s="152"/>
      <c r="AS4" s="151"/>
      <c r="AT4" s="151"/>
      <c r="AU4" s="151"/>
      <c r="AV4" s="151"/>
      <c r="AW4" s="151"/>
      <c r="AX4" s="151"/>
      <c r="AY4" s="151"/>
    </row>
    <row r="5" spans="1:51" ht="32.1" customHeight="1" x14ac:dyDescent="0.25">
      <c r="B5" s="216" t="s">
        <v>2722</v>
      </c>
      <c r="C5" s="217" t="s">
        <v>2721</v>
      </c>
      <c r="D5" s="218"/>
      <c r="E5" s="219"/>
      <c r="F5" s="219"/>
      <c r="G5" s="220"/>
      <c r="H5" s="221"/>
      <c r="I5" s="222"/>
      <c r="J5" s="222"/>
      <c r="K5" s="222"/>
      <c r="L5" s="222"/>
      <c r="M5" s="223">
        <f t="shared" ref="M5:S5" si="0">+M6+M13+M19</f>
        <v>29463.9</v>
      </c>
      <c r="N5" s="223">
        <f t="shared" si="0"/>
        <v>2106.9</v>
      </c>
      <c r="O5" s="223">
        <f t="shared" si="0"/>
        <v>0</v>
      </c>
      <c r="P5" s="223">
        <f t="shared" si="0"/>
        <v>14000</v>
      </c>
      <c r="Q5" s="223">
        <f t="shared" si="0"/>
        <v>0</v>
      </c>
      <c r="R5" s="223">
        <f t="shared" si="0"/>
        <v>100</v>
      </c>
      <c r="S5" s="223">
        <f t="shared" si="0"/>
        <v>13257</v>
      </c>
      <c r="T5" s="224"/>
      <c r="U5" s="237">
        <f>+U6+U13+U19</f>
        <v>1188</v>
      </c>
      <c r="V5" s="237">
        <f t="shared" ref="V5:AA5" si="1">+V6+V13+V19</f>
        <v>181</v>
      </c>
      <c r="W5" s="237">
        <f t="shared" si="1"/>
        <v>0</v>
      </c>
      <c r="X5" s="237">
        <f t="shared" si="1"/>
        <v>0</v>
      </c>
      <c r="Y5" s="237">
        <f t="shared" si="1"/>
        <v>0</v>
      </c>
      <c r="Z5" s="237">
        <f t="shared" si="1"/>
        <v>0</v>
      </c>
      <c r="AA5" s="237">
        <f t="shared" si="1"/>
        <v>1007</v>
      </c>
      <c r="AB5" s="224"/>
      <c r="AC5" s="237">
        <f t="shared" ref="AC5:AI5" si="2">+AC6+AC13+AC19</f>
        <v>7871.2</v>
      </c>
      <c r="AD5" s="237">
        <f t="shared" si="2"/>
        <v>727.2</v>
      </c>
      <c r="AE5" s="237">
        <f t="shared" si="2"/>
        <v>0</v>
      </c>
      <c r="AF5" s="237">
        <f t="shared" si="2"/>
        <v>4800</v>
      </c>
      <c r="AG5" s="237">
        <f t="shared" si="2"/>
        <v>0</v>
      </c>
      <c r="AH5" s="237">
        <f t="shared" si="2"/>
        <v>100</v>
      </c>
      <c r="AI5" s="237">
        <f t="shared" si="2"/>
        <v>2244</v>
      </c>
      <c r="AJ5" s="224"/>
      <c r="AK5" s="237">
        <f t="shared" ref="AK5:AQ5" si="3">+AK6+AK13+AK19</f>
        <v>8176.2</v>
      </c>
      <c r="AL5" s="237">
        <f t="shared" si="3"/>
        <v>701.2</v>
      </c>
      <c r="AM5" s="237">
        <f t="shared" si="3"/>
        <v>0</v>
      </c>
      <c r="AN5" s="237">
        <f t="shared" si="3"/>
        <v>5000</v>
      </c>
      <c r="AO5" s="237">
        <f t="shared" si="3"/>
        <v>0</v>
      </c>
      <c r="AP5" s="237">
        <f t="shared" si="3"/>
        <v>0</v>
      </c>
      <c r="AQ5" s="237">
        <f t="shared" si="3"/>
        <v>2475</v>
      </c>
      <c r="AR5" s="224"/>
      <c r="AS5" s="237">
        <f t="shared" ref="AS5:AY5" si="4">+AS6+AS13+AS19</f>
        <v>12228.5</v>
      </c>
      <c r="AT5" s="237">
        <f t="shared" si="4"/>
        <v>497.5</v>
      </c>
      <c r="AU5" s="237">
        <f t="shared" si="4"/>
        <v>0</v>
      </c>
      <c r="AV5" s="237">
        <f t="shared" si="4"/>
        <v>4200</v>
      </c>
      <c r="AW5" s="237">
        <f t="shared" si="4"/>
        <v>0</v>
      </c>
      <c r="AX5" s="237">
        <f t="shared" si="4"/>
        <v>0</v>
      </c>
      <c r="AY5" s="237">
        <f t="shared" si="4"/>
        <v>7531</v>
      </c>
    </row>
    <row r="6" spans="1:51" ht="32.1" customHeight="1" x14ac:dyDescent="0.25">
      <c r="C6" s="165" t="s">
        <v>2723</v>
      </c>
      <c r="D6" s="166" t="s">
        <v>522</v>
      </c>
      <c r="E6" s="167"/>
      <c r="F6" s="168"/>
      <c r="G6" s="169"/>
      <c r="H6" s="170"/>
      <c r="I6" s="171"/>
      <c r="J6" s="171"/>
      <c r="K6" s="171"/>
      <c r="L6" s="171"/>
      <c r="M6" s="172">
        <f t="shared" ref="M6:S6" si="5">SUM(M7:M12)/2</f>
        <v>11190</v>
      </c>
      <c r="N6" s="172">
        <f t="shared" si="5"/>
        <v>1100</v>
      </c>
      <c r="O6" s="172">
        <f t="shared" si="5"/>
        <v>0</v>
      </c>
      <c r="P6" s="172">
        <f t="shared" si="5"/>
        <v>0</v>
      </c>
      <c r="Q6" s="172">
        <f t="shared" si="5"/>
        <v>0</v>
      </c>
      <c r="R6" s="172">
        <f t="shared" si="5"/>
        <v>0</v>
      </c>
      <c r="S6" s="172">
        <f t="shared" si="5"/>
        <v>10090</v>
      </c>
      <c r="T6" s="173"/>
      <c r="U6" s="174">
        <f t="shared" ref="U6:AA6" si="6">SUM(U7:U12)/2</f>
        <v>644</v>
      </c>
      <c r="V6" s="174">
        <f t="shared" si="6"/>
        <v>105</v>
      </c>
      <c r="W6" s="174">
        <f t="shared" si="6"/>
        <v>0</v>
      </c>
      <c r="X6" s="174">
        <f t="shared" si="6"/>
        <v>0</v>
      </c>
      <c r="Y6" s="174">
        <f t="shared" si="6"/>
        <v>0</v>
      </c>
      <c r="Z6" s="174">
        <f t="shared" si="6"/>
        <v>0</v>
      </c>
      <c r="AA6" s="174">
        <f t="shared" si="6"/>
        <v>539</v>
      </c>
      <c r="AB6" s="173"/>
      <c r="AC6" s="174">
        <f t="shared" ref="AC6:AI6" si="7">SUM(AC7:AC12)/2</f>
        <v>1742</v>
      </c>
      <c r="AD6" s="174">
        <f t="shared" si="7"/>
        <v>365</v>
      </c>
      <c r="AE6" s="174">
        <f t="shared" si="7"/>
        <v>0</v>
      </c>
      <c r="AF6" s="174">
        <f t="shared" si="7"/>
        <v>0</v>
      </c>
      <c r="AG6" s="174">
        <f t="shared" si="7"/>
        <v>0</v>
      </c>
      <c r="AH6" s="174">
        <f t="shared" si="7"/>
        <v>0</v>
      </c>
      <c r="AI6" s="174">
        <f t="shared" si="7"/>
        <v>1377</v>
      </c>
      <c r="AJ6" s="173"/>
      <c r="AK6" s="174">
        <f t="shared" ref="AK6:AQ6" si="8">SUM(AK7:AK12)/2</f>
        <v>1937</v>
      </c>
      <c r="AL6" s="174">
        <f t="shared" si="8"/>
        <v>380</v>
      </c>
      <c r="AM6" s="174">
        <f t="shared" si="8"/>
        <v>0</v>
      </c>
      <c r="AN6" s="174">
        <f t="shared" si="8"/>
        <v>0</v>
      </c>
      <c r="AO6" s="174">
        <f t="shared" si="8"/>
        <v>0</v>
      </c>
      <c r="AP6" s="174">
        <f t="shared" si="8"/>
        <v>0</v>
      </c>
      <c r="AQ6" s="174">
        <f t="shared" si="8"/>
        <v>1557</v>
      </c>
      <c r="AR6" s="173"/>
      <c r="AS6" s="174">
        <f t="shared" ref="AS6:AY6" si="9">SUM(AS7:AS12)/2</f>
        <v>6867</v>
      </c>
      <c r="AT6" s="174">
        <f t="shared" si="9"/>
        <v>250</v>
      </c>
      <c r="AU6" s="174">
        <f t="shared" si="9"/>
        <v>0</v>
      </c>
      <c r="AV6" s="174">
        <f t="shared" si="9"/>
        <v>0</v>
      </c>
      <c r="AW6" s="174">
        <f t="shared" si="9"/>
        <v>0</v>
      </c>
      <c r="AX6" s="174">
        <f t="shared" si="9"/>
        <v>0</v>
      </c>
      <c r="AY6" s="174">
        <f t="shared" si="9"/>
        <v>6617</v>
      </c>
    </row>
    <row r="7" spans="1:51" ht="32.1" customHeight="1" x14ac:dyDescent="0.25">
      <c r="D7" s="202" t="s">
        <v>2725</v>
      </c>
      <c r="E7" s="551" t="s">
        <v>2724</v>
      </c>
      <c r="F7" s="552"/>
      <c r="G7" s="176"/>
      <c r="H7" s="177"/>
      <c r="I7" s="178"/>
      <c r="J7" s="178"/>
      <c r="K7" s="178"/>
      <c r="L7" s="178"/>
      <c r="M7" s="179">
        <f t="shared" ref="M7:S12" si="10">+U7+AC7+AK7+AS7</f>
        <v>10440</v>
      </c>
      <c r="N7" s="179">
        <f t="shared" si="10"/>
        <v>900</v>
      </c>
      <c r="O7" s="179">
        <f t="shared" si="10"/>
        <v>0</v>
      </c>
      <c r="P7" s="179">
        <f t="shared" si="10"/>
        <v>0</v>
      </c>
      <c r="Q7" s="179">
        <f t="shared" si="10"/>
        <v>0</v>
      </c>
      <c r="R7" s="179">
        <f t="shared" si="10"/>
        <v>0</v>
      </c>
      <c r="S7" s="179">
        <f t="shared" si="10"/>
        <v>9540</v>
      </c>
      <c r="T7" s="180"/>
      <c r="U7" s="181">
        <f t="shared" ref="U7:AA7" si="11">SUM(U8:U10)</f>
        <v>479</v>
      </c>
      <c r="V7" s="181">
        <f t="shared" si="11"/>
        <v>95</v>
      </c>
      <c r="W7" s="181">
        <f t="shared" si="11"/>
        <v>0</v>
      </c>
      <c r="X7" s="181">
        <f t="shared" si="11"/>
        <v>0</v>
      </c>
      <c r="Y7" s="181">
        <f t="shared" si="11"/>
        <v>0</v>
      </c>
      <c r="Z7" s="181">
        <f t="shared" si="11"/>
        <v>0</v>
      </c>
      <c r="AA7" s="181">
        <f t="shared" si="11"/>
        <v>384</v>
      </c>
      <c r="AB7" s="180"/>
      <c r="AC7" s="181">
        <f t="shared" ref="AC7:AI7" si="12">SUM(AC8:AC10)</f>
        <v>1577</v>
      </c>
      <c r="AD7" s="181">
        <f t="shared" si="12"/>
        <v>295</v>
      </c>
      <c r="AE7" s="181">
        <f t="shared" si="12"/>
        <v>0</v>
      </c>
      <c r="AF7" s="181">
        <f t="shared" si="12"/>
        <v>0</v>
      </c>
      <c r="AG7" s="181">
        <f t="shared" si="12"/>
        <v>0</v>
      </c>
      <c r="AH7" s="181">
        <f t="shared" si="12"/>
        <v>0</v>
      </c>
      <c r="AI7" s="181">
        <f t="shared" si="12"/>
        <v>1282</v>
      </c>
      <c r="AJ7" s="180"/>
      <c r="AK7" s="181">
        <f t="shared" ref="AK7:AQ7" si="13">SUM(AK8:AK10)</f>
        <v>1682</v>
      </c>
      <c r="AL7" s="181">
        <f t="shared" si="13"/>
        <v>300</v>
      </c>
      <c r="AM7" s="181">
        <f t="shared" si="13"/>
        <v>0</v>
      </c>
      <c r="AN7" s="181">
        <f t="shared" si="13"/>
        <v>0</v>
      </c>
      <c r="AO7" s="181">
        <f t="shared" si="13"/>
        <v>0</v>
      </c>
      <c r="AP7" s="181">
        <f t="shared" si="13"/>
        <v>0</v>
      </c>
      <c r="AQ7" s="181">
        <f t="shared" si="13"/>
        <v>1382</v>
      </c>
      <c r="AR7" s="180"/>
      <c r="AS7" s="181">
        <f t="shared" ref="AS7:AY7" si="14">SUM(AS8:AS10)</f>
        <v>6702</v>
      </c>
      <c r="AT7" s="181">
        <f t="shared" si="14"/>
        <v>210</v>
      </c>
      <c r="AU7" s="181">
        <f t="shared" si="14"/>
        <v>0</v>
      </c>
      <c r="AV7" s="181">
        <f t="shared" si="14"/>
        <v>0</v>
      </c>
      <c r="AW7" s="181">
        <f t="shared" si="14"/>
        <v>0</v>
      </c>
      <c r="AX7" s="181">
        <f t="shared" si="14"/>
        <v>0</v>
      </c>
      <c r="AY7" s="181">
        <f t="shared" si="14"/>
        <v>6492</v>
      </c>
    </row>
    <row r="8" spans="1:51" ht="32.1" customHeight="1" x14ac:dyDescent="0.25">
      <c r="D8" s="202"/>
      <c r="E8" s="182">
        <f>+Metas!H865</f>
        <v>750</v>
      </c>
      <c r="F8" s="183" t="str">
        <f>+Metas!K865</f>
        <v>Viviendas construidas en zonas urbanas y/o rurales del Departamento con apoyo del Departamento.</v>
      </c>
      <c r="G8" s="226">
        <f>+Metas!J865</f>
        <v>200</v>
      </c>
      <c r="H8" s="1">
        <f>SUM(I8:L8)</f>
        <v>200</v>
      </c>
      <c r="I8" s="185">
        <v>2</v>
      </c>
      <c r="J8" s="185">
        <v>18</v>
      </c>
      <c r="K8" s="185">
        <v>80</v>
      </c>
      <c r="L8" s="185">
        <v>100</v>
      </c>
      <c r="M8" s="186">
        <f t="shared" si="10"/>
        <v>9164</v>
      </c>
      <c r="N8" s="186">
        <f t="shared" si="10"/>
        <v>500</v>
      </c>
      <c r="O8" s="186">
        <f t="shared" si="10"/>
        <v>0</v>
      </c>
      <c r="P8" s="186">
        <f t="shared" si="10"/>
        <v>0</v>
      </c>
      <c r="Q8" s="186">
        <f t="shared" si="10"/>
        <v>0</v>
      </c>
      <c r="R8" s="186">
        <f t="shared" si="10"/>
        <v>0</v>
      </c>
      <c r="S8" s="186">
        <f t="shared" si="10"/>
        <v>8664</v>
      </c>
      <c r="T8" s="227">
        <f>+I8</f>
        <v>2</v>
      </c>
      <c r="U8" s="186">
        <f>SUM(V8:AA8)</f>
        <v>205</v>
      </c>
      <c r="V8" s="188">
        <v>80</v>
      </c>
      <c r="W8" s="188">
        <v>0</v>
      </c>
      <c r="X8" s="188">
        <v>0</v>
      </c>
      <c r="Y8" s="188">
        <v>0</v>
      </c>
      <c r="Z8" s="188">
        <v>0</v>
      </c>
      <c r="AA8" s="188">
        <v>125</v>
      </c>
      <c r="AB8" s="227">
        <f>+J8</f>
        <v>18</v>
      </c>
      <c r="AC8" s="186">
        <f>SUM(AD8:AI8)</f>
        <v>1278</v>
      </c>
      <c r="AD8" s="188">
        <v>140</v>
      </c>
      <c r="AE8" s="188">
        <v>0</v>
      </c>
      <c r="AF8" s="188">
        <v>0</v>
      </c>
      <c r="AG8" s="188">
        <v>0</v>
      </c>
      <c r="AH8" s="188">
        <v>0</v>
      </c>
      <c r="AI8" s="188">
        <v>1138</v>
      </c>
      <c r="AJ8" s="227">
        <f>+K8</f>
        <v>80</v>
      </c>
      <c r="AK8" s="186">
        <f>SUM(AL8:AQ8)</f>
        <v>1278</v>
      </c>
      <c r="AL8" s="188">
        <v>140</v>
      </c>
      <c r="AM8" s="188">
        <v>0</v>
      </c>
      <c r="AN8" s="188">
        <v>0</v>
      </c>
      <c r="AO8" s="188">
        <v>0</v>
      </c>
      <c r="AP8" s="188">
        <v>0</v>
      </c>
      <c r="AQ8" s="188">
        <v>1138</v>
      </c>
      <c r="AR8" s="227">
        <f>+L8</f>
        <v>100</v>
      </c>
      <c r="AS8" s="186">
        <f>SUM(AT8:AY8)</f>
        <v>6403</v>
      </c>
      <c r="AT8" s="188">
        <v>140</v>
      </c>
      <c r="AU8" s="188">
        <v>0</v>
      </c>
      <c r="AV8" s="188">
        <v>0</v>
      </c>
      <c r="AW8" s="188">
        <v>0</v>
      </c>
      <c r="AX8" s="188">
        <v>0</v>
      </c>
      <c r="AY8" s="188">
        <v>6263</v>
      </c>
    </row>
    <row r="9" spans="1:51" ht="32.1" customHeight="1" x14ac:dyDescent="0.25">
      <c r="D9" s="202"/>
      <c r="E9" s="182">
        <f>+Metas!H866</f>
        <v>751</v>
      </c>
      <c r="F9" s="183" t="str">
        <f>+Metas!K866</f>
        <v>Obras de urbanismo construidas o mejoradas para proyectos de vivienda en zonas urbana y rural con apoyo del Departamento</v>
      </c>
      <c r="G9" s="226">
        <f>+Metas!J866</f>
        <v>5</v>
      </c>
      <c r="H9" s="1">
        <f>SUM(I9:L9)</f>
        <v>5</v>
      </c>
      <c r="I9" s="185">
        <v>1</v>
      </c>
      <c r="J9" s="185">
        <v>1</v>
      </c>
      <c r="K9" s="185">
        <v>2</v>
      </c>
      <c r="L9" s="185">
        <v>1</v>
      </c>
      <c r="M9" s="186">
        <f t="shared" si="10"/>
        <v>938</v>
      </c>
      <c r="N9" s="186">
        <f t="shared" si="10"/>
        <v>300</v>
      </c>
      <c r="O9" s="186">
        <f t="shared" si="10"/>
        <v>0</v>
      </c>
      <c r="P9" s="186">
        <f t="shared" si="10"/>
        <v>0</v>
      </c>
      <c r="Q9" s="186">
        <f t="shared" si="10"/>
        <v>0</v>
      </c>
      <c r="R9" s="186">
        <f t="shared" si="10"/>
        <v>0</v>
      </c>
      <c r="S9" s="186">
        <f t="shared" si="10"/>
        <v>638</v>
      </c>
      <c r="T9" s="227">
        <f>+I9</f>
        <v>1</v>
      </c>
      <c r="U9" s="186">
        <f>SUM(V9:AA9)</f>
        <v>202</v>
      </c>
      <c r="V9" s="188">
        <v>10</v>
      </c>
      <c r="W9" s="188">
        <v>0</v>
      </c>
      <c r="X9" s="188">
        <v>0</v>
      </c>
      <c r="Y9" s="188">
        <v>0</v>
      </c>
      <c r="Z9" s="188">
        <v>0</v>
      </c>
      <c r="AA9" s="188">
        <v>192</v>
      </c>
      <c r="AB9" s="227">
        <f>+J9</f>
        <v>1</v>
      </c>
      <c r="AC9" s="186">
        <f>SUM(AD9:AI9)</f>
        <v>202</v>
      </c>
      <c r="AD9" s="188">
        <v>110</v>
      </c>
      <c r="AE9" s="188">
        <v>0</v>
      </c>
      <c r="AF9" s="188">
        <v>0</v>
      </c>
      <c r="AG9" s="188">
        <v>0</v>
      </c>
      <c r="AH9" s="188">
        <v>0</v>
      </c>
      <c r="AI9" s="188">
        <v>92</v>
      </c>
      <c r="AJ9" s="227">
        <f>+K9</f>
        <v>2</v>
      </c>
      <c r="AK9" s="186">
        <f>SUM(AL9:AQ9)</f>
        <v>332</v>
      </c>
      <c r="AL9" s="188">
        <v>120</v>
      </c>
      <c r="AM9" s="188">
        <v>0</v>
      </c>
      <c r="AN9" s="188">
        <v>0</v>
      </c>
      <c r="AO9" s="188">
        <v>0</v>
      </c>
      <c r="AP9" s="188">
        <v>0</v>
      </c>
      <c r="AQ9" s="188">
        <v>212</v>
      </c>
      <c r="AR9" s="227">
        <f>+L9</f>
        <v>1</v>
      </c>
      <c r="AS9" s="186">
        <f>SUM(AT9:AY9)</f>
        <v>202</v>
      </c>
      <c r="AT9" s="188">
        <v>60</v>
      </c>
      <c r="AU9" s="188">
        <v>0</v>
      </c>
      <c r="AV9" s="188">
        <v>0</v>
      </c>
      <c r="AW9" s="188">
        <v>0</v>
      </c>
      <c r="AX9" s="188">
        <v>0</v>
      </c>
      <c r="AY9" s="188">
        <v>142</v>
      </c>
    </row>
    <row r="10" spans="1:51" ht="32.1" customHeight="1" x14ac:dyDescent="0.25">
      <c r="D10" s="202"/>
      <c r="E10" s="182">
        <f>+Metas!H867</f>
        <v>752</v>
      </c>
      <c r="F10" s="183" t="str">
        <f>+Metas!K867</f>
        <v>Predios adquiridos para el desarrollo de proyectos de vivienda</v>
      </c>
      <c r="G10" s="226">
        <f>+Metas!J867</f>
        <v>2</v>
      </c>
      <c r="H10" s="1">
        <f>SUM(I10:L10)</f>
        <v>1.9999999999999998</v>
      </c>
      <c r="I10" s="185">
        <v>0.1</v>
      </c>
      <c r="J10" s="185">
        <v>0.5</v>
      </c>
      <c r="K10" s="185">
        <v>0.7</v>
      </c>
      <c r="L10" s="185">
        <v>0.7</v>
      </c>
      <c r="M10" s="186">
        <f t="shared" si="10"/>
        <v>338</v>
      </c>
      <c r="N10" s="186">
        <f t="shared" si="10"/>
        <v>100</v>
      </c>
      <c r="O10" s="186">
        <f t="shared" si="10"/>
        <v>0</v>
      </c>
      <c r="P10" s="186">
        <f t="shared" si="10"/>
        <v>0</v>
      </c>
      <c r="Q10" s="186">
        <f t="shared" si="10"/>
        <v>0</v>
      </c>
      <c r="R10" s="186">
        <f t="shared" si="10"/>
        <v>0</v>
      </c>
      <c r="S10" s="186">
        <f t="shared" si="10"/>
        <v>238</v>
      </c>
      <c r="T10" s="227">
        <f>+I10</f>
        <v>0.1</v>
      </c>
      <c r="U10" s="186">
        <f>SUM(V10:AA10)</f>
        <v>72</v>
      </c>
      <c r="V10" s="188">
        <v>5</v>
      </c>
      <c r="W10" s="188">
        <v>0</v>
      </c>
      <c r="X10" s="188">
        <v>0</v>
      </c>
      <c r="Y10" s="188">
        <v>0</v>
      </c>
      <c r="Z10" s="188">
        <v>0</v>
      </c>
      <c r="AA10" s="188">
        <v>67</v>
      </c>
      <c r="AB10" s="227">
        <f>+J10</f>
        <v>0.5</v>
      </c>
      <c r="AC10" s="186">
        <f>SUM(AD10:AI10)</f>
        <v>97</v>
      </c>
      <c r="AD10" s="188">
        <v>45</v>
      </c>
      <c r="AE10" s="188">
        <v>0</v>
      </c>
      <c r="AF10" s="188">
        <v>0</v>
      </c>
      <c r="AG10" s="188">
        <v>0</v>
      </c>
      <c r="AH10" s="188">
        <v>0</v>
      </c>
      <c r="AI10" s="188">
        <v>52</v>
      </c>
      <c r="AJ10" s="227">
        <f>+K10</f>
        <v>0.7</v>
      </c>
      <c r="AK10" s="186">
        <f>SUM(AL10:AQ10)</f>
        <v>72</v>
      </c>
      <c r="AL10" s="188">
        <v>40</v>
      </c>
      <c r="AM10" s="188">
        <v>0</v>
      </c>
      <c r="AN10" s="188">
        <v>0</v>
      </c>
      <c r="AO10" s="188">
        <v>0</v>
      </c>
      <c r="AP10" s="188">
        <v>0</v>
      </c>
      <c r="AQ10" s="188">
        <v>32</v>
      </c>
      <c r="AR10" s="227">
        <f>+L10</f>
        <v>0.7</v>
      </c>
      <c r="AS10" s="186">
        <f>SUM(AT10:AY10)</f>
        <v>97</v>
      </c>
      <c r="AT10" s="188">
        <v>10</v>
      </c>
      <c r="AU10" s="188">
        <v>0</v>
      </c>
      <c r="AV10" s="188">
        <v>0</v>
      </c>
      <c r="AW10" s="188">
        <v>0</v>
      </c>
      <c r="AX10" s="188">
        <v>0</v>
      </c>
      <c r="AY10" s="188">
        <v>87</v>
      </c>
    </row>
    <row r="11" spans="1:51" ht="32.1" customHeight="1" x14ac:dyDescent="0.25">
      <c r="D11" s="202" t="s">
        <v>2727</v>
      </c>
      <c r="E11" s="540" t="s">
        <v>2726</v>
      </c>
      <c r="F11" s="541"/>
      <c r="G11" s="189"/>
      <c r="H11" s="177"/>
      <c r="I11" s="178"/>
      <c r="J11" s="178"/>
      <c r="K11" s="178"/>
      <c r="L11" s="178"/>
      <c r="M11" s="190">
        <f t="shared" si="10"/>
        <v>750</v>
      </c>
      <c r="N11" s="190">
        <f t="shared" si="10"/>
        <v>200</v>
      </c>
      <c r="O11" s="190">
        <f t="shared" si="10"/>
        <v>0</v>
      </c>
      <c r="P11" s="190">
        <f t="shared" si="10"/>
        <v>0</v>
      </c>
      <c r="Q11" s="190">
        <f t="shared" si="10"/>
        <v>0</v>
      </c>
      <c r="R11" s="190">
        <f t="shared" si="10"/>
        <v>0</v>
      </c>
      <c r="S11" s="190">
        <f t="shared" si="10"/>
        <v>550</v>
      </c>
      <c r="T11" s="192"/>
      <c r="U11" s="181">
        <f t="shared" ref="U11:AA11" si="15">SUM(U12:U12)</f>
        <v>165</v>
      </c>
      <c r="V11" s="181">
        <f t="shared" si="15"/>
        <v>10</v>
      </c>
      <c r="W11" s="181">
        <f t="shared" si="15"/>
        <v>0</v>
      </c>
      <c r="X11" s="181">
        <f t="shared" si="15"/>
        <v>0</v>
      </c>
      <c r="Y11" s="181">
        <f t="shared" si="15"/>
        <v>0</v>
      </c>
      <c r="Z11" s="181">
        <f t="shared" si="15"/>
        <v>0</v>
      </c>
      <c r="AA11" s="181">
        <f t="shared" si="15"/>
        <v>155</v>
      </c>
      <c r="AB11" s="192"/>
      <c r="AC11" s="181">
        <f t="shared" ref="AC11:AI11" si="16">SUM(AC12:AC12)</f>
        <v>165</v>
      </c>
      <c r="AD11" s="181">
        <f t="shared" si="16"/>
        <v>70</v>
      </c>
      <c r="AE11" s="181">
        <f t="shared" si="16"/>
        <v>0</v>
      </c>
      <c r="AF11" s="181">
        <f t="shared" si="16"/>
        <v>0</v>
      </c>
      <c r="AG11" s="181">
        <f t="shared" si="16"/>
        <v>0</v>
      </c>
      <c r="AH11" s="181">
        <f t="shared" si="16"/>
        <v>0</v>
      </c>
      <c r="AI11" s="181">
        <f t="shared" si="16"/>
        <v>95</v>
      </c>
      <c r="AJ11" s="192"/>
      <c r="AK11" s="181">
        <f t="shared" ref="AK11:AQ11" si="17">SUM(AK12:AK12)</f>
        <v>255</v>
      </c>
      <c r="AL11" s="181">
        <f t="shared" si="17"/>
        <v>80</v>
      </c>
      <c r="AM11" s="181">
        <f t="shared" si="17"/>
        <v>0</v>
      </c>
      <c r="AN11" s="181">
        <f t="shared" si="17"/>
        <v>0</v>
      </c>
      <c r="AO11" s="181">
        <f t="shared" si="17"/>
        <v>0</v>
      </c>
      <c r="AP11" s="181">
        <f t="shared" si="17"/>
        <v>0</v>
      </c>
      <c r="AQ11" s="181">
        <f t="shared" si="17"/>
        <v>175</v>
      </c>
      <c r="AR11" s="192"/>
      <c r="AS11" s="181">
        <f t="shared" ref="AS11:AY11" si="18">SUM(AS12:AS12)</f>
        <v>165</v>
      </c>
      <c r="AT11" s="181">
        <f t="shared" si="18"/>
        <v>40</v>
      </c>
      <c r="AU11" s="181">
        <f t="shared" si="18"/>
        <v>0</v>
      </c>
      <c r="AV11" s="181">
        <f t="shared" si="18"/>
        <v>0</v>
      </c>
      <c r="AW11" s="181">
        <f t="shared" si="18"/>
        <v>0</v>
      </c>
      <c r="AX11" s="181">
        <f t="shared" si="18"/>
        <v>0</v>
      </c>
      <c r="AY11" s="181">
        <f t="shared" si="18"/>
        <v>125</v>
      </c>
    </row>
    <row r="12" spans="1:51" ht="32.1" customHeight="1" x14ac:dyDescent="0.25">
      <c r="D12" s="202"/>
      <c r="E12" s="182">
        <f>+Metas!H868</f>
        <v>753</v>
      </c>
      <c r="F12" s="183" t="str">
        <f>+Metas!K868</f>
        <v>Municipios con implementación de Políticas públicas acordes con el ordenamiento del territorio</v>
      </c>
      <c r="G12" s="226">
        <f>+Metas!J868</f>
        <v>5</v>
      </c>
      <c r="H12" s="1">
        <f>SUM(I12:L12)</f>
        <v>5</v>
      </c>
      <c r="I12" s="185">
        <v>1</v>
      </c>
      <c r="J12" s="185">
        <v>1</v>
      </c>
      <c r="K12" s="185">
        <v>2</v>
      </c>
      <c r="L12" s="185">
        <v>1</v>
      </c>
      <c r="M12" s="186">
        <f t="shared" si="10"/>
        <v>750</v>
      </c>
      <c r="N12" s="186">
        <f t="shared" si="10"/>
        <v>200</v>
      </c>
      <c r="O12" s="186">
        <f t="shared" si="10"/>
        <v>0</v>
      </c>
      <c r="P12" s="186">
        <f t="shared" si="10"/>
        <v>0</v>
      </c>
      <c r="Q12" s="186">
        <f t="shared" si="10"/>
        <v>0</v>
      </c>
      <c r="R12" s="186">
        <f t="shared" si="10"/>
        <v>0</v>
      </c>
      <c r="S12" s="186">
        <f t="shared" si="10"/>
        <v>550</v>
      </c>
      <c r="T12" s="227">
        <f>+I12</f>
        <v>1</v>
      </c>
      <c r="U12" s="186">
        <f>SUM(V12:AA12)</f>
        <v>165</v>
      </c>
      <c r="V12" s="188">
        <v>10</v>
      </c>
      <c r="W12" s="188">
        <v>0</v>
      </c>
      <c r="X12" s="188">
        <v>0</v>
      </c>
      <c r="Y12" s="188">
        <v>0</v>
      </c>
      <c r="Z12" s="188">
        <v>0</v>
      </c>
      <c r="AA12" s="188">
        <v>155</v>
      </c>
      <c r="AB12" s="227">
        <f>+J12</f>
        <v>1</v>
      </c>
      <c r="AC12" s="186">
        <f>SUM(AD12:AI12)</f>
        <v>165</v>
      </c>
      <c r="AD12" s="188">
        <v>70</v>
      </c>
      <c r="AE12" s="188">
        <v>0</v>
      </c>
      <c r="AF12" s="188">
        <v>0</v>
      </c>
      <c r="AG12" s="188">
        <v>0</v>
      </c>
      <c r="AH12" s="188">
        <v>0</v>
      </c>
      <c r="AI12" s="188">
        <v>95</v>
      </c>
      <c r="AJ12" s="227">
        <f>+K12</f>
        <v>2</v>
      </c>
      <c r="AK12" s="186">
        <f>SUM(AL12:AQ12)</f>
        <v>255</v>
      </c>
      <c r="AL12" s="188">
        <v>80</v>
      </c>
      <c r="AM12" s="188">
        <v>0</v>
      </c>
      <c r="AN12" s="188">
        <v>0</v>
      </c>
      <c r="AO12" s="188">
        <v>0</v>
      </c>
      <c r="AP12" s="188">
        <v>0</v>
      </c>
      <c r="AQ12" s="188">
        <v>175</v>
      </c>
      <c r="AR12" s="227">
        <f>+L12</f>
        <v>1</v>
      </c>
      <c r="AS12" s="186">
        <f>SUM(AT12:AY12)</f>
        <v>165</v>
      </c>
      <c r="AT12" s="188">
        <v>40</v>
      </c>
      <c r="AU12" s="188"/>
      <c r="AV12" s="188"/>
      <c r="AW12" s="188"/>
      <c r="AX12" s="188"/>
      <c r="AY12" s="188">
        <v>125</v>
      </c>
    </row>
    <row r="13" spans="1:51" ht="32.1" customHeight="1" x14ac:dyDescent="0.25">
      <c r="C13" s="165" t="s">
        <v>2728</v>
      </c>
      <c r="D13" s="166" t="s">
        <v>524</v>
      </c>
      <c r="E13" s="228"/>
      <c r="F13" s="168"/>
      <c r="G13" s="194"/>
      <c r="H13" s="170"/>
      <c r="I13" s="171"/>
      <c r="J13" s="171"/>
      <c r="K13" s="171"/>
      <c r="L13" s="171"/>
      <c r="M13" s="172">
        <f t="shared" ref="M13:S13" si="19">SUM(M14:M18)/2</f>
        <v>17518.400000000001</v>
      </c>
      <c r="N13" s="172">
        <f t="shared" si="19"/>
        <v>900.4</v>
      </c>
      <c r="O13" s="172">
        <f t="shared" si="19"/>
        <v>0</v>
      </c>
      <c r="P13" s="172">
        <f t="shared" si="19"/>
        <v>14000</v>
      </c>
      <c r="Q13" s="172">
        <f t="shared" si="19"/>
        <v>0</v>
      </c>
      <c r="R13" s="172">
        <f t="shared" si="19"/>
        <v>100</v>
      </c>
      <c r="S13" s="172">
        <f t="shared" si="19"/>
        <v>2518</v>
      </c>
      <c r="T13" s="229"/>
      <c r="U13" s="174">
        <f t="shared" ref="U13:AA13" si="20">SUM(U14:U18)/2</f>
        <v>355</v>
      </c>
      <c r="V13" s="197">
        <f t="shared" si="20"/>
        <v>61</v>
      </c>
      <c r="W13" s="197">
        <f t="shared" si="20"/>
        <v>0</v>
      </c>
      <c r="X13" s="197">
        <f t="shared" si="20"/>
        <v>0</v>
      </c>
      <c r="Y13" s="197">
        <f t="shared" si="20"/>
        <v>0</v>
      </c>
      <c r="Z13" s="197">
        <f t="shared" si="20"/>
        <v>0</v>
      </c>
      <c r="AA13" s="197">
        <f t="shared" si="20"/>
        <v>294</v>
      </c>
      <c r="AB13" s="229"/>
      <c r="AC13" s="174">
        <f t="shared" ref="AC13:AI13" si="21">SUM(AC14:AC18)/2</f>
        <v>5940.2</v>
      </c>
      <c r="AD13" s="197">
        <f t="shared" si="21"/>
        <v>315.2</v>
      </c>
      <c r="AE13" s="197">
        <f t="shared" si="21"/>
        <v>0</v>
      </c>
      <c r="AF13" s="197">
        <f t="shared" si="21"/>
        <v>4800</v>
      </c>
      <c r="AG13" s="197">
        <f t="shared" si="21"/>
        <v>0</v>
      </c>
      <c r="AH13" s="197">
        <f t="shared" si="21"/>
        <v>100</v>
      </c>
      <c r="AI13" s="197">
        <f t="shared" si="21"/>
        <v>725</v>
      </c>
      <c r="AJ13" s="229"/>
      <c r="AK13" s="174">
        <f t="shared" ref="AK13:AQ13" si="22">SUM(AK14:AK18)/2</f>
        <v>6050.2</v>
      </c>
      <c r="AL13" s="197">
        <f t="shared" si="22"/>
        <v>295.2</v>
      </c>
      <c r="AM13" s="197">
        <f t="shared" si="22"/>
        <v>0</v>
      </c>
      <c r="AN13" s="197">
        <f t="shared" si="22"/>
        <v>5000</v>
      </c>
      <c r="AO13" s="197">
        <f t="shared" si="22"/>
        <v>0</v>
      </c>
      <c r="AP13" s="197">
        <f t="shared" si="22"/>
        <v>0</v>
      </c>
      <c r="AQ13" s="197">
        <f t="shared" si="22"/>
        <v>755</v>
      </c>
      <c r="AR13" s="229"/>
      <c r="AS13" s="174">
        <f t="shared" ref="AS13:AY13" si="23">SUM(AS14:AS18)/2</f>
        <v>5173</v>
      </c>
      <c r="AT13" s="197">
        <f t="shared" si="23"/>
        <v>229</v>
      </c>
      <c r="AU13" s="197">
        <f t="shared" si="23"/>
        <v>0</v>
      </c>
      <c r="AV13" s="197">
        <f t="shared" si="23"/>
        <v>4200</v>
      </c>
      <c r="AW13" s="197">
        <f t="shared" si="23"/>
        <v>0</v>
      </c>
      <c r="AX13" s="197">
        <f t="shared" si="23"/>
        <v>0</v>
      </c>
      <c r="AY13" s="197">
        <f t="shared" si="23"/>
        <v>744</v>
      </c>
    </row>
    <row r="14" spans="1:51" ht="32.1" customHeight="1" x14ac:dyDescent="0.25">
      <c r="D14" s="202" t="s">
        <v>2730</v>
      </c>
      <c r="E14" s="540" t="s">
        <v>2729</v>
      </c>
      <c r="F14" s="541"/>
      <c r="G14" s="189"/>
      <c r="H14" s="177"/>
      <c r="I14" s="178"/>
      <c r="J14" s="178"/>
      <c r="K14" s="178"/>
      <c r="L14" s="178"/>
      <c r="M14" s="190">
        <f t="shared" ref="M14:S18" si="24">+U14+AC14+AK14+AS14</f>
        <v>17518.400000000001</v>
      </c>
      <c r="N14" s="190">
        <f t="shared" si="24"/>
        <v>900.4</v>
      </c>
      <c r="O14" s="190">
        <f t="shared" si="24"/>
        <v>0</v>
      </c>
      <c r="P14" s="190">
        <f t="shared" si="24"/>
        <v>14000</v>
      </c>
      <c r="Q14" s="190">
        <f t="shared" si="24"/>
        <v>0</v>
      </c>
      <c r="R14" s="190">
        <f t="shared" si="24"/>
        <v>100</v>
      </c>
      <c r="S14" s="190">
        <f t="shared" si="24"/>
        <v>2518</v>
      </c>
      <c r="T14" s="192"/>
      <c r="U14" s="181">
        <f t="shared" ref="U14:AA14" si="25">SUM(U15:U18)</f>
        <v>355</v>
      </c>
      <c r="V14" s="181">
        <f t="shared" si="25"/>
        <v>61</v>
      </c>
      <c r="W14" s="181">
        <f t="shared" si="25"/>
        <v>0</v>
      </c>
      <c r="X14" s="181">
        <f t="shared" si="25"/>
        <v>0</v>
      </c>
      <c r="Y14" s="181">
        <f t="shared" si="25"/>
        <v>0</v>
      </c>
      <c r="Z14" s="181">
        <f t="shared" si="25"/>
        <v>0</v>
      </c>
      <c r="AA14" s="181">
        <f t="shared" si="25"/>
        <v>294</v>
      </c>
      <c r="AB14" s="192"/>
      <c r="AC14" s="181">
        <f t="shared" ref="AC14:AI14" si="26">SUM(AC15:AC18)</f>
        <v>5940.2</v>
      </c>
      <c r="AD14" s="181">
        <f t="shared" si="26"/>
        <v>315.2</v>
      </c>
      <c r="AE14" s="181">
        <f t="shared" si="26"/>
        <v>0</v>
      </c>
      <c r="AF14" s="181">
        <f t="shared" si="26"/>
        <v>4800</v>
      </c>
      <c r="AG14" s="181">
        <f t="shared" si="26"/>
        <v>0</v>
      </c>
      <c r="AH14" s="181">
        <f t="shared" si="26"/>
        <v>100</v>
      </c>
      <c r="AI14" s="181">
        <f t="shared" si="26"/>
        <v>725</v>
      </c>
      <c r="AJ14" s="192"/>
      <c r="AK14" s="181">
        <f t="shared" ref="AK14:AQ14" si="27">SUM(AK15:AK18)</f>
        <v>6050.2</v>
      </c>
      <c r="AL14" s="181">
        <f t="shared" si="27"/>
        <v>295.2</v>
      </c>
      <c r="AM14" s="181">
        <f t="shared" si="27"/>
        <v>0</v>
      </c>
      <c r="AN14" s="181">
        <f t="shared" si="27"/>
        <v>5000</v>
      </c>
      <c r="AO14" s="181">
        <f t="shared" si="27"/>
        <v>0</v>
      </c>
      <c r="AP14" s="181">
        <f t="shared" si="27"/>
        <v>0</v>
      </c>
      <c r="AQ14" s="181">
        <f t="shared" si="27"/>
        <v>755</v>
      </c>
      <c r="AR14" s="192"/>
      <c r="AS14" s="181">
        <f t="shared" ref="AS14:AY14" si="28">SUM(AS15:AS18)</f>
        <v>5173</v>
      </c>
      <c r="AT14" s="181">
        <f t="shared" si="28"/>
        <v>229</v>
      </c>
      <c r="AU14" s="181">
        <f t="shared" si="28"/>
        <v>0</v>
      </c>
      <c r="AV14" s="181">
        <f t="shared" si="28"/>
        <v>4200</v>
      </c>
      <c r="AW14" s="181">
        <f t="shared" si="28"/>
        <v>0</v>
      </c>
      <c r="AX14" s="181">
        <f t="shared" si="28"/>
        <v>0</v>
      </c>
      <c r="AY14" s="181">
        <f t="shared" si="28"/>
        <v>744</v>
      </c>
    </row>
    <row r="15" spans="1:51" ht="32.1" customHeight="1" x14ac:dyDescent="0.25">
      <c r="D15" s="202"/>
      <c r="E15" s="182">
        <f>+Metas!H870</f>
        <v>754</v>
      </c>
      <c r="F15" s="191" t="str">
        <f>+Metas!K870</f>
        <v>Mejoramientos de vivienda en la zona urbana y/o rural realizados</v>
      </c>
      <c r="G15" s="226">
        <f>+Metas!J870</f>
        <v>200</v>
      </c>
      <c r="H15" s="1">
        <f>SUM(I15:L15)</f>
        <v>200</v>
      </c>
      <c r="I15" s="198">
        <v>2</v>
      </c>
      <c r="J15" s="198">
        <v>80</v>
      </c>
      <c r="K15" s="198">
        <v>80</v>
      </c>
      <c r="L15" s="198">
        <v>38</v>
      </c>
      <c r="M15" s="186">
        <f t="shared" si="24"/>
        <v>2045.4</v>
      </c>
      <c r="N15" s="186">
        <f t="shared" si="24"/>
        <v>350.4</v>
      </c>
      <c r="O15" s="186">
        <f t="shared" si="24"/>
        <v>0</v>
      </c>
      <c r="P15" s="186">
        <f t="shared" si="24"/>
        <v>1200</v>
      </c>
      <c r="Q15" s="186">
        <f t="shared" si="24"/>
        <v>0</v>
      </c>
      <c r="R15" s="186">
        <f t="shared" si="24"/>
        <v>100</v>
      </c>
      <c r="S15" s="186">
        <f t="shared" si="24"/>
        <v>395</v>
      </c>
      <c r="T15" s="227">
        <f>+I15</f>
        <v>2</v>
      </c>
      <c r="U15" s="186">
        <f>SUM(V15:AA15)</f>
        <v>114</v>
      </c>
      <c r="V15" s="199">
        <v>6</v>
      </c>
      <c r="W15" s="199">
        <v>0</v>
      </c>
      <c r="X15" s="199">
        <v>0</v>
      </c>
      <c r="Y15" s="199">
        <v>0</v>
      </c>
      <c r="Z15" s="199">
        <v>0</v>
      </c>
      <c r="AA15" s="199">
        <v>108</v>
      </c>
      <c r="AB15" s="227">
        <f>+J15</f>
        <v>80</v>
      </c>
      <c r="AC15" s="186">
        <f>SUM(AD15:AI15)</f>
        <v>759.2</v>
      </c>
      <c r="AD15" s="199">
        <v>115.2</v>
      </c>
      <c r="AE15" s="199">
        <v>0</v>
      </c>
      <c r="AF15" s="199">
        <v>400</v>
      </c>
      <c r="AG15" s="199">
        <v>0</v>
      </c>
      <c r="AH15" s="199">
        <v>100</v>
      </c>
      <c r="AI15" s="199">
        <v>144</v>
      </c>
      <c r="AJ15" s="227">
        <f>+K15</f>
        <v>80</v>
      </c>
      <c r="AK15" s="186">
        <f>SUM(AL15:AQ15)</f>
        <v>759.2</v>
      </c>
      <c r="AL15" s="199">
        <v>115.2</v>
      </c>
      <c r="AM15" s="199">
        <v>0</v>
      </c>
      <c r="AN15" s="199">
        <v>600</v>
      </c>
      <c r="AO15" s="199">
        <v>0</v>
      </c>
      <c r="AP15" s="199">
        <v>0</v>
      </c>
      <c r="AQ15" s="199">
        <v>44</v>
      </c>
      <c r="AR15" s="227">
        <f>+L15</f>
        <v>38</v>
      </c>
      <c r="AS15" s="186">
        <f>SUM(AT15:AY15)</f>
        <v>413</v>
      </c>
      <c r="AT15" s="199">
        <v>114</v>
      </c>
      <c r="AU15" s="199">
        <v>0</v>
      </c>
      <c r="AV15" s="199">
        <v>200</v>
      </c>
      <c r="AW15" s="199">
        <v>0</v>
      </c>
      <c r="AX15" s="199">
        <v>0</v>
      </c>
      <c r="AY15" s="199">
        <v>99</v>
      </c>
    </row>
    <row r="16" spans="1:51" ht="32.1" customHeight="1" x14ac:dyDescent="0.25">
      <c r="D16" s="202"/>
      <c r="E16" s="182">
        <f>+Metas!H871</f>
        <v>755</v>
      </c>
      <c r="F16" s="191" t="str">
        <f>+Metas!K871</f>
        <v xml:space="preserve">Unidades Sanitarias construidas </v>
      </c>
      <c r="G16" s="226">
        <f>+Metas!J871</f>
        <v>500</v>
      </c>
      <c r="H16" s="1">
        <f>SUM(I16:L16)</f>
        <v>500</v>
      </c>
      <c r="I16" s="198">
        <v>2</v>
      </c>
      <c r="J16" s="198">
        <v>164</v>
      </c>
      <c r="K16" s="198">
        <v>170</v>
      </c>
      <c r="L16" s="198">
        <v>164</v>
      </c>
      <c r="M16" s="186">
        <f t="shared" si="24"/>
        <v>12814</v>
      </c>
      <c r="N16" s="186">
        <f t="shared" si="24"/>
        <v>275</v>
      </c>
      <c r="O16" s="186">
        <f t="shared" si="24"/>
        <v>0</v>
      </c>
      <c r="P16" s="186">
        <f t="shared" si="24"/>
        <v>12000</v>
      </c>
      <c r="Q16" s="186">
        <f t="shared" si="24"/>
        <v>0</v>
      </c>
      <c r="R16" s="186">
        <f t="shared" si="24"/>
        <v>0</v>
      </c>
      <c r="S16" s="186">
        <f t="shared" si="24"/>
        <v>539</v>
      </c>
      <c r="T16" s="227">
        <f>+I16</f>
        <v>2</v>
      </c>
      <c r="U16" s="186">
        <f>SUM(V16:AA16)</f>
        <v>115</v>
      </c>
      <c r="V16" s="199">
        <v>30</v>
      </c>
      <c r="W16" s="199">
        <v>0</v>
      </c>
      <c r="X16" s="199">
        <v>0</v>
      </c>
      <c r="Y16" s="199">
        <v>0</v>
      </c>
      <c r="Z16" s="199">
        <v>0</v>
      </c>
      <c r="AA16" s="199">
        <v>85</v>
      </c>
      <c r="AB16" s="227">
        <f>+J16</f>
        <v>164</v>
      </c>
      <c r="AC16" s="186">
        <f>SUM(AD16:AI16)</f>
        <v>4183</v>
      </c>
      <c r="AD16" s="199">
        <v>100</v>
      </c>
      <c r="AE16" s="199">
        <v>0</v>
      </c>
      <c r="AF16" s="199">
        <v>4000</v>
      </c>
      <c r="AG16" s="199">
        <v>0</v>
      </c>
      <c r="AH16" s="199">
        <v>0</v>
      </c>
      <c r="AI16" s="199">
        <v>83</v>
      </c>
      <c r="AJ16" s="227">
        <f>+K16</f>
        <v>170</v>
      </c>
      <c r="AK16" s="186">
        <f>SUM(AL16:AQ16)</f>
        <v>4333</v>
      </c>
      <c r="AL16" s="199">
        <v>95</v>
      </c>
      <c r="AM16" s="199">
        <v>0</v>
      </c>
      <c r="AN16" s="199">
        <v>4000</v>
      </c>
      <c r="AO16" s="199">
        <v>0</v>
      </c>
      <c r="AP16" s="199">
        <v>0</v>
      </c>
      <c r="AQ16" s="199">
        <v>238</v>
      </c>
      <c r="AR16" s="227">
        <f>+L16</f>
        <v>164</v>
      </c>
      <c r="AS16" s="186">
        <f>SUM(AT16:AY16)</f>
        <v>4183</v>
      </c>
      <c r="AT16" s="199">
        <v>50</v>
      </c>
      <c r="AU16" s="199">
        <v>0</v>
      </c>
      <c r="AV16" s="199">
        <v>4000</v>
      </c>
      <c r="AW16" s="199">
        <v>0</v>
      </c>
      <c r="AX16" s="199">
        <v>0</v>
      </c>
      <c r="AY16" s="199">
        <v>133</v>
      </c>
    </row>
    <row r="17" spans="3:51" ht="32.1" customHeight="1" x14ac:dyDescent="0.25">
      <c r="D17" s="202"/>
      <c r="E17" s="182">
        <f>+Metas!H872</f>
        <v>756</v>
      </c>
      <c r="F17" s="191" t="str">
        <f>+Metas!K872</f>
        <v>Cocinas/estufas ecológicas construidas</v>
      </c>
      <c r="G17" s="226">
        <f>+Metas!J872</f>
        <v>200</v>
      </c>
      <c r="H17" s="1">
        <f>SUM(I17:L17)</f>
        <v>200</v>
      </c>
      <c r="I17" s="198">
        <v>2</v>
      </c>
      <c r="J17" s="198">
        <v>85</v>
      </c>
      <c r="K17" s="198">
        <v>80</v>
      </c>
      <c r="L17" s="198">
        <v>33</v>
      </c>
      <c r="M17" s="186">
        <f t="shared" si="24"/>
        <v>1879</v>
      </c>
      <c r="N17" s="186">
        <f t="shared" si="24"/>
        <v>200</v>
      </c>
      <c r="O17" s="186">
        <f t="shared" si="24"/>
        <v>0</v>
      </c>
      <c r="P17" s="186">
        <f t="shared" si="24"/>
        <v>800</v>
      </c>
      <c r="Q17" s="186">
        <f t="shared" si="24"/>
        <v>0</v>
      </c>
      <c r="R17" s="186">
        <f t="shared" si="24"/>
        <v>0</v>
      </c>
      <c r="S17" s="186">
        <f t="shared" si="24"/>
        <v>879</v>
      </c>
      <c r="T17" s="227">
        <f>+I17</f>
        <v>2</v>
      </c>
      <c r="U17" s="186">
        <f>SUM(V17:AA17)</f>
        <v>81</v>
      </c>
      <c r="V17" s="199">
        <v>20</v>
      </c>
      <c r="W17" s="199">
        <v>0</v>
      </c>
      <c r="X17" s="199">
        <v>0</v>
      </c>
      <c r="Y17" s="199">
        <v>0</v>
      </c>
      <c r="Z17" s="199">
        <v>0</v>
      </c>
      <c r="AA17" s="199">
        <v>61</v>
      </c>
      <c r="AB17" s="227">
        <f>+J17</f>
        <v>85</v>
      </c>
      <c r="AC17" s="186">
        <f>SUM(AD17:AI17)</f>
        <v>753</v>
      </c>
      <c r="AD17" s="199">
        <v>80</v>
      </c>
      <c r="AE17" s="199">
        <v>0</v>
      </c>
      <c r="AF17" s="199">
        <v>400</v>
      </c>
      <c r="AG17" s="199">
        <v>0</v>
      </c>
      <c r="AH17" s="199">
        <v>0</v>
      </c>
      <c r="AI17" s="199">
        <v>273</v>
      </c>
      <c r="AJ17" s="227">
        <f>+K17</f>
        <v>80</v>
      </c>
      <c r="AK17" s="186">
        <f>SUM(AL17:AQ17)</f>
        <v>713</v>
      </c>
      <c r="AL17" s="199">
        <v>60</v>
      </c>
      <c r="AM17" s="199">
        <v>0</v>
      </c>
      <c r="AN17" s="199">
        <v>400</v>
      </c>
      <c r="AO17" s="199">
        <v>0</v>
      </c>
      <c r="AP17" s="199">
        <v>0</v>
      </c>
      <c r="AQ17" s="199">
        <v>253</v>
      </c>
      <c r="AR17" s="227">
        <f>+L17</f>
        <v>33</v>
      </c>
      <c r="AS17" s="186">
        <f>SUM(AT17:AY17)</f>
        <v>332</v>
      </c>
      <c r="AT17" s="199">
        <v>40</v>
      </c>
      <c r="AU17" s="199">
        <v>0</v>
      </c>
      <c r="AV17" s="199">
        <v>0</v>
      </c>
      <c r="AW17" s="199">
        <v>0</v>
      </c>
      <c r="AX17" s="199">
        <v>0</v>
      </c>
      <c r="AY17" s="199">
        <v>292</v>
      </c>
    </row>
    <row r="18" spans="3:51" ht="32.1" customHeight="1" x14ac:dyDescent="0.25">
      <c r="D18" s="202"/>
      <c r="E18" s="182">
        <f>+Metas!H873</f>
        <v>757</v>
      </c>
      <c r="F18" s="191" t="str">
        <f>+Metas!K873</f>
        <v>Banco de Materiales conformado para tener una Vivienda Digna..</v>
      </c>
      <c r="G18" s="226">
        <f>+Metas!J873</f>
        <v>1</v>
      </c>
      <c r="H18" s="1">
        <f>SUM(I18:L18)</f>
        <v>1</v>
      </c>
      <c r="I18" s="198">
        <v>0.1</v>
      </c>
      <c r="J18" s="198">
        <v>0.2</v>
      </c>
      <c r="K18" s="198">
        <v>0.3</v>
      </c>
      <c r="L18" s="198">
        <v>0.4</v>
      </c>
      <c r="M18" s="186">
        <f t="shared" si="24"/>
        <v>780</v>
      </c>
      <c r="N18" s="186">
        <f t="shared" si="24"/>
        <v>75</v>
      </c>
      <c r="O18" s="186">
        <f t="shared" si="24"/>
        <v>0</v>
      </c>
      <c r="P18" s="186">
        <f t="shared" si="24"/>
        <v>0</v>
      </c>
      <c r="Q18" s="186">
        <f t="shared" si="24"/>
        <v>0</v>
      </c>
      <c r="R18" s="186">
        <f t="shared" si="24"/>
        <v>0</v>
      </c>
      <c r="S18" s="186">
        <f t="shared" si="24"/>
        <v>705</v>
      </c>
      <c r="T18" s="227">
        <f>+I18</f>
        <v>0.1</v>
      </c>
      <c r="U18" s="186">
        <f>SUM(V18:AA18)</f>
        <v>45</v>
      </c>
      <c r="V18" s="199">
        <v>5</v>
      </c>
      <c r="W18" s="199">
        <v>0</v>
      </c>
      <c r="X18" s="199">
        <v>0</v>
      </c>
      <c r="Y18" s="199">
        <v>0</v>
      </c>
      <c r="Z18" s="199">
        <v>0</v>
      </c>
      <c r="AA18" s="199">
        <v>40</v>
      </c>
      <c r="AB18" s="227">
        <f>+J18</f>
        <v>0.2</v>
      </c>
      <c r="AC18" s="186">
        <f>SUM(AD18:AI18)</f>
        <v>245</v>
      </c>
      <c r="AD18" s="199">
        <v>20</v>
      </c>
      <c r="AE18" s="199">
        <v>0</v>
      </c>
      <c r="AF18" s="199">
        <v>0</v>
      </c>
      <c r="AG18" s="199">
        <v>0</v>
      </c>
      <c r="AH18" s="199">
        <v>0</v>
      </c>
      <c r="AI18" s="199">
        <v>225</v>
      </c>
      <c r="AJ18" s="227">
        <f>+K18</f>
        <v>0.3</v>
      </c>
      <c r="AK18" s="186">
        <f>SUM(AL18:AQ18)</f>
        <v>245</v>
      </c>
      <c r="AL18" s="199">
        <v>25</v>
      </c>
      <c r="AM18" s="199">
        <v>0</v>
      </c>
      <c r="AN18" s="199">
        <v>0</v>
      </c>
      <c r="AO18" s="199">
        <v>0</v>
      </c>
      <c r="AP18" s="199">
        <v>0</v>
      </c>
      <c r="AQ18" s="199">
        <v>220</v>
      </c>
      <c r="AR18" s="227">
        <f>+L18</f>
        <v>0.4</v>
      </c>
      <c r="AS18" s="186">
        <f>SUM(AT18:AY18)</f>
        <v>245</v>
      </c>
      <c r="AT18" s="199">
        <v>25</v>
      </c>
      <c r="AU18" s="199">
        <v>0</v>
      </c>
      <c r="AV18" s="199">
        <v>0</v>
      </c>
      <c r="AW18" s="199">
        <v>0</v>
      </c>
      <c r="AX18" s="199">
        <v>0</v>
      </c>
      <c r="AY18" s="199">
        <v>220</v>
      </c>
    </row>
    <row r="19" spans="3:51" ht="32.1" customHeight="1" x14ac:dyDescent="0.25">
      <c r="C19" s="165" t="s">
        <v>2731</v>
      </c>
      <c r="D19" s="166" t="s">
        <v>526</v>
      </c>
      <c r="E19" s="228"/>
      <c r="F19" s="168"/>
      <c r="G19" s="194"/>
      <c r="H19" s="170"/>
      <c r="I19" s="171"/>
      <c r="J19" s="171"/>
      <c r="K19" s="171"/>
      <c r="L19" s="171"/>
      <c r="M19" s="195">
        <f t="shared" ref="M19:S19" si="29">SUM(M20:M24)/2</f>
        <v>755.5</v>
      </c>
      <c r="N19" s="195">
        <f t="shared" si="29"/>
        <v>106.5</v>
      </c>
      <c r="O19" s="195">
        <f t="shared" si="29"/>
        <v>0</v>
      </c>
      <c r="P19" s="195">
        <f t="shared" si="29"/>
        <v>0</v>
      </c>
      <c r="Q19" s="195">
        <f t="shared" si="29"/>
        <v>0</v>
      </c>
      <c r="R19" s="195">
        <f t="shared" si="29"/>
        <v>0</v>
      </c>
      <c r="S19" s="195">
        <f t="shared" si="29"/>
        <v>649</v>
      </c>
      <c r="T19" s="196"/>
      <c r="U19" s="205">
        <f t="shared" ref="U19:AA19" si="30">SUM(U20:U24)/2</f>
        <v>189</v>
      </c>
      <c r="V19" s="205">
        <f t="shared" si="30"/>
        <v>15</v>
      </c>
      <c r="W19" s="205">
        <f t="shared" si="30"/>
        <v>0</v>
      </c>
      <c r="X19" s="205">
        <f t="shared" si="30"/>
        <v>0</v>
      </c>
      <c r="Y19" s="205">
        <f t="shared" si="30"/>
        <v>0</v>
      </c>
      <c r="Z19" s="205">
        <f t="shared" si="30"/>
        <v>0</v>
      </c>
      <c r="AA19" s="205">
        <f t="shared" si="30"/>
        <v>174</v>
      </c>
      <c r="AB19" s="196"/>
      <c r="AC19" s="205">
        <f t="shared" ref="AC19:AI19" si="31">SUM(AC20:AC24)/2</f>
        <v>189</v>
      </c>
      <c r="AD19" s="205">
        <f t="shared" si="31"/>
        <v>47</v>
      </c>
      <c r="AE19" s="205">
        <f t="shared" si="31"/>
        <v>0</v>
      </c>
      <c r="AF19" s="205">
        <f t="shared" si="31"/>
        <v>0</v>
      </c>
      <c r="AG19" s="205">
        <f t="shared" si="31"/>
        <v>0</v>
      </c>
      <c r="AH19" s="205">
        <f t="shared" si="31"/>
        <v>0</v>
      </c>
      <c r="AI19" s="205">
        <f t="shared" si="31"/>
        <v>142</v>
      </c>
      <c r="AJ19" s="196"/>
      <c r="AK19" s="205">
        <f t="shared" ref="AK19:AQ19" si="32">SUM(AK20:AK24)/2</f>
        <v>189</v>
      </c>
      <c r="AL19" s="205">
        <f t="shared" si="32"/>
        <v>26</v>
      </c>
      <c r="AM19" s="205">
        <f t="shared" si="32"/>
        <v>0</v>
      </c>
      <c r="AN19" s="205">
        <f t="shared" si="32"/>
        <v>0</v>
      </c>
      <c r="AO19" s="205">
        <f t="shared" si="32"/>
        <v>0</v>
      </c>
      <c r="AP19" s="205">
        <f t="shared" si="32"/>
        <v>0</v>
      </c>
      <c r="AQ19" s="205">
        <f t="shared" si="32"/>
        <v>163</v>
      </c>
      <c r="AR19" s="196"/>
      <c r="AS19" s="205">
        <f t="shared" ref="AS19:AY19" si="33">SUM(AS20:AS24)/2</f>
        <v>188.5</v>
      </c>
      <c r="AT19" s="205">
        <f t="shared" si="33"/>
        <v>18.5</v>
      </c>
      <c r="AU19" s="205">
        <f t="shared" si="33"/>
        <v>0</v>
      </c>
      <c r="AV19" s="205">
        <f t="shared" si="33"/>
        <v>0</v>
      </c>
      <c r="AW19" s="205">
        <f t="shared" si="33"/>
        <v>0</v>
      </c>
      <c r="AX19" s="205">
        <f t="shared" si="33"/>
        <v>0</v>
      </c>
      <c r="AY19" s="205">
        <f t="shared" si="33"/>
        <v>170</v>
      </c>
    </row>
    <row r="20" spans="3:51" ht="32.1" customHeight="1" x14ac:dyDescent="0.25">
      <c r="D20" s="202" t="s">
        <v>2733</v>
      </c>
      <c r="E20" s="538" t="s">
        <v>2732</v>
      </c>
      <c r="F20" s="539"/>
      <c r="G20" s="189"/>
      <c r="H20" s="177"/>
      <c r="I20" s="178"/>
      <c r="J20" s="178"/>
      <c r="K20" s="178"/>
      <c r="L20" s="178"/>
      <c r="M20" s="190">
        <f t="shared" ref="M20:S24" si="34">+U20+AC20+AK20+AS20</f>
        <v>575.5</v>
      </c>
      <c r="N20" s="190">
        <f t="shared" si="34"/>
        <v>49.5</v>
      </c>
      <c r="O20" s="190">
        <f t="shared" si="34"/>
        <v>0</v>
      </c>
      <c r="P20" s="190">
        <f t="shared" si="34"/>
        <v>0</v>
      </c>
      <c r="Q20" s="190">
        <f t="shared" si="34"/>
        <v>0</v>
      </c>
      <c r="R20" s="190">
        <f t="shared" si="34"/>
        <v>0</v>
      </c>
      <c r="S20" s="190">
        <f t="shared" si="34"/>
        <v>526</v>
      </c>
      <c r="T20" s="192"/>
      <c r="U20" s="181">
        <f t="shared" ref="U20:AA20" si="35">SUM(U21:U22)</f>
        <v>144</v>
      </c>
      <c r="V20" s="181">
        <f t="shared" si="35"/>
        <v>6</v>
      </c>
      <c r="W20" s="181">
        <f t="shared" si="35"/>
        <v>0</v>
      </c>
      <c r="X20" s="181">
        <f t="shared" si="35"/>
        <v>0</v>
      </c>
      <c r="Y20" s="181">
        <f t="shared" si="35"/>
        <v>0</v>
      </c>
      <c r="Z20" s="181">
        <f t="shared" si="35"/>
        <v>0</v>
      </c>
      <c r="AA20" s="181">
        <f t="shared" si="35"/>
        <v>138</v>
      </c>
      <c r="AB20" s="192"/>
      <c r="AC20" s="181">
        <f t="shared" ref="AC20:AI20" si="36">SUM(AC21:AC22)</f>
        <v>144</v>
      </c>
      <c r="AD20" s="181">
        <f t="shared" si="36"/>
        <v>17</v>
      </c>
      <c r="AE20" s="181">
        <f t="shared" si="36"/>
        <v>0</v>
      </c>
      <c r="AF20" s="181">
        <f t="shared" si="36"/>
        <v>0</v>
      </c>
      <c r="AG20" s="181">
        <f t="shared" si="36"/>
        <v>0</v>
      </c>
      <c r="AH20" s="181">
        <f t="shared" si="36"/>
        <v>0</v>
      </c>
      <c r="AI20" s="181">
        <f t="shared" si="36"/>
        <v>127</v>
      </c>
      <c r="AJ20" s="192"/>
      <c r="AK20" s="181">
        <f t="shared" ref="AK20:AQ20" si="37">SUM(AK21:AK22)</f>
        <v>144</v>
      </c>
      <c r="AL20" s="181">
        <f t="shared" si="37"/>
        <v>17</v>
      </c>
      <c r="AM20" s="181">
        <f t="shared" si="37"/>
        <v>0</v>
      </c>
      <c r="AN20" s="181">
        <f t="shared" si="37"/>
        <v>0</v>
      </c>
      <c r="AO20" s="181">
        <f t="shared" si="37"/>
        <v>0</v>
      </c>
      <c r="AP20" s="181">
        <f t="shared" si="37"/>
        <v>0</v>
      </c>
      <c r="AQ20" s="181">
        <f t="shared" si="37"/>
        <v>127</v>
      </c>
      <c r="AR20" s="192"/>
      <c r="AS20" s="181">
        <f t="shared" ref="AS20:AY20" si="38">SUM(AS21:AS22)</f>
        <v>143.5</v>
      </c>
      <c r="AT20" s="181">
        <f t="shared" si="38"/>
        <v>9.5</v>
      </c>
      <c r="AU20" s="181">
        <f t="shared" si="38"/>
        <v>0</v>
      </c>
      <c r="AV20" s="181">
        <f t="shared" si="38"/>
        <v>0</v>
      </c>
      <c r="AW20" s="181">
        <f t="shared" si="38"/>
        <v>0</v>
      </c>
      <c r="AX20" s="181">
        <f t="shared" si="38"/>
        <v>0</v>
      </c>
      <c r="AY20" s="181">
        <f t="shared" si="38"/>
        <v>134</v>
      </c>
    </row>
    <row r="21" spans="3:51" ht="32.1" customHeight="1" x14ac:dyDescent="0.25">
      <c r="D21" s="201"/>
      <c r="E21" s="182">
        <f>+Metas!H875</f>
        <v>758</v>
      </c>
      <c r="F21" s="191" t="str">
        <f>+Metas!K875</f>
        <v>Municipios con asistencia técnica para la identificación de Bienes de Propiedad de Entidades Públicas</v>
      </c>
      <c r="G21" s="226">
        <f>+Metas!J875</f>
        <v>40</v>
      </c>
      <c r="H21" s="1">
        <f>SUM(I21:L21)</f>
        <v>40</v>
      </c>
      <c r="I21" s="185">
        <v>5</v>
      </c>
      <c r="J21" s="185">
        <v>15</v>
      </c>
      <c r="K21" s="185">
        <v>15</v>
      </c>
      <c r="L21" s="185">
        <v>5</v>
      </c>
      <c r="M21" s="186">
        <f t="shared" si="34"/>
        <v>287.5</v>
      </c>
      <c r="N21" s="186">
        <f t="shared" si="34"/>
        <v>34.5</v>
      </c>
      <c r="O21" s="186">
        <f t="shared" si="34"/>
        <v>0</v>
      </c>
      <c r="P21" s="186">
        <f t="shared" si="34"/>
        <v>0</v>
      </c>
      <c r="Q21" s="186">
        <f t="shared" si="34"/>
        <v>0</v>
      </c>
      <c r="R21" s="186">
        <f t="shared" si="34"/>
        <v>0</v>
      </c>
      <c r="S21" s="186">
        <f t="shared" si="34"/>
        <v>253</v>
      </c>
      <c r="T21" s="227">
        <f>+I21</f>
        <v>5</v>
      </c>
      <c r="U21" s="186">
        <f>SUM(V21:AA21)</f>
        <v>72</v>
      </c>
      <c r="V21" s="188">
        <v>3</v>
      </c>
      <c r="W21" s="188">
        <v>0</v>
      </c>
      <c r="X21" s="188">
        <v>0</v>
      </c>
      <c r="Y21" s="188">
        <v>0</v>
      </c>
      <c r="Z21" s="188">
        <v>0</v>
      </c>
      <c r="AA21" s="188">
        <v>69</v>
      </c>
      <c r="AB21" s="227">
        <f>+J21</f>
        <v>15</v>
      </c>
      <c r="AC21" s="186">
        <f>SUM(AD21:AI21)</f>
        <v>72</v>
      </c>
      <c r="AD21" s="188">
        <v>12</v>
      </c>
      <c r="AE21" s="188">
        <v>0</v>
      </c>
      <c r="AF21" s="188">
        <v>0</v>
      </c>
      <c r="AG21" s="188">
        <v>0</v>
      </c>
      <c r="AH21" s="188">
        <v>0</v>
      </c>
      <c r="AI21" s="188">
        <v>60</v>
      </c>
      <c r="AJ21" s="227">
        <f>+K21</f>
        <v>15</v>
      </c>
      <c r="AK21" s="186">
        <f>SUM(AL21:AQ21)</f>
        <v>72</v>
      </c>
      <c r="AL21" s="188">
        <v>12</v>
      </c>
      <c r="AM21" s="188">
        <v>0</v>
      </c>
      <c r="AN21" s="188">
        <v>0</v>
      </c>
      <c r="AO21" s="188">
        <v>0</v>
      </c>
      <c r="AP21" s="188">
        <v>0</v>
      </c>
      <c r="AQ21" s="188">
        <v>60</v>
      </c>
      <c r="AR21" s="227">
        <f>+L21</f>
        <v>5</v>
      </c>
      <c r="AS21" s="186">
        <f>SUM(AT21:AY21)</f>
        <v>71.5</v>
      </c>
      <c r="AT21" s="188">
        <v>7.5</v>
      </c>
      <c r="AU21" s="188">
        <v>0</v>
      </c>
      <c r="AV21" s="188">
        <v>0</v>
      </c>
      <c r="AW21" s="188">
        <v>0</v>
      </c>
      <c r="AX21" s="188">
        <v>0</v>
      </c>
      <c r="AY21" s="188">
        <v>64</v>
      </c>
    </row>
    <row r="22" spans="3:51" ht="32.1" customHeight="1" x14ac:dyDescent="0.25">
      <c r="D22" s="201"/>
      <c r="E22" s="182">
        <f>+Metas!H876</f>
        <v>759</v>
      </c>
      <c r="F22" s="191" t="str">
        <f>+Metas!K876</f>
        <v>Predios verificados como aptos para la construcción de Vivienda Nueva.</v>
      </c>
      <c r="G22" s="226">
        <f>+Metas!J876</f>
        <v>5</v>
      </c>
      <c r="H22" s="1">
        <f>SUM(I22:L22)</f>
        <v>5</v>
      </c>
      <c r="I22" s="185">
        <v>1</v>
      </c>
      <c r="J22" s="185">
        <v>2</v>
      </c>
      <c r="K22" s="185">
        <v>1</v>
      </c>
      <c r="L22" s="185">
        <v>1</v>
      </c>
      <c r="M22" s="186">
        <f t="shared" si="34"/>
        <v>288</v>
      </c>
      <c r="N22" s="186">
        <f t="shared" si="34"/>
        <v>15</v>
      </c>
      <c r="O22" s="186">
        <f t="shared" si="34"/>
        <v>0</v>
      </c>
      <c r="P22" s="186">
        <f t="shared" si="34"/>
        <v>0</v>
      </c>
      <c r="Q22" s="186">
        <f t="shared" si="34"/>
        <v>0</v>
      </c>
      <c r="R22" s="186">
        <f t="shared" si="34"/>
        <v>0</v>
      </c>
      <c r="S22" s="186">
        <f t="shared" si="34"/>
        <v>273</v>
      </c>
      <c r="T22" s="227">
        <f>+I22</f>
        <v>1</v>
      </c>
      <c r="U22" s="186">
        <f>SUM(V22:AA22)</f>
        <v>72</v>
      </c>
      <c r="V22" s="188">
        <v>3</v>
      </c>
      <c r="W22" s="188">
        <v>0</v>
      </c>
      <c r="X22" s="188">
        <v>0</v>
      </c>
      <c r="Y22" s="188">
        <v>0</v>
      </c>
      <c r="Z22" s="188">
        <v>0</v>
      </c>
      <c r="AA22" s="188">
        <v>69</v>
      </c>
      <c r="AB22" s="227">
        <f>+J22</f>
        <v>2</v>
      </c>
      <c r="AC22" s="186">
        <f>SUM(AD22:AI22)</f>
        <v>72</v>
      </c>
      <c r="AD22" s="188">
        <v>5</v>
      </c>
      <c r="AE22" s="188">
        <v>0</v>
      </c>
      <c r="AF22" s="188">
        <v>0</v>
      </c>
      <c r="AG22" s="188">
        <v>0</v>
      </c>
      <c r="AH22" s="188">
        <v>0</v>
      </c>
      <c r="AI22" s="188">
        <v>67</v>
      </c>
      <c r="AJ22" s="227">
        <f>+K22</f>
        <v>1</v>
      </c>
      <c r="AK22" s="186">
        <f>SUM(AL22:AQ22)</f>
        <v>72</v>
      </c>
      <c r="AL22" s="188">
        <v>5</v>
      </c>
      <c r="AM22" s="188">
        <v>0</v>
      </c>
      <c r="AN22" s="188">
        <v>0</v>
      </c>
      <c r="AO22" s="188">
        <v>0</v>
      </c>
      <c r="AP22" s="188">
        <v>0</v>
      </c>
      <c r="AQ22" s="188">
        <v>67</v>
      </c>
      <c r="AR22" s="227">
        <f>+L22</f>
        <v>1</v>
      </c>
      <c r="AS22" s="186">
        <f>SUM(AT22:AY22)</f>
        <v>72</v>
      </c>
      <c r="AT22" s="188">
        <v>2</v>
      </c>
      <c r="AU22" s="188">
        <v>0</v>
      </c>
      <c r="AV22" s="188">
        <v>0</v>
      </c>
      <c r="AW22" s="188">
        <v>0</v>
      </c>
      <c r="AX22" s="188">
        <v>0</v>
      </c>
      <c r="AY22" s="188">
        <v>70</v>
      </c>
    </row>
    <row r="23" spans="3:51" ht="32.1" customHeight="1" x14ac:dyDescent="0.25">
      <c r="D23" s="202" t="s">
        <v>2735</v>
      </c>
      <c r="E23" s="551" t="s">
        <v>2734</v>
      </c>
      <c r="F23" s="552"/>
      <c r="G23" s="189"/>
      <c r="H23" s="177"/>
      <c r="I23" s="178"/>
      <c r="J23" s="178"/>
      <c r="K23" s="178"/>
      <c r="L23" s="178"/>
      <c r="M23" s="190">
        <f t="shared" si="34"/>
        <v>180</v>
      </c>
      <c r="N23" s="190">
        <f t="shared" si="34"/>
        <v>57</v>
      </c>
      <c r="O23" s="190">
        <f t="shared" si="34"/>
        <v>0</v>
      </c>
      <c r="P23" s="190">
        <f t="shared" si="34"/>
        <v>0</v>
      </c>
      <c r="Q23" s="190">
        <f t="shared" si="34"/>
        <v>0</v>
      </c>
      <c r="R23" s="190">
        <f t="shared" si="34"/>
        <v>0</v>
      </c>
      <c r="S23" s="190">
        <f t="shared" si="34"/>
        <v>123</v>
      </c>
      <c r="T23" s="192"/>
      <c r="U23" s="181">
        <f t="shared" ref="U23:AA23" si="39">SUM(U24:U24)</f>
        <v>45</v>
      </c>
      <c r="V23" s="181">
        <f t="shared" si="39"/>
        <v>9</v>
      </c>
      <c r="W23" s="181">
        <f t="shared" si="39"/>
        <v>0</v>
      </c>
      <c r="X23" s="181">
        <f t="shared" si="39"/>
        <v>0</v>
      </c>
      <c r="Y23" s="181">
        <f t="shared" si="39"/>
        <v>0</v>
      </c>
      <c r="Z23" s="181">
        <f t="shared" si="39"/>
        <v>0</v>
      </c>
      <c r="AA23" s="181">
        <f t="shared" si="39"/>
        <v>36</v>
      </c>
      <c r="AB23" s="192"/>
      <c r="AC23" s="181">
        <f t="shared" ref="AC23:AI23" si="40">SUM(AC24:AC24)</f>
        <v>45</v>
      </c>
      <c r="AD23" s="181">
        <f t="shared" si="40"/>
        <v>30</v>
      </c>
      <c r="AE23" s="181">
        <f t="shared" si="40"/>
        <v>0</v>
      </c>
      <c r="AF23" s="181">
        <f t="shared" si="40"/>
        <v>0</v>
      </c>
      <c r="AG23" s="181">
        <f t="shared" si="40"/>
        <v>0</v>
      </c>
      <c r="AH23" s="181">
        <f t="shared" si="40"/>
        <v>0</v>
      </c>
      <c r="AI23" s="181">
        <f t="shared" si="40"/>
        <v>15</v>
      </c>
      <c r="AJ23" s="192"/>
      <c r="AK23" s="181">
        <f t="shared" ref="AK23:AQ23" si="41">SUM(AK24:AK24)</f>
        <v>45</v>
      </c>
      <c r="AL23" s="181">
        <f t="shared" si="41"/>
        <v>9</v>
      </c>
      <c r="AM23" s="181">
        <f t="shared" si="41"/>
        <v>0</v>
      </c>
      <c r="AN23" s="181">
        <f t="shared" si="41"/>
        <v>0</v>
      </c>
      <c r="AO23" s="181">
        <f t="shared" si="41"/>
        <v>0</v>
      </c>
      <c r="AP23" s="181">
        <f t="shared" si="41"/>
        <v>0</v>
      </c>
      <c r="AQ23" s="181">
        <f t="shared" si="41"/>
        <v>36</v>
      </c>
      <c r="AR23" s="192"/>
      <c r="AS23" s="181">
        <f t="shared" ref="AS23:AY23" si="42">SUM(AS24:AS24)</f>
        <v>45</v>
      </c>
      <c r="AT23" s="181">
        <f t="shared" si="42"/>
        <v>9</v>
      </c>
      <c r="AU23" s="181">
        <f t="shared" si="42"/>
        <v>0</v>
      </c>
      <c r="AV23" s="181">
        <f t="shared" si="42"/>
        <v>0</v>
      </c>
      <c r="AW23" s="181">
        <f t="shared" si="42"/>
        <v>0</v>
      </c>
      <c r="AX23" s="181">
        <f t="shared" si="42"/>
        <v>0</v>
      </c>
      <c r="AY23" s="181">
        <f t="shared" si="42"/>
        <v>36</v>
      </c>
    </row>
    <row r="24" spans="3:51" ht="32.1" customHeight="1" x14ac:dyDescent="0.25">
      <c r="D24" s="202"/>
      <c r="E24" s="182">
        <f>+Metas!H877</f>
        <v>760</v>
      </c>
      <c r="F24" s="183" t="str">
        <f>+Metas!K877</f>
        <v>Predios fiscales, urbanos y rurales con acompañamiento interinstitucional para su titulación.</v>
      </c>
      <c r="G24" s="226">
        <f>+Metas!J877</f>
        <v>600</v>
      </c>
      <c r="H24" s="1">
        <f>SUM(I24:L24)</f>
        <v>600</v>
      </c>
      <c r="I24" s="198">
        <v>170</v>
      </c>
      <c r="J24" s="198">
        <v>120</v>
      </c>
      <c r="K24" s="198">
        <v>150</v>
      </c>
      <c r="L24" s="198">
        <v>160</v>
      </c>
      <c r="M24" s="186">
        <f t="shared" si="34"/>
        <v>180</v>
      </c>
      <c r="N24" s="186">
        <f t="shared" si="34"/>
        <v>57</v>
      </c>
      <c r="O24" s="186">
        <f t="shared" si="34"/>
        <v>0</v>
      </c>
      <c r="P24" s="186">
        <f t="shared" si="34"/>
        <v>0</v>
      </c>
      <c r="Q24" s="186">
        <f t="shared" si="34"/>
        <v>0</v>
      </c>
      <c r="R24" s="186">
        <f t="shared" si="34"/>
        <v>0</v>
      </c>
      <c r="S24" s="186">
        <f t="shared" si="34"/>
        <v>123</v>
      </c>
      <c r="T24" s="227">
        <f>+I24</f>
        <v>170</v>
      </c>
      <c r="U24" s="186">
        <f>SUM(V24:AA24)</f>
        <v>45</v>
      </c>
      <c r="V24" s="199">
        <v>9</v>
      </c>
      <c r="W24" s="199">
        <v>0</v>
      </c>
      <c r="X24" s="199">
        <v>0</v>
      </c>
      <c r="Y24" s="199">
        <v>0</v>
      </c>
      <c r="Z24" s="199">
        <v>0</v>
      </c>
      <c r="AA24" s="199">
        <v>36</v>
      </c>
      <c r="AB24" s="227">
        <f>+J24</f>
        <v>120</v>
      </c>
      <c r="AC24" s="186">
        <f>SUM(AD24:AI24)</f>
        <v>45</v>
      </c>
      <c r="AD24" s="199">
        <v>30</v>
      </c>
      <c r="AE24" s="199">
        <v>0</v>
      </c>
      <c r="AF24" s="199">
        <v>0</v>
      </c>
      <c r="AG24" s="199">
        <v>0</v>
      </c>
      <c r="AH24" s="199">
        <v>0</v>
      </c>
      <c r="AI24" s="199">
        <v>15</v>
      </c>
      <c r="AJ24" s="227">
        <f>+K24</f>
        <v>150</v>
      </c>
      <c r="AK24" s="186">
        <f>SUM(AL24:AQ24)</f>
        <v>45</v>
      </c>
      <c r="AL24" s="199">
        <v>9</v>
      </c>
      <c r="AM24" s="199">
        <v>0</v>
      </c>
      <c r="AN24" s="199">
        <v>0</v>
      </c>
      <c r="AO24" s="199">
        <v>0</v>
      </c>
      <c r="AP24" s="199">
        <v>0</v>
      </c>
      <c r="AQ24" s="199">
        <v>36</v>
      </c>
      <c r="AR24" s="227">
        <f>+L24</f>
        <v>160</v>
      </c>
      <c r="AS24" s="186">
        <f>SUM(AT24:AY24)</f>
        <v>45</v>
      </c>
      <c r="AT24" s="199">
        <v>9</v>
      </c>
      <c r="AU24" s="199">
        <v>0</v>
      </c>
      <c r="AV24" s="199">
        <v>0</v>
      </c>
      <c r="AW24" s="199">
        <v>0</v>
      </c>
      <c r="AX24" s="199">
        <v>0</v>
      </c>
      <c r="AY24" s="199">
        <v>36</v>
      </c>
    </row>
    <row r="25" spans="3:51" ht="31.9" customHeight="1" x14ac:dyDescent="0.25"/>
    <row r="26" spans="3:51" ht="31.9" customHeight="1" x14ac:dyDescent="0.25"/>
    <row r="27" spans="3:51" ht="31.9" customHeight="1" x14ac:dyDescent="0.25"/>
    <row r="28" spans="3:51" ht="31.9" customHeight="1" x14ac:dyDescent="0.25"/>
    <row r="29" spans="3:51" ht="31.9" customHeight="1" x14ac:dyDescent="0.25"/>
    <row r="30" spans="3:51" ht="31.9" customHeight="1" x14ac:dyDescent="0.25"/>
    <row r="31" spans="3:51" ht="31.9" customHeight="1" x14ac:dyDescent="0.25"/>
    <row r="32" spans="3:51" ht="31.9" customHeight="1" x14ac:dyDescent="0.25"/>
    <row r="33" ht="31.9" customHeight="1" x14ac:dyDescent="0.25"/>
    <row r="34" ht="31.9" customHeight="1" x14ac:dyDescent="0.25"/>
    <row r="35" ht="31.9" customHeight="1" x14ac:dyDescent="0.25"/>
    <row r="36" ht="31.9" customHeight="1" x14ac:dyDescent="0.25"/>
    <row r="37" ht="31.9" customHeight="1" x14ac:dyDescent="0.25"/>
    <row r="38" ht="31.9" customHeight="1" x14ac:dyDescent="0.25"/>
    <row r="39" ht="31.9" customHeight="1" x14ac:dyDescent="0.25"/>
    <row r="40" ht="31.9" customHeight="1" x14ac:dyDescent="0.25"/>
    <row r="41" ht="31.9" customHeight="1" x14ac:dyDescent="0.25"/>
    <row r="42" ht="31.9" customHeight="1" x14ac:dyDescent="0.25"/>
    <row r="43" ht="31.9" customHeight="1" x14ac:dyDescent="0.25"/>
    <row r="44" ht="31.9" customHeight="1" x14ac:dyDescent="0.25"/>
    <row r="45" ht="31.9" customHeight="1" x14ac:dyDescent="0.25"/>
    <row r="46" ht="31.9" customHeight="1" x14ac:dyDescent="0.25"/>
    <row r="47" ht="31.9" customHeight="1" x14ac:dyDescent="0.25"/>
    <row r="48" ht="31.9" customHeight="1" x14ac:dyDescent="0.25"/>
    <row r="49" ht="31.9" customHeight="1" x14ac:dyDescent="0.25"/>
    <row r="50" ht="31.9" customHeight="1" x14ac:dyDescent="0.25"/>
    <row r="51" ht="31.9" customHeight="1" x14ac:dyDescent="0.25"/>
    <row r="52" ht="31.9" customHeight="1" x14ac:dyDescent="0.25"/>
    <row r="53" ht="31.9" customHeight="1" x14ac:dyDescent="0.25"/>
    <row r="54" ht="31.9" customHeight="1" x14ac:dyDescent="0.25"/>
    <row r="55" ht="31.9" customHeight="1" x14ac:dyDescent="0.25"/>
    <row r="56" ht="31.9" customHeight="1" x14ac:dyDescent="0.25"/>
    <row r="57" ht="31.9" customHeight="1" x14ac:dyDescent="0.25"/>
    <row r="58" ht="31.9" customHeight="1" x14ac:dyDescent="0.25"/>
    <row r="59" ht="31.9" customHeight="1" x14ac:dyDescent="0.25"/>
    <row r="60" ht="31.9" customHeight="1" x14ac:dyDescent="0.25"/>
    <row r="61" ht="31.9" customHeight="1" x14ac:dyDescent="0.25"/>
    <row r="62" ht="31.9" customHeight="1" x14ac:dyDescent="0.25"/>
    <row r="63" ht="31.9" customHeight="1" x14ac:dyDescent="0.25"/>
    <row r="64" ht="31.9" customHeight="1" x14ac:dyDescent="0.25"/>
    <row r="65" ht="31.9" customHeight="1" x14ac:dyDescent="0.25"/>
    <row r="66" ht="31.9" customHeight="1" x14ac:dyDescent="0.25"/>
    <row r="67" ht="31.9" customHeight="1" x14ac:dyDescent="0.25"/>
    <row r="68" ht="31.9" customHeight="1" x14ac:dyDescent="0.25"/>
    <row r="69" ht="31.9" customHeight="1" x14ac:dyDescent="0.25"/>
    <row r="70" ht="31.9" customHeight="1" x14ac:dyDescent="0.25"/>
    <row r="71" ht="31.9" customHeight="1" x14ac:dyDescent="0.25"/>
    <row r="72" ht="31.9" customHeight="1" x14ac:dyDescent="0.25"/>
    <row r="73" ht="31.9" customHeight="1" x14ac:dyDescent="0.25"/>
    <row r="74" ht="31.9" customHeight="1" x14ac:dyDescent="0.25"/>
    <row r="75" ht="31.9" customHeight="1" x14ac:dyDescent="0.25"/>
    <row r="76" ht="31.9" customHeight="1" x14ac:dyDescent="0.25"/>
    <row r="77" ht="31.9" customHeight="1" x14ac:dyDescent="0.25"/>
    <row r="78" ht="31.9" customHeight="1" x14ac:dyDescent="0.25"/>
    <row r="79" ht="31.9" customHeight="1" x14ac:dyDescent="0.25"/>
    <row r="80" ht="31.9" customHeight="1" x14ac:dyDescent="0.25"/>
    <row r="81" ht="31.9" customHeight="1" x14ac:dyDescent="0.25"/>
    <row r="82" ht="31.9" customHeight="1" x14ac:dyDescent="0.25"/>
    <row r="83" ht="31.9" customHeight="1" x14ac:dyDescent="0.25"/>
    <row r="84" ht="31.9" customHeight="1" x14ac:dyDescent="0.25"/>
    <row r="85" ht="31.9" customHeight="1" x14ac:dyDescent="0.25"/>
    <row r="86" ht="31.9" customHeight="1" x14ac:dyDescent="0.25"/>
    <row r="87" ht="31.9" customHeight="1" x14ac:dyDescent="0.25"/>
    <row r="88" ht="31.9" customHeight="1" x14ac:dyDescent="0.25"/>
    <row r="89" ht="31.9" customHeight="1" x14ac:dyDescent="0.25"/>
    <row r="90" ht="31.9" customHeight="1" x14ac:dyDescent="0.25"/>
    <row r="91" ht="31.9" customHeight="1" x14ac:dyDescent="0.25"/>
    <row r="92" ht="31.9" customHeight="1" x14ac:dyDescent="0.25"/>
    <row r="93" ht="31.9" customHeight="1" x14ac:dyDescent="0.25"/>
    <row r="94" ht="31.9" customHeight="1" x14ac:dyDescent="0.25"/>
    <row r="95" ht="31.9" customHeight="1" x14ac:dyDescent="0.25"/>
    <row r="96" ht="31.9" customHeight="1" x14ac:dyDescent="0.25"/>
    <row r="97" ht="31.9" customHeight="1" x14ac:dyDescent="0.25"/>
    <row r="98" ht="31.9" customHeight="1" x14ac:dyDescent="0.25"/>
    <row r="99" ht="31.9" customHeight="1" x14ac:dyDescent="0.25"/>
    <row r="100" ht="31.9" customHeight="1" x14ac:dyDescent="0.25"/>
    <row r="101" ht="31.9" customHeight="1" x14ac:dyDescent="0.25"/>
    <row r="102" ht="31.9" customHeight="1" x14ac:dyDescent="0.25"/>
    <row r="103" ht="31.9" customHeight="1" x14ac:dyDescent="0.25"/>
    <row r="104" ht="31.9" customHeight="1" x14ac:dyDescent="0.25"/>
    <row r="105" ht="31.9" customHeight="1" x14ac:dyDescent="0.25"/>
    <row r="106" ht="31.9" customHeight="1" x14ac:dyDescent="0.25"/>
    <row r="107" ht="31.9" customHeight="1" x14ac:dyDescent="0.25"/>
    <row r="108" ht="31.9" customHeight="1" x14ac:dyDescent="0.25"/>
    <row r="109" ht="31.9" customHeight="1" x14ac:dyDescent="0.25"/>
    <row r="110" ht="31.9" customHeight="1" x14ac:dyDescent="0.25"/>
    <row r="111" ht="31.9" customHeight="1" x14ac:dyDescent="0.25"/>
    <row r="112" ht="31.9" customHeight="1" x14ac:dyDescent="0.25"/>
    <row r="113" ht="31.9" customHeight="1" x14ac:dyDescent="0.25"/>
    <row r="114" ht="31.9" customHeight="1" x14ac:dyDescent="0.25"/>
    <row r="115" ht="31.9" customHeight="1" x14ac:dyDescent="0.25"/>
    <row r="116" ht="31.9" customHeight="1" x14ac:dyDescent="0.25"/>
    <row r="117" ht="31.9" customHeight="1" x14ac:dyDescent="0.25"/>
    <row r="118" ht="31.9" customHeight="1" x14ac:dyDescent="0.25"/>
    <row r="119" ht="31.9" customHeight="1" x14ac:dyDescent="0.25"/>
    <row r="120" ht="31.9" customHeight="1" x14ac:dyDescent="0.25"/>
    <row r="121" ht="31.9" customHeight="1" x14ac:dyDescent="0.25"/>
    <row r="122" ht="31.9" customHeight="1" x14ac:dyDescent="0.25"/>
    <row r="123" ht="31.9" customHeight="1" x14ac:dyDescent="0.25"/>
    <row r="124" ht="31.9" customHeight="1" x14ac:dyDescent="0.25"/>
    <row r="125" ht="31.9" customHeight="1" x14ac:dyDescent="0.25"/>
    <row r="126" ht="31.9" customHeight="1" x14ac:dyDescent="0.25"/>
  </sheetData>
  <sheetProtection algorithmName="SHA-512" hashValue="e3k4+NFBoS4MbcsToeZBIJGnycqicL+3sSvGTG4BE+j7qEtYdjVTWVzAbdaZnl3KHPlXUhV5qyu3KlYHyGAHxw==" saltValue="KGmMSWNWH/1w13QbGel6oQ==" spinCount="100000" sheet="1" objects="1" scenarios="1"/>
  <mergeCells count="42">
    <mergeCell ref="E14:F14"/>
    <mergeCell ref="E20:F20"/>
    <mergeCell ref="E23:F23"/>
    <mergeCell ref="AX2:AX3"/>
    <mergeCell ref="AY2:AY3"/>
    <mergeCell ref="A4:F4"/>
    <mergeCell ref="E7:F7"/>
    <mergeCell ref="E11:F11"/>
    <mergeCell ref="AL2:AO2"/>
    <mergeCell ref="AP2:AP3"/>
    <mergeCell ref="AQ2:AQ3"/>
    <mergeCell ref="AR2:AR3"/>
    <mergeCell ref="AS2:AS3"/>
    <mergeCell ref="AT2:AW2"/>
    <mergeCell ref="AC2:AC3"/>
    <mergeCell ref="AD2:AG2"/>
    <mergeCell ref="AH2:AH3"/>
    <mergeCell ref="AI2:AI3"/>
    <mergeCell ref="AJ2:AJ3"/>
    <mergeCell ref="AK2:AK3"/>
    <mergeCell ref="T2:T3"/>
    <mergeCell ref="U2:U3"/>
    <mergeCell ref="V2:Y2"/>
    <mergeCell ref="Z2:Z3"/>
    <mergeCell ref="AA2:AA3"/>
    <mergeCell ref="AB2:AB3"/>
    <mergeCell ref="AR1:AY1"/>
    <mergeCell ref="A2:F3"/>
    <mergeCell ref="G2:G3"/>
    <mergeCell ref="H2:H3"/>
    <mergeCell ref="I2:I3"/>
    <mergeCell ref="J2:J3"/>
    <mergeCell ref="S2:S3"/>
    <mergeCell ref="M1:S1"/>
    <mergeCell ref="T1:AA1"/>
    <mergeCell ref="AB1:AI1"/>
    <mergeCell ref="AJ1:AQ1"/>
    <mergeCell ref="K2:K3"/>
    <mergeCell ref="L2:L3"/>
    <mergeCell ref="M2:M3"/>
    <mergeCell ref="N2:Q2"/>
    <mergeCell ref="R2:R3"/>
  </mergeCells>
  <conditionalFormatting sqref="G8 G15 G12 G24">
    <cfRule type="expression" dxfId="206" priority="98">
      <formula>$G8=$H8</formula>
    </cfRule>
  </conditionalFormatting>
  <conditionalFormatting sqref="G21">
    <cfRule type="expression" dxfId="205" priority="85">
      <formula>$G21=$H21</formula>
    </cfRule>
  </conditionalFormatting>
  <conditionalFormatting sqref="G9:G10">
    <cfRule type="expression" dxfId="204" priority="55">
      <formula>$G9=$H9</formula>
    </cfRule>
  </conditionalFormatting>
  <conditionalFormatting sqref="G16:G18">
    <cfRule type="expression" dxfId="203" priority="54">
      <formula>$G16=$H16</formula>
    </cfRule>
  </conditionalFormatting>
  <conditionalFormatting sqref="G22">
    <cfRule type="expression" dxfId="202" priority="53">
      <formula>$G22=$H22</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 id="{025A5B0C-0D09-450F-8AEF-5E510944E79A}">
            <xm:f>M$13='D:\cerv20181022ienovoD\PDD SSG\SEGUIMIENTO PDD SSG\Plan Indicativo 2020-2023\Definitivos INDICATIVO pdd ssg\[INDICATIVO PDD NDS 2020-2023 (17 Hábitat 2020-10-09).xlsx]Inversión'!#REF!</xm:f>
            <x14:dxf>
              <font>
                <b/>
                <i val="0"/>
                <color theme="0"/>
              </font>
              <fill>
                <patternFill>
                  <bgColor theme="7" tint="-0.24994659260841701"/>
                </patternFill>
              </fill>
            </x14:dxf>
          </x14:cfRule>
          <xm:sqref>M13:S13</xm:sqref>
        </x14:conditionalFormatting>
        <x14:conditionalFormatting xmlns:xm="http://schemas.microsoft.com/office/excel/2006/main">
          <x14:cfRule type="expression" priority="3" id="{698A5424-F0FB-48B4-8702-19E92A5BB959}">
            <xm:f>M$19='D:\cerv20181022ienovoD\PDD SSG\SEGUIMIENTO PDD SSG\Plan Indicativo 2020-2023\Definitivos INDICATIVO pdd ssg\[INDICATIVO PDD NDS 2020-2023 (17 Hábitat 2020-10-09).xlsx]Inversión'!#REF!</xm:f>
            <x14:dxf>
              <font>
                <b/>
                <i val="0"/>
                <color theme="0"/>
              </font>
              <fill>
                <patternFill>
                  <bgColor theme="7" tint="-0.24994659260841701"/>
                </patternFill>
              </fill>
            </x14:dxf>
          </x14:cfRule>
          <xm:sqref>M19:S19</xm:sqref>
        </x14:conditionalFormatting>
        <x14:conditionalFormatting xmlns:xm="http://schemas.microsoft.com/office/excel/2006/main">
          <x14:cfRule type="expression" priority="2" id="{28F5C288-2005-4E57-B951-586044C30C5C}">
            <xm:f>M$6='D:\cerv20181022ienovoD\PDD SSG\SEGUIMIENTO PDD SSG\Plan Indicativo 2020-2023\Definitivos INDICATIVO pdd ssg\[INDICATIVO PDD NDS 2020-2023 (17 Hábitat 2020-10-09).xlsx]Inversión'!#REF!</xm:f>
            <x14:dxf>
              <font>
                <b/>
                <i val="0"/>
                <color theme="0"/>
              </font>
              <fill>
                <patternFill>
                  <bgColor theme="7" tint="-0.24994659260841701"/>
                </patternFill>
              </fill>
            </x14:dxf>
          </x14:cfRule>
          <xm:sqref>M6:S6</xm:sqref>
        </x14:conditionalFormatting>
        <x14:conditionalFormatting xmlns:xm="http://schemas.microsoft.com/office/excel/2006/main">
          <x14:cfRule type="expression" priority="1" id="{54E234EB-822A-4943-B454-297C9F2BEE1C}">
            <xm:f>M$5='D:\cerv20181022ienovoD\PDD SSG\SEGUIMIENTO PDD SSG\Plan Indicativo 2020-2023\Definitivos INDICATIVO pdd ssg\[INDICATIVO PDD NDS 2020-2023 (17 Hábitat 2020-10-09).xlsx]Inversión'!#REF!</xm:f>
            <x14:dxf>
              <font>
                <color theme="0"/>
              </font>
              <fill>
                <patternFill>
                  <bgColor rgb="FF00B050"/>
                </patternFill>
              </fill>
            </x14:dxf>
          </x14:cfRule>
          <xm:sqref>M5:S5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Y142"/>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sheetView>
  </sheetViews>
  <sheetFormatPr baseColWidth="10" defaultColWidth="11.42578125" defaultRowHeight="12.7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1.7109375" style="210" customWidth="1"/>
    <col min="9" max="12" width="11.7109375" style="211" customWidth="1"/>
    <col min="13" max="19" width="12.7109375" style="212" customWidth="1"/>
    <col min="20" max="20" width="12.7109375" style="213" customWidth="1"/>
    <col min="21" max="24" width="12.7109375" style="214" customWidth="1"/>
    <col min="25" max="27" width="12.7109375" style="141" customWidth="1"/>
    <col min="28" max="28" width="12.7109375" style="213" customWidth="1"/>
    <col min="29" max="31" width="12.7109375" style="214" customWidth="1"/>
    <col min="32" max="35" width="12.7109375" style="141" customWidth="1"/>
    <col min="36" max="36" width="12.7109375" style="213" customWidth="1"/>
    <col min="37" max="40" width="12.7109375" style="214" customWidth="1"/>
    <col min="41" max="43" width="12.7109375" style="141" customWidth="1"/>
    <col min="44" max="44" width="12.7109375" style="213" customWidth="1"/>
    <col min="45" max="48" width="12.7109375" style="214" customWidth="1"/>
    <col min="49" max="87" width="12.7109375" style="141" customWidth="1"/>
    <col min="88" max="16384" width="11.42578125" style="141"/>
  </cols>
  <sheetData>
    <row r="1" spans="1:51" ht="32.25" customHeight="1" thickBot="1" x14ac:dyDescent="0.3">
      <c r="A1" s="141"/>
      <c r="B1" s="142"/>
      <c r="C1" s="142"/>
      <c r="D1" s="142"/>
      <c r="E1" s="143"/>
      <c r="F1" s="144"/>
      <c r="G1" s="145"/>
      <c r="H1" s="145"/>
      <c r="I1" s="147"/>
      <c r="J1" s="147"/>
      <c r="K1" s="147"/>
      <c r="L1" s="147"/>
      <c r="M1" s="527" t="s">
        <v>271</v>
      </c>
      <c r="N1" s="528"/>
      <c r="O1" s="528"/>
      <c r="P1" s="528"/>
      <c r="Q1" s="528"/>
      <c r="R1" s="528"/>
      <c r="S1" s="529"/>
      <c r="T1" s="530" t="s">
        <v>264</v>
      </c>
      <c r="U1" s="531"/>
      <c r="V1" s="531"/>
      <c r="W1" s="531"/>
      <c r="X1" s="531"/>
      <c r="Y1" s="531"/>
      <c r="Z1" s="531"/>
      <c r="AA1" s="531"/>
      <c r="AB1" s="532" t="s">
        <v>265</v>
      </c>
      <c r="AC1" s="533"/>
      <c r="AD1" s="533"/>
      <c r="AE1" s="533"/>
      <c r="AF1" s="533"/>
      <c r="AG1" s="533"/>
      <c r="AH1" s="533"/>
      <c r="AI1" s="533"/>
      <c r="AJ1" s="534" t="s">
        <v>266</v>
      </c>
      <c r="AK1" s="535"/>
      <c r="AL1" s="535"/>
      <c r="AM1" s="535"/>
      <c r="AN1" s="535"/>
      <c r="AO1" s="535"/>
      <c r="AP1" s="535"/>
      <c r="AQ1" s="535"/>
      <c r="AR1" s="536" t="s">
        <v>267</v>
      </c>
      <c r="AS1" s="537"/>
      <c r="AT1" s="537"/>
      <c r="AU1" s="537"/>
      <c r="AV1" s="537"/>
      <c r="AW1" s="537"/>
      <c r="AX1" s="537"/>
      <c r="AY1" s="537"/>
    </row>
    <row r="2" spans="1:51" ht="31.9" customHeight="1" x14ac:dyDescent="0.25">
      <c r="A2" s="542" t="s">
        <v>140</v>
      </c>
      <c r="B2" s="543"/>
      <c r="C2" s="543"/>
      <c r="D2" s="543"/>
      <c r="E2" s="543"/>
      <c r="F2" s="544"/>
      <c r="G2" s="567" t="s">
        <v>270</v>
      </c>
      <c r="H2" s="569" t="s">
        <v>269</v>
      </c>
      <c r="I2" s="555" t="s">
        <v>141</v>
      </c>
      <c r="J2" s="557" t="s">
        <v>142</v>
      </c>
      <c r="K2" s="559" t="s">
        <v>143</v>
      </c>
      <c r="L2" s="566" t="s">
        <v>144</v>
      </c>
      <c r="M2" s="571" t="s">
        <v>1</v>
      </c>
      <c r="N2" s="563" t="s">
        <v>0</v>
      </c>
      <c r="O2" s="563"/>
      <c r="P2" s="563"/>
      <c r="Q2" s="563"/>
      <c r="R2" s="564" t="s">
        <v>268</v>
      </c>
      <c r="S2" s="553" t="s">
        <v>5</v>
      </c>
      <c r="T2" s="561" t="s">
        <v>141</v>
      </c>
      <c r="U2" s="571" t="s">
        <v>8</v>
      </c>
      <c r="V2" s="563" t="s">
        <v>0</v>
      </c>
      <c r="W2" s="563"/>
      <c r="X2" s="563"/>
      <c r="Y2" s="563"/>
      <c r="Z2" s="564" t="s">
        <v>268</v>
      </c>
      <c r="AA2" s="553" t="s">
        <v>5</v>
      </c>
      <c r="AB2" s="561" t="s">
        <v>142</v>
      </c>
      <c r="AC2" s="571" t="s">
        <v>8</v>
      </c>
      <c r="AD2" s="563" t="s">
        <v>0</v>
      </c>
      <c r="AE2" s="563"/>
      <c r="AF2" s="563"/>
      <c r="AG2" s="563"/>
      <c r="AH2" s="564" t="s">
        <v>268</v>
      </c>
      <c r="AI2" s="553" t="s">
        <v>5</v>
      </c>
      <c r="AJ2" s="561" t="s">
        <v>143</v>
      </c>
      <c r="AK2" s="571" t="s">
        <v>8</v>
      </c>
      <c r="AL2" s="563" t="s">
        <v>0</v>
      </c>
      <c r="AM2" s="563"/>
      <c r="AN2" s="563"/>
      <c r="AO2" s="563"/>
      <c r="AP2" s="564" t="s">
        <v>268</v>
      </c>
      <c r="AQ2" s="553" t="s">
        <v>5</v>
      </c>
      <c r="AR2" s="561" t="s">
        <v>144</v>
      </c>
      <c r="AS2" s="571" t="s">
        <v>8</v>
      </c>
      <c r="AT2" s="563" t="s">
        <v>0</v>
      </c>
      <c r="AU2" s="563"/>
      <c r="AV2" s="563"/>
      <c r="AW2" s="563"/>
      <c r="AX2" s="564" t="s">
        <v>268</v>
      </c>
      <c r="AY2" s="553" t="s">
        <v>5</v>
      </c>
    </row>
    <row r="3" spans="1:51" ht="31.9" customHeight="1" x14ac:dyDescent="0.25">
      <c r="A3" s="545"/>
      <c r="B3" s="546"/>
      <c r="C3" s="546"/>
      <c r="D3" s="546"/>
      <c r="E3" s="546"/>
      <c r="F3" s="547"/>
      <c r="G3" s="568"/>
      <c r="H3" s="570"/>
      <c r="I3" s="556"/>
      <c r="J3" s="558"/>
      <c r="K3" s="560"/>
      <c r="L3" s="562"/>
      <c r="M3" s="572"/>
      <c r="N3" s="148" t="s">
        <v>2</v>
      </c>
      <c r="O3" s="148" t="s">
        <v>4</v>
      </c>
      <c r="P3" s="148" t="s">
        <v>3</v>
      </c>
      <c r="Q3" s="148" t="s">
        <v>6</v>
      </c>
      <c r="R3" s="565"/>
      <c r="S3" s="554"/>
      <c r="T3" s="562"/>
      <c r="U3" s="572"/>
      <c r="V3" s="148" t="s">
        <v>2</v>
      </c>
      <c r="W3" s="148" t="s">
        <v>4</v>
      </c>
      <c r="X3" s="148" t="s">
        <v>3</v>
      </c>
      <c r="Y3" s="148" t="s">
        <v>6</v>
      </c>
      <c r="Z3" s="565"/>
      <c r="AA3" s="554"/>
      <c r="AB3" s="562"/>
      <c r="AC3" s="572"/>
      <c r="AD3" s="148" t="s">
        <v>2</v>
      </c>
      <c r="AE3" s="148" t="s">
        <v>4</v>
      </c>
      <c r="AF3" s="148" t="s">
        <v>3</v>
      </c>
      <c r="AG3" s="148" t="s">
        <v>6</v>
      </c>
      <c r="AH3" s="565"/>
      <c r="AI3" s="554"/>
      <c r="AJ3" s="562"/>
      <c r="AK3" s="572"/>
      <c r="AL3" s="148" t="s">
        <v>2</v>
      </c>
      <c r="AM3" s="148" t="s">
        <v>4</v>
      </c>
      <c r="AN3" s="148" t="s">
        <v>3</v>
      </c>
      <c r="AO3" s="148" t="s">
        <v>6</v>
      </c>
      <c r="AP3" s="565"/>
      <c r="AQ3" s="554"/>
      <c r="AR3" s="562"/>
      <c r="AS3" s="572"/>
      <c r="AT3" s="148" t="s">
        <v>2</v>
      </c>
      <c r="AU3" s="148" t="s">
        <v>4</v>
      </c>
      <c r="AV3" s="148" t="s">
        <v>3</v>
      </c>
      <c r="AW3" s="148" t="s">
        <v>6</v>
      </c>
      <c r="AX3" s="565"/>
      <c r="AY3" s="554"/>
    </row>
    <row r="4" spans="1:51" ht="18" customHeight="1" x14ac:dyDescent="0.25">
      <c r="A4" s="548" t="s">
        <v>7</v>
      </c>
      <c r="B4" s="549"/>
      <c r="C4" s="549"/>
      <c r="D4" s="549"/>
      <c r="E4" s="549"/>
      <c r="F4" s="550"/>
      <c r="G4" s="149"/>
      <c r="H4" s="149"/>
      <c r="I4" s="150"/>
      <c r="J4" s="150"/>
      <c r="K4" s="150"/>
      <c r="L4" s="150"/>
      <c r="M4" s="215">
        <v>159000</v>
      </c>
      <c r="N4" s="215">
        <v>9000</v>
      </c>
      <c r="O4" s="215">
        <v>0</v>
      </c>
      <c r="P4" s="215">
        <v>0</v>
      </c>
      <c r="Q4" s="215">
        <v>0</v>
      </c>
      <c r="R4" s="215">
        <v>0</v>
      </c>
      <c r="S4" s="215">
        <v>150000</v>
      </c>
      <c r="T4" s="152"/>
      <c r="U4" s="151"/>
      <c r="V4" s="151"/>
      <c r="W4" s="151"/>
      <c r="X4" s="151"/>
      <c r="Y4" s="151"/>
      <c r="Z4" s="151"/>
      <c r="AA4" s="151"/>
      <c r="AB4" s="152"/>
      <c r="AC4" s="151"/>
      <c r="AD4" s="151"/>
      <c r="AE4" s="151"/>
      <c r="AF4" s="151"/>
      <c r="AG4" s="151"/>
      <c r="AH4" s="151"/>
      <c r="AI4" s="151"/>
      <c r="AJ4" s="152"/>
      <c r="AK4" s="151"/>
      <c r="AL4" s="151"/>
      <c r="AM4" s="151"/>
      <c r="AN4" s="151"/>
      <c r="AO4" s="151"/>
      <c r="AP4" s="151"/>
      <c r="AQ4" s="151"/>
      <c r="AR4" s="152"/>
      <c r="AS4" s="151"/>
      <c r="AT4" s="151"/>
      <c r="AU4" s="151"/>
      <c r="AV4" s="151"/>
      <c r="AW4" s="151"/>
      <c r="AX4" s="151"/>
      <c r="AY4" s="151"/>
    </row>
    <row r="5" spans="1:51" ht="32.1" customHeight="1" x14ac:dyDescent="0.25">
      <c r="B5" s="216" t="s">
        <v>2736</v>
      </c>
      <c r="C5" s="217" t="s">
        <v>529</v>
      </c>
      <c r="D5" s="218"/>
      <c r="E5" s="219"/>
      <c r="F5" s="219"/>
      <c r="G5" s="220"/>
      <c r="H5" s="221"/>
      <c r="I5" s="222"/>
      <c r="J5" s="222"/>
      <c r="K5" s="222"/>
      <c r="L5" s="222"/>
      <c r="M5" s="223">
        <f t="shared" ref="M5:S5" si="0">+M6+M13+M18+M23</f>
        <v>159000</v>
      </c>
      <c r="N5" s="223">
        <f t="shared" si="0"/>
        <v>9000</v>
      </c>
      <c r="O5" s="223">
        <f t="shared" si="0"/>
        <v>0</v>
      </c>
      <c r="P5" s="223">
        <f t="shared" si="0"/>
        <v>0</v>
      </c>
      <c r="Q5" s="223">
        <f t="shared" si="0"/>
        <v>0</v>
      </c>
      <c r="R5" s="223">
        <f t="shared" si="0"/>
        <v>0</v>
      </c>
      <c r="S5" s="223">
        <f t="shared" si="0"/>
        <v>150000</v>
      </c>
      <c r="T5" s="224"/>
      <c r="U5" s="237">
        <f t="shared" ref="U5:AA5" si="1">+U6+U13+U18+U23</f>
        <v>9100</v>
      </c>
      <c r="V5" s="237">
        <f t="shared" si="1"/>
        <v>900</v>
      </c>
      <c r="W5" s="237">
        <f t="shared" si="1"/>
        <v>0</v>
      </c>
      <c r="X5" s="237">
        <f t="shared" si="1"/>
        <v>0</v>
      </c>
      <c r="Y5" s="237">
        <f t="shared" si="1"/>
        <v>0</v>
      </c>
      <c r="Z5" s="237">
        <f t="shared" si="1"/>
        <v>0</v>
      </c>
      <c r="AA5" s="237">
        <f t="shared" si="1"/>
        <v>8200</v>
      </c>
      <c r="AB5" s="224"/>
      <c r="AC5" s="237">
        <f t="shared" ref="AC5:AI5" si="2">+AC6+AC13+AC18+AC23</f>
        <v>27670</v>
      </c>
      <c r="AD5" s="237">
        <f t="shared" si="2"/>
        <v>2570</v>
      </c>
      <c r="AE5" s="237">
        <f t="shared" si="2"/>
        <v>0</v>
      </c>
      <c r="AF5" s="237">
        <f t="shared" si="2"/>
        <v>0</v>
      </c>
      <c r="AG5" s="237">
        <f t="shared" si="2"/>
        <v>0</v>
      </c>
      <c r="AH5" s="237">
        <f t="shared" si="2"/>
        <v>0</v>
      </c>
      <c r="AI5" s="237">
        <f t="shared" si="2"/>
        <v>25100</v>
      </c>
      <c r="AJ5" s="224"/>
      <c r="AK5" s="237">
        <f t="shared" ref="AK5:AQ5" si="3">+AK6+AK13+AK18+AK23</f>
        <v>90460</v>
      </c>
      <c r="AL5" s="237">
        <f t="shared" si="3"/>
        <v>2760</v>
      </c>
      <c r="AM5" s="237">
        <f t="shared" si="3"/>
        <v>0</v>
      </c>
      <c r="AN5" s="237">
        <f t="shared" si="3"/>
        <v>0</v>
      </c>
      <c r="AO5" s="237">
        <f t="shared" si="3"/>
        <v>0</v>
      </c>
      <c r="AP5" s="237">
        <f t="shared" si="3"/>
        <v>0</v>
      </c>
      <c r="AQ5" s="237">
        <f t="shared" si="3"/>
        <v>87700</v>
      </c>
      <c r="AR5" s="224"/>
      <c r="AS5" s="237">
        <f t="shared" ref="AS5:AY5" si="4">+AS6+AS13+AS18+AS23</f>
        <v>31770</v>
      </c>
      <c r="AT5" s="237">
        <f t="shared" si="4"/>
        <v>2770</v>
      </c>
      <c r="AU5" s="237">
        <f t="shared" si="4"/>
        <v>0</v>
      </c>
      <c r="AV5" s="237">
        <f t="shared" si="4"/>
        <v>0</v>
      </c>
      <c r="AW5" s="237">
        <f t="shared" si="4"/>
        <v>0</v>
      </c>
      <c r="AX5" s="237">
        <f t="shared" si="4"/>
        <v>0</v>
      </c>
      <c r="AY5" s="237">
        <f t="shared" si="4"/>
        <v>29000</v>
      </c>
    </row>
    <row r="6" spans="1:51" ht="32.1" customHeight="1" x14ac:dyDescent="0.25">
      <c r="C6" s="165" t="s">
        <v>2737</v>
      </c>
      <c r="D6" s="166" t="s">
        <v>531</v>
      </c>
      <c r="E6" s="167"/>
      <c r="F6" s="168"/>
      <c r="G6" s="169"/>
      <c r="H6" s="170"/>
      <c r="I6" s="171"/>
      <c r="J6" s="171"/>
      <c r="K6" s="171"/>
      <c r="L6" s="171"/>
      <c r="M6" s="172">
        <f t="shared" ref="M6:S6" si="5">SUM(M7:M12)/2</f>
        <v>2500</v>
      </c>
      <c r="N6" s="172">
        <f t="shared" si="5"/>
        <v>2500</v>
      </c>
      <c r="O6" s="172">
        <f t="shared" si="5"/>
        <v>0</v>
      </c>
      <c r="P6" s="172">
        <f t="shared" si="5"/>
        <v>0</v>
      </c>
      <c r="Q6" s="172">
        <f t="shared" si="5"/>
        <v>0</v>
      </c>
      <c r="R6" s="172">
        <f t="shared" si="5"/>
        <v>0</v>
      </c>
      <c r="S6" s="172">
        <f t="shared" si="5"/>
        <v>0</v>
      </c>
      <c r="T6" s="173"/>
      <c r="U6" s="174">
        <f t="shared" ref="U6:AA6" si="6">SUM(U7:U12)/2</f>
        <v>340</v>
      </c>
      <c r="V6" s="174">
        <f t="shared" si="6"/>
        <v>340</v>
      </c>
      <c r="W6" s="174">
        <f t="shared" si="6"/>
        <v>0</v>
      </c>
      <c r="X6" s="174">
        <f t="shared" si="6"/>
        <v>0</v>
      </c>
      <c r="Y6" s="174">
        <f t="shared" si="6"/>
        <v>0</v>
      </c>
      <c r="Z6" s="174">
        <f t="shared" si="6"/>
        <v>0</v>
      </c>
      <c r="AA6" s="174">
        <f t="shared" si="6"/>
        <v>0</v>
      </c>
      <c r="AB6" s="173"/>
      <c r="AC6" s="174">
        <f t="shared" ref="AC6:AI6" si="7">SUM(AC7:AC12)/2</f>
        <v>630</v>
      </c>
      <c r="AD6" s="174">
        <f t="shared" si="7"/>
        <v>630</v>
      </c>
      <c r="AE6" s="174">
        <f t="shared" si="7"/>
        <v>0</v>
      </c>
      <c r="AF6" s="174">
        <f t="shared" si="7"/>
        <v>0</v>
      </c>
      <c r="AG6" s="174">
        <f t="shared" si="7"/>
        <v>0</v>
      </c>
      <c r="AH6" s="174">
        <f t="shared" si="7"/>
        <v>0</v>
      </c>
      <c r="AI6" s="174">
        <f t="shared" si="7"/>
        <v>0</v>
      </c>
      <c r="AJ6" s="173"/>
      <c r="AK6" s="174">
        <f t="shared" ref="AK6:AQ6" si="8">SUM(AK7:AK12)/2</f>
        <v>740</v>
      </c>
      <c r="AL6" s="174">
        <f t="shared" si="8"/>
        <v>740</v>
      </c>
      <c r="AM6" s="174">
        <f t="shared" si="8"/>
        <v>0</v>
      </c>
      <c r="AN6" s="174">
        <f t="shared" si="8"/>
        <v>0</v>
      </c>
      <c r="AO6" s="174">
        <f t="shared" si="8"/>
        <v>0</v>
      </c>
      <c r="AP6" s="174">
        <f t="shared" si="8"/>
        <v>0</v>
      </c>
      <c r="AQ6" s="174">
        <f t="shared" si="8"/>
        <v>0</v>
      </c>
      <c r="AR6" s="173"/>
      <c r="AS6" s="174">
        <f t="shared" ref="AS6:AY6" si="9">SUM(AS7:AS12)/2</f>
        <v>790</v>
      </c>
      <c r="AT6" s="174">
        <f t="shared" si="9"/>
        <v>790</v>
      </c>
      <c r="AU6" s="174">
        <f t="shared" si="9"/>
        <v>0</v>
      </c>
      <c r="AV6" s="174">
        <f t="shared" si="9"/>
        <v>0</v>
      </c>
      <c r="AW6" s="174">
        <f t="shared" si="9"/>
        <v>0</v>
      </c>
      <c r="AX6" s="174">
        <f t="shared" si="9"/>
        <v>0</v>
      </c>
      <c r="AY6" s="174">
        <f t="shared" si="9"/>
        <v>0</v>
      </c>
    </row>
    <row r="7" spans="1:51" ht="32.1" customHeight="1" x14ac:dyDescent="0.25">
      <c r="D7" s="202" t="s">
        <v>2739</v>
      </c>
      <c r="E7" s="551" t="s">
        <v>2738</v>
      </c>
      <c r="F7" s="552"/>
      <c r="G7" s="176"/>
      <c r="H7" s="177"/>
      <c r="I7" s="178"/>
      <c r="J7" s="178"/>
      <c r="K7" s="178"/>
      <c r="L7" s="178"/>
      <c r="M7" s="179">
        <f t="shared" ref="M7:S12" si="10">+U7+AC7+AK7+AS7</f>
        <v>100</v>
      </c>
      <c r="N7" s="179">
        <f t="shared" si="10"/>
        <v>100</v>
      </c>
      <c r="O7" s="179">
        <f t="shared" si="10"/>
        <v>0</v>
      </c>
      <c r="P7" s="179">
        <f t="shared" si="10"/>
        <v>0</v>
      </c>
      <c r="Q7" s="179">
        <f t="shared" si="10"/>
        <v>0</v>
      </c>
      <c r="R7" s="179">
        <f t="shared" si="10"/>
        <v>0</v>
      </c>
      <c r="S7" s="179">
        <f t="shared" si="10"/>
        <v>0</v>
      </c>
      <c r="T7" s="180"/>
      <c r="U7" s="181">
        <f t="shared" ref="U7:AA7" si="11">SUM(U8:U8)</f>
        <v>0</v>
      </c>
      <c r="V7" s="181">
        <f t="shared" si="11"/>
        <v>0</v>
      </c>
      <c r="W7" s="181">
        <f t="shared" si="11"/>
        <v>0</v>
      </c>
      <c r="X7" s="181">
        <f t="shared" si="11"/>
        <v>0</v>
      </c>
      <c r="Y7" s="181">
        <f t="shared" si="11"/>
        <v>0</v>
      </c>
      <c r="Z7" s="181">
        <f t="shared" si="11"/>
        <v>0</v>
      </c>
      <c r="AA7" s="181">
        <f t="shared" si="11"/>
        <v>0</v>
      </c>
      <c r="AB7" s="180"/>
      <c r="AC7" s="181">
        <f t="shared" ref="AC7:AI7" si="12">SUM(AC8:AC8)</f>
        <v>10</v>
      </c>
      <c r="AD7" s="181">
        <f t="shared" si="12"/>
        <v>10</v>
      </c>
      <c r="AE7" s="181">
        <f t="shared" si="12"/>
        <v>0</v>
      </c>
      <c r="AF7" s="181">
        <f t="shared" si="12"/>
        <v>0</v>
      </c>
      <c r="AG7" s="181">
        <f t="shared" si="12"/>
        <v>0</v>
      </c>
      <c r="AH7" s="181">
        <f t="shared" si="12"/>
        <v>0</v>
      </c>
      <c r="AI7" s="181">
        <f t="shared" si="12"/>
        <v>0</v>
      </c>
      <c r="AJ7" s="180"/>
      <c r="AK7" s="181">
        <f t="shared" ref="AK7:AQ7" si="13">SUM(AK8:AK8)</f>
        <v>20</v>
      </c>
      <c r="AL7" s="181">
        <f t="shared" si="13"/>
        <v>20</v>
      </c>
      <c r="AM7" s="181">
        <f t="shared" si="13"/>
        <v>0</v>
      </c>
      <c r="AN7" s="181">
        <f t="shared" si="13"/>
        <v>0</v>
      </c>
      <c r="AO7" s="181">
        <f t="shared" si="13"/>
        <v>0</v>
      </c>
      <c r="AP7" s="181">
        <f t="shared" si="13"/>
        <v>0</v>
      </c>
      <c r="AQ7" s="181">
        <f t="shared" si="13"/>
        <v>0</v>
      </c>
      <c r="AR7" s="180"/>
      <c r="AS7" s="181">
        <f t="shared" ref="AS7:AY7" si="14">SUM(AS8:AS8)</f>
        <v>70</v>
      </c>
      <c r="AT7" s="181">
        <f t="shared" si="14"/>
        <v>70</v>
      </c>
      <c r="AU7" s="181">
        <f t="shared" si="14"/>
        <v>0</v>
      </c>
      <c r="AV7" s="181">
        <f t="shared" si="14"/>
        <v>0</v>
      </c>
      <c r="AW7" s="181">
        <f t="shared" si="14"/>
        <v>0</v>
      </c>
      <c r="AX7" s="181">
        <f t="shared" si="14"/>
        <v>0</v>
      </c>
      <c r="AY7" s="181">
        <f t="shared" si="14"/>
        <v>0</v>
      </c>
    </row>
    <row r="8" spans="1:51" ht="32.1" customHeight="1" x14ac:dyDescent="0.25">
      <c r="D8" s="202"/>
      <c r="E8" s="182">
        <f>+Metas!H881</f>
        <v>761</v>
      </c>
      <c r="F8" s="183" t="str">
        <f>+Metas!K881</f>
        <v>Inventario Vial Departamental Actualizado</v>
      </c>
      <c r="G8" s="230">
        <f>+Metas!J881</f>
        <v>0.3</v>
      </c>
      <c r="H8" s="3">
        <f>SUM(I8:L8)</f>
        <v>0.30000000000000004</v>
      </c>
      <c r="I8" s="396">
        <v>0</v>
      </c>
      <c r="J8" s="396">
        <v>0.05</v>
      </c>
      <c r="K8" s="396">
        <v>0.1</v>
      </c>
      <c r="L8" s="396">
        <v>0.15</v>
      </c>
      <c r="M8" s="186">
        <f t="shared" si="10"/>
        <v>100</v>
      </c>
      <c r="N8" s="186">
        <f t="shared" si="10"/>
        <v>100</v>
      </c>
      <c r="O8" s="186">
        <f t="shared" si="10"/>
        <v>0</v>
      </c>
      <c r="P8" s="186">
        <f t="shared" si="10"/>
        <v>0</v>
      </c>
      <c r="Q8" s="186">
        <f t="shared" si="10"/>
        <v>0</v>
      </c>
      <c r="R8" s="186">
        <f t="shared" si="10"/>
        <v>0</v>
      </c>
      <c r="S8" s="186">
        <f t="shared" si="10"/>
        <v>0</v>
      </c>
      <c r="T8" s="399">
        <f>+I8</f>
        <v>0</v>
      </c>
      <c r="U8" s="186">
        <f>SUM(V8:AA8)</f>
        <v>0</v>
      </c>
      <c r="V8" s="188">
        <v>0</v>
      </c>
      <c r="W8" s="188"/>
      <c r="X8" s="188"/>
      <c r="Y8" s="188"/>
      <c r="Z8" s="188"/>
      <c r="AA8" s="188"/>
      <c r="AB8" s="252">
        <f>+J8</f>
        <v>0.05</v>
      </c>
      <c r="AC8" s="186">
        <f>SUM(AD8:AI8)</f>
        <v>10</v>
      </c>
      <c r="AD8" s="188">
        <v>10</v>
      </c>
      <c r="AE8" s="188"/>
      <c r="AF8" s="188"/>
      <c r="AG8" s="188"/>
      <c r="AH8" s="188"/>
      <c r="AI8" s="188"/>
      <c r="AJ8" s="399">
        <f>+K8</f>
        <v>0.1</v>
      </c>
      <c r="AK8" s="186">
        <f>SUM(AL8:AQ8)</f>
        <v>20</v>
      </c>
      <c r="AL8" s="188">
        <v>20</v>
      </c>
      <c r="AM8" s="188"/>
      <c r="AN8" s="188"/>
      <c r="AO8" s="188"/>
      <c r="AP8" s="188"/>
      <c r="AQ8" s="188"/>
      <c r="AR8" s="399">
        <f>+L8</f>
        <v>0.15</v>
      </c>
      <c r="AS8" s="186">
        <f>SUM(AT8:AY8)</f>
        <v>70</v>
      </c>
      <c r="AT8" s="188">
        <v>70</v>
      </c>
      <c r="AU8" s="188"/>
      <c r="AV8" s="188"/>
      <c r="AW8" s="188"/>
      <c r="AX8" s="188"/>
      <c r="AY8" s="188"/>
    </row>
    <row r="9" spans="1:51" ht="32.1" customHeight="1" x14ac:dyDescent="0.25">
      <c r="D9" s="202" t="s">
        <v>2741</v>
      </c>
      <c r="E9" s="551" t="s">
        <v>2740</v>
      </c>
      <c r="F9" s="552"/>
      <c r="G9" s="189"/>
      <c r="H9" s="177"/>
      <c r="I9" s="178"/>
      <c r="J9" s="178"/>
      <c r="K9" s="178"/>
      <c r="L9" s="178"/>
      <c r="M9" s="190">
        <f>+U9+AC9+AK9+AS9</f>
        <v>2400</v>
      </c>
      <c r="N9" s="190">
        <f t="shared" si="10"/>
        <v>2400</v>
      </c>
      <c r="O9" s="190">
        <f t="shared" si="10"/>
        <v>0</v>
      </c>
      <c r="P9" s="190">
        <f t="shared" si="10"/>
        <v>0</v>
      </c>
      <c r="Q9" s="190">
        <f t="shared" si="10"/>
        <v>0</v>
      </c>
      <c r="R9" s="190">
        <f t="shared" si="10"/>
        <v>0</v>
      </c>
      <c r="S9" s="190">
        <f t="shared" si="10"/>
        <v>0</v>
      </c>
      <c r="T9" s="180"/>
      <c r="U9" s="181">
        <f>SUM(U10:U12)</f>
        <v>340</v>
      </c>
      <c r="V9" s="181">
        <f t="shared" ref="V9:AA9" si="15">SUM(V10:V12)</f>
        <v>340</v>
      </c>
      <c r="W9" s="181">
        <f t="shared" si="15"/>
        <v>0</v>
      </c>
      <c r="X9" s="181">
        <f t="shared" si="15"/>
        <v>0</v>
      </c>
      <c r="Y9" s="181">
        <f t="shared" si="15"/>
        <v>0</v>
      </c>
      <c r="Z9" s="181">
        <f t="shared" si="15"/>
        <v>0</v>
      </c>
      <c r="AA9" s="181">
        <f t="shared" si="15"/>
        <v>0</v>
      </c>
      <c r="AB9" s="400"/>
      <c r="AC9" s="181">
        <f>SUM(AC10:AC12)</f>
        <v>620</v>
      </c>
      <c r="AD9" s="181">
        <f t="shared" ref="AD9:AI9" si="16">SUM(AD10:AD12)</f>
        <v>620</v>
      </c>
      <c r="AE9" s="181">
        <f t="shared" si="16"/>
        <v>0</v>
      </c>
      <c r="AF9" s="181">
        <f t="shared" si="16"/>
        <v>0</v>
      </c>
      <c r="AG9" s="181">
        <f t="shared" si="16"/>
        <v>0</v>
      </c>
      <c r="AH9" s="181">
        <f t="shared" si="16"/>
        <v>0</v>
      </c>
      <c r="AI9" s="181">
        <f t="shared" si="16"/>
        <v>0</v>
      </c>
      <c r="AJ9" s="180"/>
      <c r="AK9" s="181">
        <f>SUM(AK10:AK12)</f>
        <v>720</v>
      </c>
      <c r="AL9" s="181">
        <f t="shared" ref="AL9:AQ9" si="17">SUM(AL10:AL12)</f>
        <v>720</v>
      </c>
      <c r="AM9" s="181">
        <f t="shared" si="17"/>
        <v>0</v>
      </c>
      <c r="AN9" s="181">
        <f t="shared" si="17"/>
        <v>0</v>
      </c>
      <c r="AO9" s="181">
        <f t="shared" si="17"/>
        <v>0</v>
      </c>
      <c r="AP9" s="181">
        <f t="shared" si="17"/>
        <v>0</v>
      </c>
      <c r="AQ9" s="181">
        <f t="shared" si="17"/>
        <v>0</v>
      </c>
      <c r="AR9" s="180"/>
      <c r="AS9" s="181">
        <f>SUM(AS10:AS12)</f>
        <v>720</v>
      </c>
      <c r="AT9" s="181">
        <f t="shared" ref="AT9:AY9" si="18">SUM(AT10:AT12)</f>
        <v>720</v>
      </c>
      <c r="AU9" s="181">
        <f t="shared" si="18"/>
        <v>0</v>
      </c>
      <c r="AV9" s="181">
        <f t="shared" si="18"/>
        <v>0</v>
      </c>
      <c r="AW9" s="181">
        <f t="shared" si="18"/>
        <v>0</v>
      </c>
      <c r="AX9" s="181">
        <f t="shared" si="18"/>
        <v>0</v>
      </c>
      <c r="AY9" s="181">
        <f t="shared" si="18"/>
        <v>0</v>
      </c>
    </row>
    <row r="10" spans="1:51" ht="31.9" customHeight="1" x14ac:dyDescent="0.25">
      <c r="D10" s="202"/>
      <c r="E10" s="182">
        <f>+Metas!H882</f>
        <v>762</v>
      </c>
      <c r="F10" s="191" t="str">
        <f>+Metas!K882</f>
        <v>Estudios y Diseños para el mejoramiento de los circuitos viales Departamentales</v>
      </c>
      <c r="G10" s="184">
        <f>+Metas!J882</f>
        <v>5</v>
      </c>
      <c r="H10" s="1">
        <f>SUM(I10:L10)</f>
        <v>5</v>
      </c>
      <c r="I10" s="185">
        <v>2</v>
      </c>
      <c r="J10" s="185">
        <v>1</v>
      </c>
      <c r="K10" s="185">
        <v>1</v>
      </c>
      <c r="L10" s="185">
        <v>1</v>
      </c>
      <c r="M10" s="186">
        <f>+U10+AC10+AK10+AS10</f>
        <v>300</v>
      </c>
      <c r="N10" s="186">
        <f t="shared" si="10"/>
        <v>300</v>
      </c>
      <c r="O10" s="186">
        <f t="shared" si="10"/>
        <v>0</v>
      </c>
      <c r="P10" s="186">
        <f t="shared" si="10"/>
        <v>0</v>
      </c>
      <c r="Q10" s="186">
        <f t="shared" si="10"/>
        <v>0</v>
      </c>
      <c r="R10" s="186">
        <f t="shared" si="10"/>
        <v>0</v>
      </c>
      <c r="S10" s="186">
        <f t="shared" si="10"/>
        <v>0</v>
      </c>
      <c r="T10" s="227">
        <f>+I10</f>
        <v>2</v>
      </c>
      <c r="U10" s="186">
        <f>SUM(V10:AA10)</f>
        <v>60</v>
      </c>
      <c r="V10" s="188">
        <v>60</v>
      </c>
      <c r="W10" s="188"/>
      <c r="X10" s="188"/>
      <c r="Y10" s="188"/>
      <c r="Z10" s="188"/>
      <c r="AA10" s="188"/>
      <c r="AB10" s="227">
        <f>+J10</f>
        <v>1</v>
      </c>
      <c r="AC10" s="186">
        <f>SUM(AD10:AI10)</f>
        <v>60</v>
      </c>
      <c r="AD10" s="188">
        <v>60</v>
      </c>
      <c r="AE10" s="188"/>
      <c r="AF10" s="188"/>
      <c r="AG10" s="188"/>
      <c r="AH10" s="188"/>
      <c r="AI10" s="188"/>
      <c r="AJ10" s="227">
        <f>+K10</f>
        <v>1</v>
      </c>
      <c r="AK10" s="186">
        <f>SUM(AL10:AQ10)</f>
        <v>120</v>
      </c>
      <c r="AL10" s="188">
        <v>120</v>
      </c>
      <c r="AM10" s="188"/>
      <c r="AN10" s="188"/>
      <c r="AO10" s="188"/>
      <c r="AP10" s="188"/>
      <c r="AQ10" s="188"/>
      <c r="AR10" s="227">
        <f>+L10</f>
        <v>1</v>
      </c>
      <c r="AS10" s="186">
        <f>SUM(AT10:AY10)</f>
        <v>60</v>
      </c>
      <c r="AT10" s="188">
        <v>60</v>
      </c>
      <c r="AU10" s="188"/>
      <c r="AV10" s="188"/>
      <c r="AW10" s="188"/>
      <c r="AX10" s="188"/>
      <c r="AY10" s="188"/>
    </row>
    <row r="11" spans="1:51" ht="31.9" customHeight="1" x14ac:dyDescent="0.25">
      <c r="D11" s="202"/>
      <c r="E11" s="182">
        <f>+Metas!H883</f>
        <v>763</v>
      </c>
      <c r="F11" s="191" t="str">
        <f>+Metas!K883</f>
        <v>km de vías Mejoradas y pavimentadas</v>
      </c>
      <c r="G11" s="184">
        <f>+Metas!J883</f>
        <v>90</v>
      </c>
      <c r="H11" s="1">
        <f>SUM(I11:L11)</f>
        <v>90</v>
      </c>
      <c r="I11" s="185">
        <v>15</v>
      </c>
      <c r="J11" s="185">
        <v>15</v>
      </c>
      <c r="K11" s="185">
        <v>30</v>
      </c>
      <c r="L11" s="185">
        <v>30</v>
      </c>
      <c r="M11" s="186">
        <f>+U11+AC11+AK11+AS11</f>
        <v>1200</v>
      </c>
      <c r="N11" s="186">
        <f t="shared" si="10"/>
        <v>1200</v>
      </c>
      <c r="O11" s="186">
        <f t="shared" si="10"/>
        <v>0</v>
      </c>
      <c r="P11" s="186">
        <f t="shared" si="10"/>
        <v>0</v>
      </c>
      <c r="Q11" s="186">
        <f t="shared" si="10"/>
        <v>0</v>
      </c>
      <c r="R11" s="186">
        <f t="shared" si="10"/>
        <v>0</v>
      </c>
      <c r="S11" s="186">
        <f t="shared" si="10"/>
        <v>0</v>
      </c>
      <c r="T11" s="227">
        <f>+I11</f>
        <v>15</v>
      </c>
      <c r="U11" s="186">
        <f>SUM(V11:AA11)</f>
        <v>200</v>
      </c>
      <c r="V11" s="188">
        <v>200</v>
      </c>
      <c r="W11" s="188"/>
      <c r="X11" s="188"/>
      <c r="Y11" s="188"/>
      <c r="Z11" s="188"/>
      <c r="AA11" s="188"/>
      <c r="AB11" s="227">
        <f>+J11</f>
        <v>15</v>
      </c>
      <c r="AC11" s="186">
        <f>SUM(AD11:AI11)</f>
        <v>400</v>
      </c>
      <c r="AD11" s="188">
        <v>400</v>
      </c>
      <c r="AE11" s="188"/>
      <c r="AF11" s="188"/>
      <c r="AG11" s="188"/>
      <c r="AH11" s="188"/>
      <c r="AI11" s="188"/>
      <c r="AJ11" s="227">
        <f>+K11</f>
        <v>30</v>
      </c>
      <c r="AK11" s="186">
        <f>SUM(AL11:AQ11)</f>
        <v>300</v>
      </c>
      <c r="AL11" s="188">
        <v>300</v>
      </c>
      <c r="AM11" s="188"/>
      <c r="AN11" s="188"/>
      <c r="AO11" s="188"/>
      <c r="AP11" s="188"/>
      <c r="AQ11" s="188"/>
      <c r="AR11" s="227">
        <f>+L11</f>
        <v>30</v>
      </c>
      <c r="AS11" s="186">
        <f>SUM(AT11:AY11)</f>
        <v>300</v>
      </c>
      <c r="AT11" s="188">
        <v>300</v>
      </c>
      <c r="AU11" s="188"/>
      <c r="AV11" s="188"/>
      <c r="AW11" s="188"/>
      <c r="AX11" s="188"/>
      <c r="AY11" s="188"/>
    </row>
    <row r="12" spans="1:51" ht="31.9" customHeight="1" x14ac:dyDescent="0.25">
      <c r="D12" s="202"/>
      <c r="E12" s="182">
        <f>+Metas!H884</f>
        <v>764</v>
      </c>
      <c r="F12" s="191" t="str">
        <f>+Metas!K884</f>
        <v>km de la red vial con mantenimiento preventivo</v>
      </c>
      <c r="G12" s="184">
        <f>+Metas!J884</f>
        <v>850</v>
      </c>
      <c r="H12" s="1">
        <f>SUM(I12:L12)</f>
        <v>850</v>
      </c>
      <c r="I12" s="185">
        <v>50</v>
      </c>
      <c r="J12" s="185">
        <v>200</v>
      </c>
      <c r="K12" s="185">
        <v>300</v>
      </c>
      <c r="L12" s="185">
        <v>300</v>
      </c>
      <c r="M12" s="186">
        <f>+U12+AC12+AK12+AS12</f>
        <v>900</v>
      </c>
      <c r="N12" s="186">
        <f t="shared" si="10"/>
        <v>900</v>
      </c>
      <c r="O12" s="186">
        <f t="shared" si="10"/>
        <v>0</v>
      </c>
      <c r="P12" s="186">
        <f t="shared" si="10"/>
        <v>0</v>
      </c>
      <c r="Q12" s="186">
        <f t="shared" si="10"/>
        <v>0</v>
      </c>
      <c r="R12" s="186">
        <f t="shared" si="10"/>
        <v>0</v>
      </c>
      <c r="S12" s="186">
        <f t="shared" si="10"/>
        <v>0</v>
      </c>
      <c r="T12" s="227">
        <f>+I12</f>
        <v>50</v>
      </c>
      <c r="U12" s="186">
        <f>SUM(V12:AA12)</f>
        <v>80</v>
      </c>
      <c r="V12" s="188">
        <v>80</v>
      </c>
      <c r="W12" s="188"/>
      <c r="X12" s="188"/>
      <c r="Y12" s="188"/>
      <c r="Z12" s="188"/>
      <c r="AA12" s="188"/>
      <c r="AB12" s="227">
        <f>+J12</f>
        <v>200</v>
      </c>
      <c r="AC12" s="186">
        <f>SUM(AD12:AI12)</f>
        <v>160</v>
      </c>
      <c r="AD12" s="188">
        <v>160</v>
      </c>
      <c r="AE12" s="188"/>
      <c r="AF12" s="188"/>
      <c r="AG12" s="188"/>
      <c r="AH12" s="188"/>
      <c r="AI12" s="188"/>
      <c r="AJ12" s="227">
        <f>+K12</f>
        <v>300</v>
      </c>
      <c r="AK12" s="186">
        <f>SUM(AL12:AQ12)</f>
        <v>300</v>
      </c>
      <c r="AL12" s="188">
        <v>300</v>
      </c>
      <c r="AM12" s="188"/>
      <c r="AN12" s="188"/>
      <c r="AO12" s="188"/>
      <c r="AP12" s="188"/>
      <c r="AQ12" s="188"/>
      <c r="AR12" s="227">
        <f>+L12</f>
        <v>300</v>
      </c>
      <c r="AS12" s="186">
        <f>SUM(AT12:AY12)</f>
        <v>360</v>
      </c>
      <c r="AT12" s="188">
        <v>360</v>
      </c>
      <c r="AU12" s="188"/>
      <c r="AV12" s="188"/>
      <c r="AW12" s="188"/>
      <c r="AX12" s="188"/>
      <c r="AY12" s="188"/>
    </row>
    <row r="13" spans="1:51" ht="32.1" customHeight="1" x14ac:dyDescent="0.25">
      <c r="C13" s="165" t="s">
        <v>2742</v>
      </c>
      <c r="D13" s="166" t="s">
        <v>533</v>
      </c>
      <c r="E13" s="228"/>
      <c r="F13" s="168"/>
      <c r="G13" s="194"/>
      <c r="H13" s="170"/>
      <c r="I13" s="171"/>
      <c r="J13" s="171"/>
      <c r="K13" s="171"/>
      <c r="L13" s="171"/>
      <c r="M13" s="172">
        <f t="shared" ref="M13:S13" si="19">SUM(M14:M17)/2</f>
        <v>152000</v>
      </c>
      <c r="N13" s="172">
        <f t="shared" si="19"/>
        <v>2000</v>
      </c>
      <c r="O13" s="172">
        <f t="shared" si="19"/>
        <v>0</v>
      </c>
      <c r="P13" s="172">
        <f t="shared" si="19"/>
        <v>0</v>
      </c>
      <c r="Q13" s="172">
        <f t="shared" si="19"/>
        <v>0</v>
      </c>
      <c r="R13" s="172">
        <f t="shared" si="19"/>
        <v>0</v>
      </c>
      <c r="S13" s="172">
        <f t="shared" si="19"/>
        <v>150000</v>
      </c>
      <c r="T13" s="229"/>
      <c r="U13" s="174">
        <f t="shared" ref="U13:AA13" si="20">SUM(U14:U17)/2</f>
        <v>8310</v>
      </c>
      <c r="V13" s="197">
        <f t="shared" si="20"/>
        <v>110</v>
      </c>
      <c r="W13" s="197">
        <f t="shared" si="20"/>
        <v>0</v>
      </c>
      <c r="X13" s="197">
        <f t="shared" si="20"/>
        <v>0</v>
      </c>
      <c r="Y13" s="197">
        <f t="shared" si="20"/>
        <v>0</v>
      </c>
      <c r="Z13" s="197">
        <f t="shared" si="20"/>
        <v>0</v>
      </c>
      <c r="AA13" s="197">
        <f t="shared" si="20"/>
        <v>8200</v>
      </c>
      <c r="AB13" s="229"/>
      <c r="AC13" s="174">
        <f t="shared" ref="AC13:AI13" si="21">SUM(AC14:AC17)/2</f>
        <v>25440</v>
      </c>
      <c r="AD13" s="197">
        <f t="shared" si="21"/>
        <v>340</v>
      </c>
      <c r="AE13" s="197">
        <f t="shared" si="21"/>
        <v>0</v>
      </c>
      <c r="AF13" s="197">
        <f t="shared" si="21"/>
        <v>0</v>
      </c>
      <c r="AG13" s="197">
        <f t="shared" si="21"/>
        <v>0</v>
      </c>
      <c r="AH13" s="197">
        <f t="shared" si="21"/>
        <v>0</v>
      </c>
      <c r="AI13" s="197">
        <f t="shared" si="21"/>
        <v>25100</v>
      </c>
      <c r="AJ13" s="229"/>
      <c r="AK13" s="174">
        <f t="shared" ref="AK13:AQ13" si="22">SUM(AK14:AK17)/2</f>
        <v>88360</v>
      </c>
      <c r="AL13" s="197">
        <f t="shared" si="22"/>
        <v>660</v>
      </c>
      <c r="AM13" s="197">
        <f t="shared" si="22"/>
        <v>0</v>
      </c>
      <c r="AN13" s="197">
        <f t="shared" si="22"/>
        <v>0</v>
      </c>
      <c r="AO13" s="197">
        <f t="shared" si="22"/>
        <v>0</v>
      </c>
      <c r="AP13" s="197">
        <f t="shared" si="22"/>
        <v>0</v>
      </c>
      <c r="AQ13" s="197">
        <f t="shared" si="22"/>
        <v>87700</v>
      </c>
      <c r="AR13" s="229"/>
      <c r="AS13" s="174">
        <f t="shared" ref="AS13:AY13" si="23">SUM(AS14:AS17)/2</f>
        <v>29890</v>
      </c>
      <c r="AT13" s="197">
        <f t="shared" si="23"/>
        <v>890</v>
      </c>
      <c r="AU13" s="197">
        <f t="shared" si="23"/>
        <v>0</v>
      </c>
      <c r="AV13" s="197">
        <f t="shared" si="23"/>
        <v>0</v>
      </c>
      <c r="AW13" s="197">
        <f t="shared" si="23"/>
        <v>0</v>
      </c>
      <c r="AX13" s="197">
        <f t="shared" si="23"/>
        <v>0</v>
      </c>
      <c r="AY13" s="197">
        <f t="shared" si="23"/>
        <v>29000</v>
      </c>
    </row>
    <row r="14" spans="1:51" ht="32.1" customHeight="1" x14ac:dyDescent="0.25">
      <c r="D14" s="202" t="s">
        <v>2744</v>
      </c>
      <c r="E14" s="540" t="s">
        <v>2743</v>
      </c>
      <c r="F14" s="541"/>
      <c r="G14" s="189"/>
      <c r="H14" s="177"/>
      <c r="I14" s="178"/>
      <c r="J14" s="178"/>
      <c r="K14" s="178"/>
      <c r="L14" s="178"/>
      <c r="M14" s="190">
        <f t="shared" ref="M14:S17" si="24">+U14+AC14+AK14+AS14</f>
        <v>152000</v>
      </c>
      <c r="N14" s="190">
        <f t="shared" si="24"/>
        <v>2000</v>
      </c>
      <c r="O14" s="190">
        <f t="shared" si="24"/>
        <v>0</v>
      </c>
      <c r="P14" s="190">
        <f t="shared" si="24"/>
        <v>0</v>
      </c>
      <c r="Q14" s="190">
        <f t="shared" si="24"/>
        <v>0</v>
      </c>
      <c r="R14" s="190">
        <f t="shared" si="24"/>
        <v>0</v>
      </c>
      <c r="S14" s="190">
        <f t="shared" si="24"/>
        <v>150000</v>
      </c>
      <c r="T14" s="192"/>
      <c r="U14" s="181">
        <f t="shared" ref="U14:AA14" si="25">SUM(U15:U17)</f>
        <v>8310</v>
      </c>
      <c r="V14" s="181">
        <f t="shared" si="25"/>
        <v>110</v>
      </c>
      <c r="W14" s="181">
        <f t="shared" si="25"/>
        <v>0</v>
      </c>
      <c r="X14" s="181">
        <f t="shared" si="25"/>
        <v>0</v>
      </c>
      <c r="Y14" s="181">
        <f t="shared" si="25"/>
        <v>0</v>
      </c>
      <c r="Z14" s="181">
        <f t="shared" si="25"/>
        <v>0</v>
      </c>
      <c r="AA14" s="181">
        <f t="shared" si="25"/>
        <v>8200</v>
      </c>
      <c r="AB14" s="192"/>
      <c r="AC14" s="181">
        <f t="shared" ref="AC14:AI14" si="26">SUM(AC15:AC17)</f>
        <v>25440</v>
      </c>
      <c r="AD14" s="181">
        <f t="shared" si="26"/>
        <v>340</v>
      </c>
      <c r="AE14" s="181">
        <f t="shared" si="26"/>
        <v>0</v>
      </c>
      <c r="AF14" s="181">
        <f t="shared" si="26"/>
        <v>0</v>
      </c>
      <c r="AG14" s="181">
        <f t="shared" si="26"/>
        <v>0</v>
      </c>
      <c r="AH14" s="181">
        <f t="shared" si="26"/>
        <v>0</v>
      </c>
      <c r="AI14" s="181">
        <f t="shared" si="26"/>
        <v>25100</v>
      </c>
      <c r="AJ14" s="192"/>
      <c r="AK14" s="181">
        <f t="shared" ref="AK14:AQ14" si="27">SUM(AK15:AK17)</f>
        <v>88360</v>
      </c>
      <c r="AL14" s="181">
        <f t="shared" si="27"/>
        <v>660</v>
      </c>
      <c r="AM14" s="181">
        <f t="shared" si="27"/>
        <v>0</v>
      </c>
      <c r="AN14" s="181">
        <f t="shared" si="27"/>
        <v>0</v>
      </c>
      <c r="AO14" s="181">
        <f t="shared" si="27"/>
        <v>0</v>
      </c>
      <c r="AP14" s="181">
        <f t="shared" si="27"/>
        <v>0</v>
      </c>
      <c r="AQ14" s="181">
        <f t="shared" si="27"/>
        <v>87700</v>
      </c>
      <c r="AR14" s="192"/>
      <c r="AS14" s="181">
        <f t="shared" ref="AS14:AY14" si="28">SUM(AS15:AS17)</f>
        <v>29890</v>
      </c>
      <c r="AT14" s="181">
        <f t="shared" si="28"/>
        <v>890</v>
      </c>
      <c r="AU14" s="181">
        <f t="shared" si="28"/>
        <v>0</v>
      </c>
      <c r="AV14" s="181">
        <f t="shared" si="28"/>
        <v>0</v>
      </c>
      <c r="AW14" s="181">
        <f t="shared" si="28"/>
        <v>0</v>
      </c>
      <c r="AX14" s="181">
        <f t="shared" si="28"/>
        <v>0</v>
      </c>
      <c r="AY14" s="181">
        <f t="shared" si="28"/>
        <v>29000</v>
      </c>
    </row>
    <row r="15" spans="1:51" ht="32.1" customHeight="1" x14ac:dyDescent="0.25">
      <c r="D15" s="202"/>
      <c r="E15" s="182">
        <f>+Metas!H886</f>
        <v>765</v>
      </c>
      <c r="F15" s="191" t="str">
        <f>+Metas!K886</f>
        <v>km de la red Vial de Tercer Orden del Departamento con mejoramiento y mantenimiento (incluye combos viales)</v>
      </c>
      <c r="G15" s="226">
        <f>+Metas!J886</f>
        <v>200</v>
      </c>
      <c r="H15" s="1">
        <f>SUM(I15:L15)</f>
        <v>200</v>
      </c>
      <c r="I15" s="198">
        <v>10</v>
      </c>
      <c r="J15" s="198">
        <v>30</v>
      </c>
      <c r="K15" s="198">
        <v>100</v>
      </c>
      <c r="L15" s="198">
        <v>60</v>
      </c>
      <c r="M15" s="186">
        <f t="shared" si="24"/>
        <v>147880</v>
      </c>
      <c r="N15" s="186">
        <f t="shared" si="24"/>
        <v>1480</v>
      </c>
      <c r="O15" s="186">
        <f t="shared" si="24"/>
        <v>0</v>
      </c>
      <c r="P15" s="186">
        <f t="shared" si="24"/>
        <v>0</v>
      </c>
      <c r="Q15" s="186">
        <f t="shared" si="24"/>
        <v>0</v>
      </c>
      <c r="R15" s="186">
        <f t="shared" si="24"/>
        <v>0</v>
      </c>
      <c r="S15" s="186">
        <f t="shared" si="24"/>
        <v>146400</v>
      </c>
      <c r="T15" s="227">
        <f>+I15</f>
        <v>10</v>
      </c>
      <c r="U15" s="186">
        <f>SUM(V15:AA15)</f>
        <v>8080</v>
      </c>
      <c r="V15" s="199">
        <v>80</v>
      </c>
      <c r="W15" s="199"/>
      <c r="X15" s="199"/>
      <c r="Y15" s="199"/>
      <c r="Z15" s="199"/>
      <c r="AA15" s="199">
        <v>8000</v>
      </c>
      <c r="AB15" s="227">
        <f>+J15</f>
        <v>30</v>
      </c>
      <c r="AC15" s="186">
        <f>SUM(AD15:AI15)</f>
        <v>24200</v>
      </c>
      <c r="AD15" s="199">
        <v>200</v>
      </c>
      <c r="AE15" s="199"/>
      <c r="AF15" s="199"/>
      <c r="AG15" s="199"/>
      <c r="AH15" s="199"/>
      <c r="AI15" s="199">
        <v>24000</v>
      </c>
      <c r="AJ15" s="227">
        <f>+K15</f>
        <v>100</v>
      </c>
      <c r="AK15" s="186">
        <f>SUM(AL15:AQ15)</f>
        <v>86400</v>
      </c>
      <c r="AL15" s="199">
        <v>400</v>
      </c>
      <c r="AM15" s="199"/>
      <c r="AN15" s="199"/>
      <c r="AO15" s="199"/>
      <c r="AP15" s="199"/>
      <c r="AQ15" s="199">
        <v>86000</v>
      </c>
      <c r="AR15" s="227">
        <f>+L15</f>
        <v>60</v>
      </c>
      <c r="AS15" s="186">
        <f>SUM(AT15:AY15)</f>
        <v>29200</v>
      </c>
      <c r="AT15" s="199">
        <v>800</v>
      </c>
      <c r="AU15" s="199"/>
      <c r="AV15" s="199"/>
      <c r="AW15" s="199"/>
      <c r="AX15" s="199"/>
      <c r="AY15" s="199">
        <v>28400</v>
      </c>
    </row>
    <row r="16" spans="1:51" ht="32.1" customHeight="1" x14ac:dyDescent="0.25">
      <c r="D16" s="202"/>
      <c r="E16" s="182">
        <f>+Metas!H887</f>
        <v>766</v>
      </c>
      <c r="F16" s="191" t="str">
        <f>+Metas!K887</f>
        <v>Puentes y/o Puentes Hamacas construidos y/o mejorados</v>
      </c>
      <c r="G16" s="226">
        <f>+Metas!J887</f>
        <v>14</v>
      </c>
      <c r="H16" s="1">
        <f>SUM(I16:L16)</f>
        <v>14</v>
      </c>
      <c r="I16" s="198">
        <v>2</v>
      </c>
      <c r="J16" s="198">
        <v>5</v>
      </c>
      <c r="K16" s="198">
        <v>4</v>
      </c>
      <c r="L16" s="198">
        <v>3</v>
      </c>
      <c r="M16" s="186">
        <f t="shared" si="24"/>
        <v>3020</v>
      </c>
      <c r="N16" s="186">
        <f t="shared" si="24"/>
        <v>420</v>
      </c>
      <c r="O16" s="186">
        <f t="shared" si="24"/>
        <v>0</v>
      </c>
      <c r="P16" s="186">
        <f t="shared" si="24"/>
        <v>0</v>
      </c>
      <c r="Q16" s="186">
        <f t="shared" si="24"/>
        <v>0</v>
      </c>
      <c r="R16" s="186">
        <f t="shared" si="24"/>
        <v>0</v>
      </c>
      <c r="S16" s="186">
        <f t="shared" si="24"/>
        <v>2600</v>
      </c>
      <c r="T16" s="227">
        <f>+I16</f>
        <v>2</v>
      </c>
      <c r="U16" s="186">
        <f>SUM(V16:AA16)</f>
        <v>230</v>
      </c>
      <c r="V16" s="199">
        <v>30</v>
      </c>
      <c r="W16" s="199"/>
      <c r="X16" s="199"/>
      <c r="Y16" s="199"/>
      <c r="Z16" s="199"/>
      <c r="AA16" s="199">
        <v>200</v>
      </c>
      <c r="AB16" s="227">
        <f>+J16</f>
        <v>5</v>
      </c>
      <c r="AC16" s="186">
        <f>SUM(AD16:AI16)</f>
        <v>690</v>
      </c>
      <c r="AD16" s="199">
        <v>90</v>
      </c>
      <c r="AE16" s="199"/>
      <c r="AF16" s="199"/>
      <c r="AG16" s="199"/>
      <c r="AH16" s="199"/>
      <c r="AI16" s="199">
        <v>600</v>
      </c>
      <c r="AJ16" s="227">
        <f>+K16</f>
        <v>4</v>
      </c>
      <c r="AK16" s="186">
        <f>SUM(AL16:AQ16)</f>
        <v>1410</v>
      </c>
      <c r="AL16" s="199">
        <v>210</v>
      </c>
      <c r="AM16" s="199"/>
      <c r="AN16" s="199"/>
      <c r="AO16" s="199"/>
      <c r="AP16" s="199"/>
      <c r="AQ16" s="199">
        <v>1200</v>
      </c>
      <c r="AR16" s="227">
        <f>+L16</f>
        <v>3</v>
      </c>
      <c r="AS16" s="186">
        <f>SUM(AT16:AY16)</f>
        <v>690</v>
      </c>
      <c r="AT16" s="199">
        <v>90</v>
      </c>
      <c r="AU16" s="199"/>
      <c r="AV16" s="199"/>
      <c r="AW16" s="199"/>
      <c r="AX16" s="199"/>
      <c r="AY16" s="199">
        <v>600</v>
      </c>
    </row>
    <row r="17" spans="3:51" ht="32.1" customHeight="1" x14ac:dyDescent="0.25">
      <c r="D17" s="202"/>
      <c r="E17" s="182">
        <f>+Metas!H888</f>
        <v>767</v>
      </c>
      <c r="F17" s="191" t="str">
        <f>+Metas!K888</f>
        <v xml:space="preserve">Diseño, construcción, mejoramiento y/o mantenimiento de los caminos ancestrales de las comunidades indígenas </v>
      </c>
      <c r="G17" s="226">
        <f>+Metas!J888</f>
        <v>2</v>
      </c>
      <c r="H17" s="1">
        <f>SUM(I17:L17)</f>
        <v>2</v>
      </c>
      <c r="I17" s="198">
        <v>0</v>
      </c>
      <c r="J17" s="198">
        <v>1</v>
      </c>
      <c r="K17" s="198">
        <v>1</v>
      </c>
      <c r="L17" s="198">
        <v>0</v>
      </c>
      <c r="M17" s="186">
        <f t="shared" si="24"/>
        <v>1100</v>
      </c>
      <c r="N17" s="186">
        <f t="shared" si="24"/>
        <v>100</v>
      </c>
      <c r="O17" s="186">
        <f t="shared" si="24"/>
        <v>0</v>
      </c>
      <c r="P17" s="186">
        <f t="shared" si="24"/>
        <v>0</v>
      </c>
      <c r="Q17" s="186">
        <f t="shared" si="24"/>
        <v>0</v>
      </c>
      <c r="R17" s="186">
        <f t="shared" si="24"/>
        <v>0</v>
      </c>
      <c r="S17" s="186">
        <f t="shared" si="24"/>
        <v>1000</v>
      </c>
      <c r="T17" s="227">
        <f>+I17</f>
        <v>0</v>
      </c>
      <c r="U17" s="186">
        <f>SUM(V17:AA17)</f>
        <v>0</v>
      </c>
      <c r="V17" s="199">
        <v>0</v>
      </c>
      <c r="W17" s="199"/>
      <c r="X17" s="199"/>
      <c r="Y17" s="199"/>
      <c r="Z17" s="199"/>
      <c r="AA17" s="199">
        <v>0</v>
      </c>
      <c r="AB17" s="227">
        <f>+J17</f>
        <v>1</v>
      </c>
      <c r="AC17" s="186">
        <f>SUM(AD17:AI17)</f>
        <v>550</v>
      </c>
      <c r="AD17" s="199">
        <v>50</v>
      </c>
      <c r="AE17" s="199"/>
      <c r="AF17" s="199"/>
      <c r="AG17" s="199"/>
      <c r="AH17" s="199"/>
      <c r="AI17" s="199">
        <v>500</v>
      </c>
      <c r="AJ17" s="227">
        <f>+K17</f>
        <v>1</v>
      </c>
      <c r="AK17" s="186">
        <f>SUM(AL17:AQ17)</f>
        <v>550</v>
      </c>
      <c r="AL17" s="199">
        <v>50</v>
      </c>
      <c r="AM17" s="199"/>
      <c r="AN17" s="199"/>
      <c r="AO17" s="199"/>
      <c r="AP17" s="199"/>
      <c r="AQ17" s="199">
        <v>500</v>
      </c>
      <c r="AR17" s="227">
        <f>+L17</f>
        <v>0</v>
      </c>
      <c r="AS17" s="186">
        <f>SUM(AT17:AY17)</f>
        <v>0</v>
      </c>
      <c r="AT17" s="199">
        <v>0</v>
      </c>
      <c r="AU17" s="199"/>
      <c r="AV17" s="199"/>
      <c r="AW17" s="199"/>
      <c r="AX17" s="199"/>
      <c r="AY17" s="199">
        <v>0</v>
      </c>
    </row>
    <row r="18" spans="3:51" ht="32.1" customHeight="1" x14ac:dyDescent="0.25">
      <c r="C18" s="165" t="s">
        <v>2745</v>
      </c>
      <c r="D18" s="166" t="s">
        <v>535</v>
      </c>
      <c r="E18" s="228"/>
      <c r="F18" s="168"/>
      <c r="G18" s="194"/>
      <c r="H18" s="170"/>
      <c r="I18" s="171"/>
      <c r="J18" s="171"/>
      <c r="K18" s="171"/>
      <c r="L18" s="171"/>
      <c r="M18" s="195">
        <f t="shared" ref="M18:S18" si="29">SUM(M19:M22)/2</f>
        <v>3700</v>
      </c>
      <c r="N18" s="195">
        <f t="shared" si="29"/>
        <v>3700</v>
      </c>
      <c r="O18" s="195">
        <f t="shared" si="29"/>
        <v>0</v>
      </c>
      <c r="P18" s="195">
        <f t="shared" si="29"/>
        <v>0</v>
      </c>
      <c r="Q18" s="195">
        <f t="shared" si="29"/>
        <v>0</v>
      </c>
      <c r="R18" s="195">
        <f t="shared" si="29"/>
        <v>0</v>
      </c>
      <c r="S18" s="195">
        <f t="shared" si="29"/>
        <v>0</v>
      </c>
      <c r="T18" s="196"/>
      <c r="U18" s="205">
        <f t="shared" ref="U18:AA18" si="30">SUM(U19:U22)/2</f>
        <v>450</v>
      </c>
      <c r="V18" s="205">
        <f t="shared" si="30"/>
        <v>450</v>
      </c>
      <c r="W18" s="205">
        <f t="shared" si="30"/>
        <v>0</v>
      </c>
      <c r="X18" s="205">
        <f t="shared" si="30"/>
        <v>0</v>
      </c>
      <c r="Y18" s="205">
        <f t="shared" si="30"/>
        <v>0</v>
      </c>
      <c r="Z18" s="205">
        <f t="shared" si="30"/>
        <v>0</v>
      </c>
      <c r="AA18" s="205">
        <f t="shared" si="30"/>
        <v>0</v>
      </c>
      <c r="AB18" s="196"/>
      <c r="AC18" s="205">
        <f t="shared" ref="AC18:AI18" si="31">SUM(AC19:AC22)/2</f>
        <v>1350</v>
      </c>
      <c r="AD18" s="205">
        <f t="shared" si="31"/>
        <v>1350</v>
      </c>
      <c r="AE18" s="205">
        <f t="shared" si="31"/>
        <v>0</v>
      </c>
      <c r="AF18" s="205">
        <f t="shared" si="31"/>
        <v>0</v>
      </c>
      <c r="AG18" s="205">
        <f t="shared" si="31"/>
        <v>0</v>
      </c>
      <c r="AH18" s="205">
        <f t="shared" si="31"/>
        <v>0</v>
      </c>
      <c r="AI18" s="205">
        <f t="shared" si="31"/>
        <v>0</v>
      </c>
      <c r="AJ18" s="196"/>
      <c r="AK18" s="205">
        <f t="shared" ref="AK18:AQ18" si="32">SUM(AK19:AK22)/2</f>
        <v>1100</v>
      </c>
      <c r="AL18" s="205">
        <f t="shared" si="32"/>
        <v>1100</v>
      </c>
      <c r="AM18" s="205">
        <f t="shared" si="32"/>
        <v>0</v>
      </c>
      <c r="AN18" s="205">
        <f t="shared" si="32"/>
        <v>0</v>
      </c>
      <c r="AO18" s="205">
        <f t="shared" si="32"/>
        <v>0</v>
      </c>
      <c r="AP18" s="205">
        <f t="shared" si="32"/>
        <v>0</v>
      </c>
      <c r="AQ18" s="205">
        <f t="shared" si="32"/>
        <v>0</v>
      </c>
      <c r="AR18" s="196"/>
      <c r="AS18" s="205">
        <f t="shared" ref="AS18:AY18" si="33">SUM(AS19:AS22)/2</f>
        <v>800</v>
      </c>
      <c r="AT18" s="205">
        <f t="shared" si="33"/>
        <v>800</v>
      </c>
      <c r="AU18" s="205">
        <f t="shared" si="33"/>
        <v>0</v>
      </c>
      <c r="AV18" s="205">
        <f t="shared" si="33"/>
        <v>0</v>
      </c>
      <c r="AW18" s="205">
        <f t="shared" si="33"/>
        <v>0</v>
      </c>
      <c r="AX18" s="205">
        <f t="shared" si="33"/>
        <v>0</v>
      </c>
      <c r="AY18" s="205">
        <f t="shared" si="33"/>
        <v>0</v>
      </c>
    </row>
    <row r="19" spans="3:51" ht="32.1" customHeight="1" x14ac:dyDescent="0.25">
      <c r="D19" s="202" t="s">
        <v>2747</v>
      </c>
      <c r="E19" s="538" t="s">
        <v>2746</v>
      </c>
      <c r="F19" s="539"/>
      <c r="G19" s="189"/>
      <c r="H19" s="177"/>
      <c r="I19" s="178"/>
      <c r="J19" s="178"/>
      <c r="K19" s="178"/>
      <c r="L19" s="178"/>
      <c r="M19" s="190">
        <f t="shared" ref="M19:S22" si="34">+U19+AC19+AK19+AS19</f>
        <v>3700</v>
      </c>
      <c r="N19" s="190">
        <f t="shared" si="34"/>
        <v>3700</v>
      </c>
      <c r="O19" s="190">
        <f t="shared" si="34"/>
        <v>0</v>
      </c>
      <c r="P19" s="190">
        <f t="shared" si="34"/>
        <v>0</v>
      </c>
      <c r="Q19" s="190">
        <f t="shared" si="34"/>
        <v>0</v>
      </c>
      <c r="R19" s="190">
        <f t="shared" si="34"/>
        <v>0</v>
      </c>
      <c r="S19" s="190">
        <f t="shared" si="34"/>
        <v>0</v>
      </c>
      <c r="T19" s="192"/>
      <c r="U19" s="181">
        <f t="shared" ref="U19:AA19" si="35">SUM(U20:U22)</f>
        <v>450</v>
      </c>
      <c r="V19" s="181">
        <f t="shared" si="35"/>
        <v>450</v>
      </c>
      <c r="W19" s="181">
        <f t="shared" si="35"/>
        <v>0</v>
      </c>
      <c r="X19" s="181">
        <f t="shared" si="35"/>
        <v>0</v>
      </c>
      <c r="Y19" s="181">
        <f t="shared" si="35"/>
        <v>0</v>
      </c>
      <c r="Z19" s="181">
        <f t="shared" si="35"/>
        <v>0</v>
      </c>
      <c r="AA19" s="181">
        <f t="shared" si="35"/>
        <v>0</v>
      </c>
      <c r="AB19" s="192"/>
      <c r="AC19" s="181">
        <f t="shared" ref="AC19:AI19" si="36">SUM(AC20:AC22)</f>
        <v>1350</v>
      </c>
      <c r="AD19" s="181">
        <f t="shared" si="36"/>
        <v>1350</v>
      </c>
      <c r="AE19" s="181">
        <f t="shared" si="36"/>
        <v>0</v>
      </c>
      <c r="AF19" s="181">
        <f t="shared" si="36"/>
        <v>0</v>
      </c>
      <c r="AG19" s="181">
        <f t="shared" si="36"/>
        <v>0</v>
      </c>
      <c r="AH19" s="181">
        <f t="shared" si="36"/>
        <v>0</v>
      </c>
      <c r="AI19" s="181">
        <f t="shared" si="36"/>
        <v>0</v>
      </c>
      <c r="AJ19" s="192"/>
      <c r="AK19" s="181">
        <f t="shared" ref="AK19:AQ19" si="37">SUM(AK20:AK22)</f>
        <v>1100</v>
      </c>
      <c r="AL19" s="181">
        <f t="shared" si="37"/>
        <v>1100</v>
      </c>
      <c r="AM19" s="181">
        <f t="shared" si="37"/>
        <v>0</v>
      </c>
      <c r="AN19" s="181">
        <f t="shared" si="37"/>
        <v>0</v>
      </c>
      <c r="AO19" s="181">
        <f t="shared" si="37"/>
        <v>0</v>
      </c>
      <c r="AP19" s="181">
        <f t="shared" si="37"/>
        <v>0</v>
      </c>
      <c r="AQ19" s="181">
        <f t="shared" si="37"/>
        <v>0</v>
      </c>
      <c r="AR19" s="192"/>
      <c r="AS19" s="181">
        <f t="shared" ref="AS19:AY19" si="38">SUM(AS20:AS22)</f>
        <v>800</v>
      </c>
      <c r="AT19" s="181">
        <f t="shared" si="38"/>
        <v>800</v>
      </c>
      <c r="AU19" s="181">
        <f t="shared" si="38"/>
        <v>0</v>
      </c>
      <c r="AV19" s="181">
        <f t="shared" si="38"/>
        <v>0</v>
      </c>
      <c r="AW19" s="181">
        <f t="shared" si="38"/>
        <v>0</v>
      </c>
      <c r="AX19" s="181">
        <f t="shared" si="38"/>
        <v>0</v>
      </c>
      <c r="AY19" s="181">
        <f t="shared" si="38"/>
        <v>0</v>
      </c>
    </row>
    <row r="20" spans="3:51" ht="32.1" customHeight="1" x14ac:dyDescent="0.25">
      <c r="D20" s="201"/>
      <c r="E20" s="182">
        <f>+Metas!H890</f>
        <v>768</v>
      </c>
      <c r="F20" s="191" t="str">
        <f>+Metas!K890</f>
        <v xml:space="preserve">Estudios y Diseños para el Mejoramiento de Vías Urbanas </v>
      </c>
      <c r="G20" s="226">
        <f>+Metas!J890</f>
        <v>5</v>
      </c>
      <c r="H20" s="1">
        <f>SUM(I20:L20)</f>
        <v>5</v>
      </c>
      <c r="I20" s="185">
        <v>1</v>
      </c>
      <c r="J20" s="185">
        <v>1</v>
      </c>
      <c r="K20" s="185">
        <v>2</v>
      </c>
      <c r="L20" s="185">
        <v>1</v>
      </c>
      <c r="M20" s="186">
        <f t="shared" si="34"/>
        <v>1250</v>
      </c>
      <c r="N20" s="186">
        <f t="shared" si="34"/>
        <v>1250</v>
      </c>
      <c r="O20" s="186">
        <f t="shared" si="34"/>
        <v>0</v>
      </c>
      <c r="P20" s="186">
        <f t="shared" si="34"/>
        <v>0</v>
      </c>
      <c r="Q20" s="186">
        <f t="shared" si="34"/>
        <v>0</v>
      </c>
      <c r="R20" s="186">
        <f t="shared" si="34"/>
        <v>0</v>
      </c>
      <c r="S20" s="186">
        <f t="shared" si="34"/>
        <v>0</v>
      </c>
      <c r="T20" s="227">
        <f>+I20</f>
        <v>1</v>
      </c>
      <c r="U20" s="186">
        <f>SUM(V20:AA20)</f>
        <v>250</v>
      </c>
      <c r="V20" s="188">
        <v>250</v>
      </c>
      <c r="W20" s="188"/>
      <c r="X20" s="188"/>
      <c r="Y20" s="188"/>
      <c r="Z20" s="188"/>
      <c r="AA20" s="188"/>
      <c r="AB20" s="227">
        <f>+J20</f>
        <v>1</v>
      </c>
      <c r="AC20" s="186">
        <f>SUM(AD20:AI20)</f>
        <v>250</v>
      </c>
      <c r="AD20" s="188">
        <v>250</v>
      </c>
      <c r="AE20" s="188"/>
      <c r="AF20" s="188"/>
      <c r="AG20" s="188"/>
      <c r="AH20" s="188"/>
      <c r="AI20" s="188"/>
      <c r="AJ20" s="227">
        <f>+K20</f>
        <v>2</v>
      </c>
      <c r="AK20" s="186">
        <f>SUM(AL20:AQ20)</f>
        <v>500</v>
      </c>
      <c r="AL20" s="188">
        <v>500</v>
      </c>
      <c r="AM20" s="188"/>
      <c r="AN20" s="188"/>
      <c r="AO20" s="188"/>
      <c r="AP20" s="188"/>
      <c r="AQ20" s="188"/>
      <c r="AR20" s="227">
        <f>+L20</f>
        <v>1</v>
      </c>
      <c r="AS20" s="186">
        <f>SUM(AT20:AY20)</f>
        <v>250</v>
      </c>
      <c r="AT20" s="188">
        <v>250</v>
      </c>
      <c r="AU20" s="188"/>
      <c r="AV20" s="188"/>
      <c r="AW20" s="188"/>
      <c r="AX20" s="188"/>
      <c r="AY20" s="188"/>
    </row>
    <row r="21" spans="3:51" ht="32.1" customHeight="1" x14ac:dyDescent="0.25">
      <c r="D21" s="201"/>
      <c r="E21" s="182">
        <f>+Metas!H891</f>
        <v>769</v>
      </c>
      <c r="F21" s="191" t="str">
        <f>+Metas!K891</f>
        <v>Kilómetro de vía urbana pavimentada</v>
      </c>
      <c r="G21" s="226">
        <f>+Metas!J891</f>
        <v>1</v>
      </c>
      <c r="H21" s="1">
        <f>SUM(I21:L21)</f>
        <v>1</v>
      </c>
      <c r="I21" s="185">
        <v>0.3</v>
      </c>
      <c r="J21" s="185">
        <v>0.2</v>
      </c>
      <c r="K21" s="185">
        <v>0.3</v>
      </c>
      <c r="L21" s="185">
        <v>0.2</v>
      </c>
      <c r="M21" s="186">
        <f t="shared" si="34"/>
        <v>1800</v>
      </c>
      <c r="N21" s="186">
        <f t="shared" si="34"/>
        <v>1800</v>
      </c>
      <c r="O21" s="186">
        <f t="shared" si="34"/>
        <v>0</v>
      </c>
      <c r="P21" s="186">
        <f t="shared" si="34"/>
        <v>0</v>
      </c>
      <c r="Q21" s="186">
        <f t="shared" si="34"/>
        <v>0</v>
      </c>
      <c r="R21" s="186">
        <f t="shared" si="34"/>
        <v>0</v>
      </c>
      <c r="S21" s="186">
        <f t="shared" si="34"/>
        <v>0</v>
      </c>
      <c r="T21" s="401">
        <f>+I21</f>
        <v>0.3</v>
      </c>
      <c r="U21" s="186">
        <f>SUM(V21:AA21)</f>
        <v>200</v>
      </c>
      <c r="V21" s="188">
        <v>200</v>
      </c>
      <c r="W21" s="188"/>
      <c r="X21" s="188"/>
      <c r="Y21" s="188"/>
      <c r="Z21" s="188"/>
      <c r="AA21" s="188"/>
      <c r="AB21" s="402">
        <f>+J21</f>
        <v>0.2</v>
      </c>
      <c r="AC21" s="186">
        <f>SUM(AD21:AI21)</f>
        <v>800</v>
      </c>
      <c r="AD21" s="188">
        <v>800</v>
      </c>
      <c r="AE21" s="188"/>
      <c r="AF21" s="188"/>
      <c r="AG21" s="188"/>
      <c r="AH21" s="188"/>
      <c r="AI21" s="188"/>
      <c r="AJ21" s="402">
        <f>+K21</f>
        <v>0.3</v>
      </c>
      <c r="AK21" s="186">
        <f>SUM(AL21:AQ21)</f>
        <v>600</v>
      </c>
      <c r="AL21" s="188">
        <v>600</v>
      </c>
      <c r="AM21" s="188"/>
      <c r="AN21" s="188"/>
      <c r="AO21" s="188"/>
      <c r="AP21" s="188"/>
      <c r="AQ21" s="188"/>
      <c r="AR21" s="402">
        <f>+L21</f>
        <v>0.2</v>
      </c>
      <c r="AS21" s="186">
        <f>SUM(AT21:AY21)</f>
        <v>200</v>
      </c>
      <c r="AT21" s="188">
        <v>200</v>
      </c>
      <c r="AU21" s="188"/>
      <c r="AV21" s="188"/>
      <c r="AW21" s="188"/>
      <c r="AX21" s="188"/>
      <c r="AY21" s="188"/>
    </row>
    <row r="22" spans="3:51" ht="31.9" customHeight="1" x14ac:dyDescent="0.25">
      <c r="D22" s="201"/>
      <c r="E22" s="182">
        <f>+Metas!H892</f>
        <v>770</v>
      </c>
      <c r="F22" s="191" t="str">
        <f>+Metas!K892</f>
        <v>Estudios y Diseños de pavimentación y construcción de obras complementarias de Vías Urbanas del Departamento realizados</v>
      </c>
      <c r="G22" s="226">
        <f>+Metas!J892</f>
        <v>2</v>
      </c>
      <c r="H22" s="1">
        <f>SUM(I22:L22)</f>
        <v>2</v>
      </c>
      <c r="I22" s="185">
        <v>0</v>
      </c>
      <c r="J22" s="185">
        <v>1</v>
      </c>
      <c r="K22" s="185">
        <v>0</v>
      </c>
      <c r="L22" s="185">
        <v>1</v>
      </c>
      <c r="M22" s="186">
        <f t="shared" si="34"/>
        <v>650</v>
      </c>
      <c r="N22" s="186">
        <f t="shared" si="34"/>
        <v>650</v>
      </c>
      <c r="O22" s="186">
        <f t="shared" si="34"/>
        <v>0</v>
      </c>
      <c r="P22" s="186">
        <f t="shared" si="34"/>
        <v>0</v>
      </c>
      <c r="Q22" s="186">
        <f t="shared" si="34"/>
        <v>0</v>
      </c>
      <c r="R22" s="186">
        <f t="shared" si="34"/>
        <v>0</v>
      </c>
      <c r="S22" s="186">
        <f t="shared" si="34"/>
        <v>0</v>
      </c>
      <c r="T22" s="227">
        <f>+I22</f>
        <v>0</v>
      </c>
      <c r="U22" s="186">
        <f>SUM(V22:AA22)</f>
        <v>0</v>
      </c>
      <c r="V22" s="188">
        <v>0</v>
      </c>
      <c r="W22" s="188"/>
      <c r="X22" s="188"/>
      <c r="Y22" s="188"/>
      <c r="Z22" s="188"/>
      <c r="AA22" s="188"/>
      <c r="AB22" s="227">
        <f>+J22</f>
        <v>1</v>
      </c>
      <c r="AC22" s="186">
        <f>SUM(AD22:AI22)</f>
        <v>300</v>
      </c>
      <c r="AD22" s="188">
        <v>300</v>
      </c>
      <c r="AE22" s="188"/>
      <c r="AF22" s="188"/>
      <c r="AG22" s="188"/>
      <c r="AH22" s="188"/>
      <c r="AI22" s="188"/>
      <c r="AJ22" s="227">
        <f>+K22</f>
        <v>0</v>
      </c>
      <c r="AK22" s="186">
        <f>SUM(AL22:AQ22)</f>
        <v>0</v>
      </c>
      <c r="AL22" s="188">
        <v>0</v>
      </c>
      <c r="AM22" s="188"/>
      <c r="AN22" s="188"/>
      <c r="AO22" s="188"/>
      <c r="AP22" s="188"/>
      <c r="AQ22" s="188"/>
      <c r="AR22" s="227">
        <f>+L22</f>
        <v>1</v>
      </c>
      <c r="AS22" s="186">
        <f>SUM(AT22:AY22)</f>
        <v>350</v>
      </c>
      <c r="AT22" s="188">
        <v>350</v>
      </c>
      <c r="AU22" s="188"/>
      <c r="AV22" s="188"/>
      <c r="AW22" s="188"/>
      <c r="AX22" s="188"/>
      <c r="AY22" s="188"/>
    </row>
    <row r="23" spans="3:51" ht="32.1" customHeight="1" x14ac:dyDescent="0.25">
      <c r="C23" s="203" t="s">
        <v>2748</v>
      </c>
      <c r="D23" s="165" t="s">
        <v>537</v>
      </c>
      <c r="E23" s="168"/>
      <c r="F23" s="168"/>
      <c r="G23" s="194"/>
      <c r="H23" s="170"/>
      <c r="I23" s="171"/>
      <c r="J23" s="171"/>
      <c r="K23" s="171"/>
      <c r="L23" s="171"/>
      <c r="M23" s="195">
        <f t="shared" ref="M23:S23" si="39">SUM(M24:M31)/2</f>
        <v>800</v>
      </c>
      <c r="N23" s="195">
        <f t="shared" si="39"/>
        <v>800</v>
      </c>
      <c r="O23" s="195">
        <f t="shared" si="39"/>
        <v>0</v>
      </c>
      <c r="P23" s="195">
        <f t="shared" si="39"/>
        <v>0</v>
      </c>
      <c r="Q23" s="195">
        <f t="shared" si="39"/>
        <v>0</v>
      </c>
      <c r="R23" s="195">
        <f t="shared" si="39"/>
        <v>0</v>
      </c>
      <c r="S23" s="195">
        <f t="shared" si="39"/>
        <v>0</v>
      </c>
      <c r="T23" s="204"/>
      <c r="U23" s="205">
        <f t="shared" ref="U23:AA23" si="40">SUM(U24:U31)/2</f>
        <v>0</v>
      </c>
      <c r="V23" s="205">
        <f t="shared" si="40"/>
        <v>0</v>
      </c>
      <c r="W23" s="205">
        <f t="shared" si="40"/>
        <v>0</v>
      </c>
      <c r="X23" s="205">
        <f t="shared" si="40"/>
        <v>0</v>
      </c>
      <c r="Y23" s="205">
        <f t="shared" si="40"/>
        <v>0</v>
      </c>
      <c r="Z23" s="205">
        <f t="shared" si="40"/>
        <v>0</v>
      </c>
      <c r="AA23" s="205">
        <f t="shared" si="40"/>
        <v>0</v>
      </c>
      <c r="AB23" s="204"/>
      <c r="AC23" s="205">
        <f t="shared" ref="AC23:AI23" si="41">SUM(AC24:AC31)/2</f>
        <v>250</v>
      </c>
      <c r="AD23" s="205">
        <f t="shared" si="41"/>
        <v>250</v>
      </c>
      <c r="AE23" s="205">
        <f t="shared" si="41"/>
        <v>0</v>
      </c>
      <c r="AF23" s="205">
        <f t="shared" si="41"/>
        <v>0</v>
      </c>
      <c r="AG23" s="205">
        <f t="shared" si="41"/>
        <v>0</v>
      </c>
      <c r="AH23" s="205">
        <f t="shared" si="41"/>
        <v>0</v>
      </c>
      <c r="AI23" s="205">
        <f t="shared" si="41"/>
        <v>0</v>
      </c>
      <c r="AJ23" s="204"/>
      <c r="AK23" s="205">
        <f t="shared" ref="AK23:AQ23" si="42">SUM(AK24:AK31)/2</f>
        <v>260</v>
      </c>
      <c r="AL23" s="205">
        <f t="shared" si="42"/>
        <v>260</v>
      </c>
      <c r="AM23" s="205">
        <f t="shared" si="42"/>
        <v>0</v>
      </c>
      <c r="AN23" s="205">
        <f t="shared" si="42"/>
        <v>0</v>
      </c>
      <c r="AO23" s="205">
        <f t="shared" si="42"/>
        <v>0</v>
      </c>
      <c r="AP23" s="205">
        <f t="shared" si="42"/>
        <v>0</v>
      </c>
      <c r="AQ23" s="205">
        <f t="shared" si="42"/>
        <v>0</v>
      </c>
      <c r="AR23" s="204"/>
      <c r="AS23" s="205">
        <f t="shared" ref="AS23:AY23" si="43">SUM(AS24:AS31)/2</f>
        <v>290</v>
      </c>
      <c r="AT23" s="205">
        <f t="shared" si="43"/>
        <v>290</v>
      </c>
      <c r="AU23" s="205">
        <f t="shared" si="43"/>
        <v>0</v>
      </c>
      <c r="AV23" s="205">
        <f t="shared" si="43"/>
        <v>0</v>
      </c>
      <c r="AW23" s="205">
        <f t="shared" si="43"/>
        <v>0</v>
      </c>
      <c r="AX23" s="205">
        <f t="shared" si="43"/>
        <v>0</v>
      </c>
      <c r="AY23" s="205">
        <f t="shared" si="43"/>
        <v>0</v>
      </c>
    </row>
    <row r="24" spans="3:51" ht="32.1" customHeight="1" x14ac:dyDescent="0.25">
      <c r="D24" s="202" t="s">
        <v>2750</v>
      </c>
      <c r="E24" s="540" t="s">
        <v>2749</v>
      </c>
      <c r="F24" s="541"/>
      <c r="G24" s="189"/>
      <c r="H24" s="177"/>
      <c r="I24" s="178"/>
      <c r="J24" s="178"/>
      <c r="K24" s="178"/>
      <c r="L24" s="178"/>
      <c r="M24" s="190">
        <f t="shared" ref="M24:S31" si="44">+U24+AC24+AK24+AS24</f>
        <v>320</v>
      </c>
      <c r="N24" s="190">
        <f t="shared" si="44"/>
        <v>320</v>
      </c>
      <c r="O24" s="190">
        <f t="shared" si="44"/>
        <v>0</v>
      </c>
      <c r="P24" s="190">
        <f t="shared" si="44"/>
        <v>0</v>
      </c>
      <c r="Q24" s="190">
        <f t="shared" si="44"/>
        <v>0</v>
      </c>
      <c r="R24" s="190">
        <f t="shared" si="44"/>
        <v>0</v>
      </c>
      <c r="S24" s="190">
        <f t="shared" si="44"/>
        <v>0</v>
      </c>
      <c r="T24" s="192"/>
      <c r="U24" s="181">
        <f t="shared" ref="U24:AA24" si="45">SUM(U25:U26)</f>
        <v>0</v>
      </c>
      <c r="V24" s="181">
        <f t="shared" si="45"/>
        <v>0</v>
      </c>
      <c r="W24" s="181">
        <f t="shared" si="45"/>
        <v>0</v>
      </c>
      <c r="X24" s="181">
        <f t="shared" si="45"/>
        <v>0</v>
      </c>
      <c r="Y24" s="181">
        <f t="shared" si="45"/>
        <v>0</v>
      </c>
      <c r="Z24" s="181">
        <f t="shared" si="45"/>
        <v>0</v>
      </c>
      <c r="AA24" s="181">
        <f t="shared" si="45"/>
        <v>0</v>
      </c>
      <c r="AB24" s="192"/>
      <c r="AC24" s="181">
        <f t="shared" ref="AC24:AI24" si="46">SUM(AC25:AC26)</f>
        <v>100</v>
      </c>
      <c r="AD24" s="181">
        <f t="shared" si="46"/>
        <v>100</v>
      </c>
      <c r="AE24" s="181">
        <f t="shared" si="46"/>
        <v>0</v>
      </c>
      <c r="AF24" s="181">
        <f t="shared" si="46"/>
        <v>0</v>
      </c>
      <c r="AG24" s="181">
        <f t="shared" si="46"/>
        <v>0</v>
      </c>
      <c r="AH24" s="181">
        <f t="shared" si="46"/>
        <v>0</v>
      </c>
      <c r="AI24" s="181">
        <f t="shared" si="46"/>
        <v>0</v>
      </c>
      <c r="AJ24" s="192"/>
      <c r="AK24" s="181">
        <f t="shared" ref="AK24:AQ24" si="47">SUM(AK25:AK26)</f>
        <v>110</v>
      </c>
      <c r="AL24" s="181">
        <f t="shared" si="47"/>
        <v>110</v>
      </c>
      <c r="AM24" s="181">
        <f t="shared" si="47"/>
        <v>0</v>
      </c>
      <c r="AN24" s="181">
        <f t="shared" si="47"/>
        <v>0</v>
      </c>
      <c r="AO24" s="181">
        <f t="shared" si="47"/>
        <v>0</v>
      </c>
      <c r="AP24" s="181">
        <f t="shared" si="47"/>
        <v>0</v>
      </c>
      <c r="AQ24" s="181">
        <f t="shared" si="47"/>
        <v>0</v>
      </c>
      <c r="AR24" s="192"/>
      <c r="AS24" s="181">
        <f t="shared" ref="AS24:AY24" si="48">SUM(AS25:AS26)</f>
        <v>110</v>
      </c>
      <c r="AT24" s="181">
        <f t="shared" si="48"/>
        <v>110</v>
      </c>
      <c r="AU24" s="181">
        <f t="shared" si="48"/>
        <v>0</v>
      </c>
      <c r="AV24" s="181">
        <f t="shared" si="48"/>
        <v>0</v>
      </c>
      <c r="AW24" s="181">
        <f t="shared" si="48"/>
        <v>0</v>
      </c>
      <c r="AX24" s="181">
        <f t="shared" si="48"/>
        <v>0</v>
      </c>
      <c r="AY24" s="181">
        <f t="shared" si="48"/>
        <v>0</v>
      </c>
    </row>
    <row r="25" spans="3:51" ht="32.1" customHeight="1" x14ac:dyDescent="0.25">
      <c r="D25" s="202"/>
      <c r="E25" s="182">
        <f>+Metas!H894</f>
        <v>771</v>
      </c>
      <c r="F25" s="191" t="str">
        <f>+Metas!K894</f>
        <v>Porcentaje de avance en la gestión para Estudios, Diseños y construcción de variantes de la red vial de primer orden</v>
      </c>
      <c r="G25" s="230">
        <f>+Metas!J894</f>
        <v>1</v>
      </c>
      <c r="H25" s="3">
        <f>SUM(I25:L25)</f>
        <v>1</v>
      </c>
      <c r="I25" s="239">
        <v>0.1</v>
      </c>
      <c r="J25" s="239">
        <v>0.3</v>
      </c>
      <c r="K25" s="239">
        <v>0.3</v>
      </c>
      <c r="L25" s="239">
        <v>0.3</v>
      </c>
      <c r="M25" s="186">
        <f t="shared" si="44"/>
        <v>160</v>
      </c>
      <c r="N25" s="186">
        <f t="shared" si="44"/>
        <v>160</v>
      </c>
      <c r="O25" s="186">
        <f t="shared" si="44"/>
        <v>0</v>
      </c>
      <c r="P25" s="186">
        <f t="shared" si="44"/>
        <v>0</v>
      </c>
      <c r="Q25" s="186">
        <f t="shared" si="44"/>
        <v>0</v>
      </c>
      <c r="R25" s="186">
        <f t="shared" si="44"/>
        <v>0</v>
      </c>
      <c r="S25" s="186">
        <f t="shared" si="44"/>
        <v>0</v>
      </c>
      <c r="T25" s="227">
        <f>+I25</f>
        <v>0.1</v>
      </c>
      <c r="U25" s="186">
        <f>SUM(V25:AA25)</f>
        <v>0</v>
      </c>
      <c r="V25" s="199">
        <v>0</v>
      </c>
      <c r="W25" s="199"/>
      <c r="X25" s="199"/>
      <c r="Y25" s="199"/>
      <c r="Z25" s="199"/>
      <c r="AA25" s="199"/>
      <c r="AB25" s="399">
        <f>+J25</f>
        <v>0.3</v>
      </c>
      <c r="AC25" s="186">
        <f>SUM(AD25:AI25)</f>
        <v>50</v>
      </c>
      <c r="AD25" s="199">
        <v>50</v>
      </c>
      <c r="AE25" s="199"/>
      <c r="AF25" s="199"/>
      <c r="AG25" s="199"/>
      <c r="AH25" s="199"/>
      <c r="AI25" s="199"/>
      <c r="AJ25" s="399">
        <f>+K25</f>
        <v>0.3</v>
      </c>
      <c r="AK25" s="186">
        <f>SUM(AL25:AQ25)</f>
        <v>60</v>
      </c>
      <c r="AL25" s="199">
        <v>60</v>
      </c>
      <c r="AM25" s="199"/>
      <c r="AN25" s="199"/>
      <c r="AO25" s="199"/>
      <c r="AP25" s="199"/>
      <c r="AQ25" s="199"/>
      <c r="AR25" s="399">
        <f>+L25</f>
        <v>0.3</v>
      </c>
      <c r="AS25" s="186">
        <f>SUM(AT25:AY25)</f>
        <v>50</v>
      </c>
      <c r="AT25" s="199">
        <v>50</v>
      </c>
      <c r="AU25" s="199"/>
      <c r="AV25" s="199"/>
      <c r="AW25" s="199"/>
      <c r="AX25" s="199"/>
      <c r="AY25" s="199"/>
    </row>
    <row r="26" spans="3:51" ht="32.1" customHeight="1" x14ac:dyDescent="0.25">
      <c r="D26" s="202"/>
      <c r="E26" s="182">
        <f>+Metas!H895</f>
        <v>772</v>
      </c>
      <c r="F26" s="191" t="str">
        <f>+Metas!K895</f>
        <v>Porcentaje de avance de gestión para el mantenimiento y mejoramiento de la red vial a cargo de la nación</v>
      </c>
      <c r="G26" s="230">
        <f>+Metas!J895</f>
        <v>1</v>
      </c>
      <c r="H26" s="3">
        <f>SUM(I26:L26)</f>
        <v>1</v>
      </c>
      <c r="I26" s="239">
        <v>0.1</v>
      </c>
      <c r="J26" s="239">
        <v>0.3</v>
      </c>
      <c r="K26" s="239">
        <v>0.3</v>
      </c>
      <c r="L26" s="239">
        <v>0.3</v>
      </c>
      <c r="M26" s="186">
        <f t="shared" si="44"/>
        <v>160</v>
      </c>
      <c r="N26" s="186">
        <f t="shared" si="44"/>
        <v>160</v>
      </c>
      <c r="O26" s="186">
        <f t="shared" si="44"/>
        <v>0</v>
      </c>
      <c r="P26" s="186">
        <f t="shared" si="44"/>
        <v>0</v>
      </c>
      <c r="Q26" s="186">
        <f t="shared" si="44"/>
        <v>0</v>
      </c>
      <c r="R26" s="186">
        <f t="shared" si="44"/>
        <v>0</v>
      </c>
      <c r="S26" s="186">
        <f t="shared" si="44"/>
        <v>0</v>
      </c>
      <c r="T26" s="227">
        <f>+I26</f>
        <v>0.1</v>
      </c>
      <c r="U26" s="186">
        <f>SUM(V26:AA26)</f>
        <v>0</v>
      </c>
      <c r="V26" s="199">
        <v>0</v>
      </c>
      <c r="W26" s="199"/>
      <c r="X26" s="199"/>
      <c r="Y26" s="199"/>
      <c r="Z26" s="199"/>
      <c r="AA26" s="199"/>
      <c r="AB26" s="399">
        <f>+J26</f>
        <v>0.3</v>
      </c>
      <c r="AC26" s="186">
        <f>SUM(AD26:AI26)</f>
        <v>50</v>
      </c>
      <c r="AD26" s="199">
        <v>50</v>
      </c>
      <c r="AE26" s="199"/>
      <c r="AF26" s="199"/>
      <c r="AG26" s="199"/>
      <c r="AH26" s="199"/>
      <c r="AI26" s="199"/>
      <c r="AJ26" s="399">
        <f>+K26</f>
        <v>0.3</v>
      </c>
      <c r="AK26" s="186">
        <f>SUM(AL26:AQ26)</f>
        <v>50</v>
      </c>
      <c r="AL26" s="199">
        <v>50</v>
      </c>
      <c r="AM26" s="199"/>
      <c r="AN26" s="199"/>
      <c r="AO26" s="199"/>
      <c r="AP26" s="199"/>
      <c r="AQ26" s="199"/>
      <c r="AR26" s="399">
        <f>+L26</f>
        <v>0.3</v>
      </c>
      <c r="AS26" s="186">
        <f>SUM(AT26:AY26)</f>
        <v>60</v>
      </c>
      <c r="AT26" s="199">
        <v>60</v>
      </c>
      <c r="AU26" s="199"/>
      <c r="AV26" s="199"/>
      <c r="AW26" s="199"/>
      <c r="AX26" s="199"/>
      <c r="AY26" s="199"/>
    </row>
    <row r="27" spans="3:51" ht="32.1" customHeight="1" x14ac:dyDescent="0.25">
      <c r="D27" s="202" t="s">
        <v>2752</v>
      </c>
      <c r="E27" s="540" t="s">
        <v>2751</v>
      </c>
      <c r="F27" s="541"/>
      <c r="G27" s="177"/>
      <c r="H27" s="177"/>
      <c r="I27" s="178"/>
      <c r="J27" s="178"/>
      <c r="K27" s="178"/>
      <c r="L27" s="178"/>
      <c r="M27" s="190">
        <f t="shared" si="44"/>
        <v>320</v>
      </c>
      <c r="N27" s="190">
        <f t="shared" si="44"/>
        <v>320</v>
      </c>
      <c r="O27" s="190">
        <f t="shared" si="44"/>
        <v>0</v>
      </c>
      <c r="P27" s="190">
        <f t="shared" si="44"/>
        <v>0</v>
      </c>
      <c r="Q27" s="190">
        <f t="shared" si="44"/>
        <v>0</v>
      </c>
      <c r="R27" s="190">
        <f t="shared" si="44"/>
        <v>0</v>
      </c>
      <c r="S27" s="190">
        <f t="shared" si="44"/>
        <v>0</v>
      </c>
      <c r="T27" s="180"/>
      <c r="U27" s="181">
        <f t="shared" ref="U27:AA27" si="49">SUM(U28:U29)</f>
        <v>0</v>
      </c>
      <c r="V27" s="181">
        <f t="shared" si="49"/>
        <v>0</v>
      </c>
      <c r="W27" s="181">
        <f t="shared" si="49"/>
        <v>0</v>
      </c>
      <c r="X27" s="181">
        <f t="shared" si="49"/>
        <v>0</v>
      </c>
      <c r="Y27" s="181">
        <f t="shared" si="49"/>
        <v>0</v>
      </c>
      <c r="Z27" s="181">
        <f t="shared" si="49"/>
        <v>0</v>
      </c>
      <c r="AA27" s="181">
        <f t="shared" si="49"/>
        <v>0</v>
      </c>
      <c r="AB27" s="180"/>
      <c r="AC27" s="181">
        <f t="shared" ref="AC27:AI27" si="50">SUM(AC28:AC29)</f>
        <v>100</v>
      </c>
      <c r="AD27" s="181">
        <f t="shared" si="50"/>
        <v>100</v>
      </c>
      <c r="AE27" s="181">
        <f t="shared" si="50"/>
        <v>0</v>
      </c>
      <c r="AF27" s="181">
        <f t="shared" si="50"/>
        <v>0</v>
      </c>
      <c r="AG27" s="181">
        <f t="shared" si="50"/>
        <v>0</v>
      </c>
      <c r="AH27" s="181">
        <f t="shared" si="50"/>
        <v>0</v>
      </c>
      <c r="AI27" s="181">
        <f t="shared" si="50"/>
        <v>0</v>
      </c>
      <c r="AJ27" s="180"/>
      <c r="AK27" s="181">
        <f t="shared" ref="AK27:AQ27" si="51">SUM(AK28:AK29)</f>
        <v>100</v>
      </c>
      <c r="AL27" s="181">
        <f t="shared" si="51"/>
        <v>100</v>
      </c>
      <c r="AM27" s="181">
        <f t="shared" si="51"/>
        <v>0</v>
      </c>
      <c r="AN27" s="181">
        <f t="shared" si="51"/>
        <v>0</v>
      </c>
      <c r="AO27" s="181">
        <f t="shared" si="51"/>
        <v>0</v>
      </c>
      <c r="AP27" s="181">
        <f t="shared" si="51"/>
        <v>0</v>
      </c>
      <c r="AQ27" s="181">
        <f t="shared" si="51"/>
        <v>0</v>
      </c>
      <c r="AR27" s="180"/>
      <c r="AS27" s="181">
        <f t="shared" ref="AS27:AY27" si="52">SUM(AS28:AS29)</f>
        <v>120</v>
      </c>
      <c r="AT27" s="181">
        <f t="shared" si="52"/>
        <v>120</v>
      </c>
      <c r="AU27" s="181">
        <f t="shared" si="52"/>
        <v>0</v>
      </c>
      <c r="AV27" s="181">
        <f t="shared" si="52"/>
        <v>0</v>
      </c>
      <c r="AW27" s="181">
        <f t="shared" si="52"/>
        <v>0</v>
      </c>
      <c r="AX27" s="181">
        <f t="shared" si="52"/>
        <v>0</v>
      </c>
      <c r="AY27" s="181">
        <f t="shared" si="52"/>
        <v>0</v>
      </c>
    </row>
    <row r="28" spans="3:51" ht="32.1" customHeight="1" x14ac:dyDescent="0.25">
      <c r="D28" s="202"/>
      <c r="E28" s="182">
        <f>+Metas!H896</f>
        <v>773</v>
      </c>
      <c r="F28" s="191" t="str">
        <f>+Metas!K896</f>
        <v>Porcentaje de avance en gestión para la construcción de puentes vehiculares y peatonales</v>
      </c>
      <c r="G28" s="232">
        <f>+Metas!J896</f>
        <v>1</v>
      </c>
      <c r="H28" s="3">
        <f>SUM(I28:L28)</f>
        <v>1</v>
      </c>
      <c r="I28" s="239">
        <v>0.3</v>
      </c>
      <c r="J28" s="239">
        <v>0.3</v>
      </c>
      <c r="K28" s="239">
        <v>0.2</v>
      </c>
      <c r="L28" s="239">
        <v>0.2</v>
      </c>
      <c r="M28" s="186">
        <f t="shared" si="44"/>
        <v>160</v>
      </c>
      <c r="N28" s="186">
        <f t="shared" si="44"/>
        <v>160</v>
      </c>
      <c r="O28" s="186">
        <f t="shared" si="44"/>
        <v>0</v>
      </c>
      <c r="P28" s="186">
        <f t="shared" si="44"/>
        <v>0</v>
      </c>
      <c r="Q28" s="186">
        <f t="shared" si="44"/>
        <v>0</v>
      </c>
      <c r="R28" s="186">
        <f t="shared" si="44"/>
        <v>0</v>
      </c>
      <c r="S28" s="186">
        <f t="shared" si="44"/>
        <v>0</v>
      </c>
      <c r="T28" s="227">
        <f>+I28</f>
        <v>0.3</v>
      </c>
      <c r="U28" s="186">
        <f>SUM(V28:AA28)</f>
        <v>0</v>
      </c>
      <c r="V28" s="188">
        <v>0</v>
      </c>
      <c r="W28" s="188"/>
      <c r="X28" s="188"/>
      <c r="Y28" s="188"/>
      <c r="Z28" s="188"/>
      <c r="AA28" s="188"/>
      <c r="AB28" s="399">
        <f>+J28</f>
        <v>0.3</v>
      </c>
      <c r="AC28" s="186">
        <f>SUM(AD28:AI28)</f>
        <v>50</v>
      </c>
      <c r="AD28" s="188">
        <v>50</v>
      </c>
      <c r="AE28" s="188"/>
      <c r="AF28" s="188"/>
      <c r="AG28" s="188"/>
      <c r="AH28" s="188"/>
      <c r="AI28" s="188"/>
      <c r="AJ28" s="399">
        <f>+K28</f>
        <v>0.2</v>
      </c>
      <c r="AK28" s="186">
        <f>SUM(AL28:AQ28)</f>
        <v>50</v>
      </c>
      <c r="AL28" s="188">
        <v>50</v>
      </c>
      <c r="AM28" s="188"/>
      <c r="AN28" s="188"/>
      <c r="AO28" s="188"/>
      <c r="AP28" s="188"/>
      <c r="AQ28" s="188"/>
      <c r="AR28" s="399">
        <f>+L28</f>
        <v>0.2</v>
      </c>
      <c r="AS28" s="186">
        <f>SUM(AT28:AY28)</f>
        <v>60</v>
      </c>
      <c r="AT28" s="188">
        <v>60</v>
      </c>
      <c r="AU28" s="188"/>
      <c r="AV28" s="188"/>
      <c r="AW28" s="188"/>
      <c r="AX28" s="188"/>
      <c r="AY28" s="188"/>
    </row>
    <row r="29" spans="3:51" ht="32.1" customHeight="1" x14ac:dyDescent="0.25">
      <c r="D29" s="202"/>
      <c r="E29" s="182">
        <f>+Metas!H897</f>
        <v>774</v>
      </c>
      <c r="F29" s="191" t="str">
        <f>+Metas!K897</f>
        <v>Porcentaje de avance en gestión para la construcción de circuitos peatonales, ciclorutas, malecones en las red vial del Área metropolitana de Cúcuta</v>
      </c>
      <c r="G29" s="232">
        <f>+Metas!J897</f>
        <v>1</v>
      </c>
      <c r="H29" s="3">
        <f>SUM(I29:L29)</f>
        <v>1</v>
      </c>
      <c r="I29" s="239">
        <v>0</v>
      </c>
      <c r="J29" s="239">
        <v>0.3</v>
      </c>
      <c r="K29" s="239">
        <v>0.3</v>
      </c>
      <c r="L29" s="239">
        <v>0.4</v>
      </c>
      <c r="M29" s="186">
        <f t="shared" si="44"/>
        <v>160</v>
      </c>
      <c r="N29" s="186">
        <f t="shared" si="44"/>
        <v>160</v>
      </c>
      <c r="O29" s="186">
        <f t="shared" si="44"/>
        <v>0</v>
      </c>
      <c r="P29" s="186">
        <f t="shared" si="44"/>
        <v>0</v>
      </c>
      <c r="Q29" s="186">
        <f t="shared" si="44"/>
        <v>0</v>
      </c>
      <c r="R29" s="186">
        <f t="shared" si="44"/>
        <v>0</v>
      </c>
      <c r="S29" s="186">
        <f t="shared" si="44"/>
        <v>0</v>
      </c>
      <c r="T29" s="227">
        <f>+I29</f>
        <v>0</v>
      </c>
      <c r="U29" s="186">
        <f>SUM(V29:AA29)</f>
        <v>0</v>
      </c>
      <c r="V29" s="188">
        <v>0</v>
      </c>
      <c r="W29" s="188"/>
      <c r="X29" s="188"/>
      <c r="Y29" s="188"/>
      <c r="Z29" s="188"/>
      <c r="AA29" s="188"/>
      <c r="AB29" s="399">
        <f>+J29</f>
        <v>0.3</v>
      </c>
      <c r="AC29" s="186">
        <f>SUM(AD29:AI29)</f>
        <v>50</v>
      </c>
      <c r="AD29" s="188">
        <v>50</v>
      </c>
      <c r="AE29" s="188"/>
      <c r="AF29" s="188"/>
      <c r="AG29" s="188"/>
      <c r="AH29" s="188"/>
      <c r="AI29" s="188"/>
      <c r="AJ29" s="399">
        <f>+K29</f>
        <v>0.3</v>
      </c>
      <c r="AK29" s="186">
        <f>SUM(AL29:AQ29)</f>
        <v>50</v>
      </c>
      <c r="AL29" s="188">
        <v>50</v>
      </c>
      <c r="AM29" s="188"/>
      <c r="AN29" s="188"/>
      <c r="AO29" s="188"/>
      <c r="AP29" s="188"/>
      <c r="AQ29" s="188"/>
      <c r="AR29" s="399">
        <f>+L29</f>
        <v>0.4</v>
      </c>
      <c r="AS29" s="186">
        <f>SUM(AT29:AY29)</f>
        <v>60</v>
      </c>
      <c r="AT29" s="188">
        <v>60</v>
      </c>
      <c r="AU29" s="188"/>
      <c r="AV29" s="188"/>
      <c r="AW29" s="188"/>
      <c r="AX29" s="188"/>
      <c r="AY29" s="188"/>
    </row>
    <row r="30" spans="3:51" ht="32.1" customHeight="1" x14ac:dyDescent="0.25">
      <c r="D30" s="202" t="s">
        <v>2754</v>
      </c>
      <c r="E30" s="540" t="s">
        <v>2753</v>
      </c>
      <c r="F30" s="541"/>
      <c r="G30" s="177"/>
      <c r="H30" s="177"/>
      <c r="I30" s="178"/>
      <c r="J30" s="178"/>
      <c r="K30" s="178"/>
      <c r="L30" s="178"/>
      <c r="M30" s="190">
        <f t="shared" si="44"/>
        <v>160</v>
      </c>
      <c r="N30" s="190">
        <f t="shared" si="44"/>
        <v>160</v>
      </c>
      <c r="O30" s="190">
        <f t="shared" si="44"/>
        <v>0</v>
      </c>
      <c r="P30" s="190">
        <f t="shared" si="44"/>
        <v>0</v>
      </c>
      <c r="Q30" s="190">
        <f t="shared" si="44"/>
        <v>0</v>
      </c>
      <c r="R30" s="190">
        <f t="shared" si="44"/>
        <v>0</v>
      </c>
      <c r="S30" s="190">
        <f t="shared" si="44"/>
        <v>0</v>
      </c>
      <c r="T30" s="180"/>
      <c r="U30" s="181">
        <f t="shared" ref="U30:AA30" si="53">SUM(U31:U31)</f>
        <v>0</v>
      </c>
      <c r="V30" s="181">
        <f t="shared" si="53"/>
        <v>0</v>
      </c>
      <c r="W30" s="181">
        <f t="shared" si="53"/>
        <v>0</v>
      </c>
      <c r="X30" s="181">
        <f t="shared" si="53"/>
        <v>0</v>
      </c>
      <c r="Y30" s="181">
        <f t="shared" si="53"/>
        <v>0</v>
      </c>
      <c r="Z30" s="181">
        <f t="shared" si="53"/>
        <v>0</v>
      </c>
      <c r="AA30" s="181">
        <f t="shared" si="53"/>
        <v>0</v>
      </c>
      <c r="AB30" s="180"/>
      <c r="AC30" s="181">
        <f t="shared" ref="AC30:AI30" si="54">SUM(AC31:AC31)</f>
        <v>50</v>
      </c>
      <c r="AD30" s="181">
        <f t="shared" si="54"/>
        <v>50</v>
      </c>
      <c r="AE30" s="181">
        <f t="shared" si="54"/>
        <v>0</v>
      </c>
      <c r="AF30" s="181">
        <f t="shared" si="54"/>
        <v>0</v>
      </c>
      <c r="AG30" s="181">
        <f t="shared" si="54"/>
        <v>0</v>
      </c>
      <c r="AH30" s="181">
        <f t="shared" si="54"/>
        <v>0</v>
      </c>
      <c r="AI30" s="181">
        <f t="shared" si="54"/>
        <v>0</v>
      </c>
      <c r="AJ30" s="180"/>
      <c r="AK30" s="181">
        <f t="shared" ref="AK30:AQ30" si="55">SUM(AK31:AK31)</f>
        <v>50</v>
      </c>
      <c r="AL30" s="181">
        <f t="shared" si="55"/>
        <v>50</v>
      </c>
      <c r="AM30" s="181">
        <f t="shared" si="55"/>
        <v>0</v>
      </c>
      <c r="AN30" s="181">
        <f t="shared" si="55"/>
        <v>0</v>
      </c>
      <c r="AO30" s="181">
        <f t="shared" si="55"/>
        <v>0</v>
      </c>
      <c r="AP30" s="181">
        <f t="shared" si="55"/>
        <v>0</v>
      </c>
      <c r="AQ30" s="181">
        <f t="shared" si="55"/>
        <v>0</v>
      </c>
      <c r="AR30" s="180"/>
      <c r="AS30" s="181">
        <f t="shared" ref="AS30:AY30" si="56">SUM(AS31:AS31)</f>
        <v>60</v>
      </c>
      <c r="AT30" s="181">
        <f t="shared" si="56"/>
        <v>60</v>
      </c>
      <c r="AU30" s="181">
        <f t="shared" si="56"/>
        <v>0</v>
      </c>
      <c r="AV30" s="181">
        <f t="shared" si="56"/>
        <v>0</v>
      </c>
      <c r="AW30" s="181">
        <f t="shared" si="56"/>
        <v>0</v>
      </c>
      <c r="AX30" s="181">
        <f t="shared" si="56"/>
        <v>0</v>
      </c>
      <c r="AY30" s="181">
        <f t="shared" si="56"/>
        <v>0</v>
      </c>
    </row>
    <row r="31" spans="3:51" ht="32.1" customHeight="1" x14ac:dyDescent="0.25">
      <c r="D31" s="202"/>
      <c r="E31" s="182">
        <f>+Metas!H898</f>
        <v>775</v>
      </c>
      <c r="F31" s="191" t="str">
        <f>+Metas!K898</f>
        <v>Porcentaje de avance en gestión para la construcción y/o adecuación de terminales de transporte aéreo y/o terrestre</v>
      </c>
      <c r="G31" s="232">
        <f>+Metas!J898</f>
        <v>1</v>
      </c>
      <c r="H31" s="3">
        <f>SUM(I31:L31)</f>
        <v>1</v>
      </c>
      <c r="I31" s="239">
        <v>0</v>
      </c>
      <c r="J31" s="239">
        <v>0.3</v>
      </c>
      <c r="K31" s="239">
        <v>0.3</v>
      </c>
      <c r="L31" s="239">
        <v>0.4</v>
      </c>
      <c r="M31" s="186">
        <f t="shared" si="44"/>
        <v>160</v>
      </c>
      <c r="N31" s="186">
        <f t="shared" si="44"/>
        <v>160</v>
      </c>
      <c r="O31" s="186">
        <f t="shared" si="44"/>
        <v>0</v>
      </c>
      <c r="P31" s="186">
        <f t="shared" si="44"/>
        <v>0</v>
      </c>
      <c r="Q31" s="186">
        <f t="shared" si="44"/>
        <v>0</v>
      </c>
      <c r="R31" s="186">
        <f t="shared" si="44"/>
        <v>0</v>
      </c>
      <c r="S31" s="186">
        <f t="shared" si="44"/>
        <v>0</v>
      </c>
      <c r="T31" s="227">
        <f>+I31</f>
        <v>0</v>
      </c>
      <c r="U31" s="186">
        <f>SUM(V31:AA31)</f>
        <v>0</v>
      </c>
      <c r="V31" s="188">
        <v>0</v>
      </c>
      <c r="W31" s="188"/>
      <c r="X31" s="188"/>
      <c r="Y31" s="188"/>
      <c r="Z31" s="188"/>
      <c r="AA31" s="188"/>
      <c r="AB31" s="399">
        <f>+J31</f>
        <v>0.3</v>
      </c>
      <c r="AC31" s="186">
        <f>SUM(AD31:AI31)</f>
        <v>50</v>
      </c>
      <c r="AD31" s="188">
        <v>50</v>
      </c>
      <c r="AE31" s="188"/>
      <c r="AF31" s="188"/>
      <c r="AG31" s="188"/>
      <c r="AH31" s="188"/>
      <c r="AI31" s="188"/>
      <c r="AJ31" s="399">
        <f>+K31</f>
        <v>0.3</v>
      </c>
      <c r="AK31" s="186">
        <f>SUM(AL31:AQ31)</f>
        <v>50</v>
      </c>
      <c r="AL31" s="188">
        <v>50</v>
      </c>
      <c r="AM31" s="188"/>
      <c r="AN31" s="188"/>
      <c r="AO31" s="188"/>
      <c r="AP31" s="188"/>
      <c r="AQ31" s="188"/>
      <c r="AR31" s="399">
        <f>+L31</f>
        <v>0.4</v>
      </c>
      <c r="AS31" s="186">
        <f>SUM(AT31:AY31)</f>
        <v>60</v>
      </c>
      <c r="AT31" s="188">
        <v>60</v>
      </c>
      <c r="AU31" s="188"/>
      <c r="AV31" s="188"/>
      <c r="AW31" s="188"/>
      <c r="AX31" s="188"/>
      <c r="AY31" s="188"/>
    </row>
    <row r="32" spans="3:51" ht="31.9" customHeight="1" x14ac:dyDescent="0.25">
      <c r="AF32" s="214"/>
    </row>
    <row r="33" ht="31.9" customHeight="1" x14ac:dyDescent="0.25"/>
    <row r="34" ht="31.9" customHeight="1" x14ac:dyDescent="0.25"/>
    <row r="35" ht="31.9" customHeight="1" x14ac:dyDescent="0.25"/>
    <row r="36" ht="31.9" customHeight="1" x14ac:dyDescent="0.25"/>
    <row r="37" ht="31.9" customHeight="1" x14ac:dyDescent="0.25"/>
    <row r="38" ht="31.9" customHeight="1" x14ac:dyDescent="0.25"/>
    <row r="39" ht="31.9" customHeight="1" x14ac:dyDescent="0.25"/>
    <row r="40" ht="31.9" customHeight="1" x14ac:dyDescent="0.25"/>
    <row r="41" ht="31.9" customHeight="1" x14ac:dyDescent="0.25"/>
    <row r="42" ht="31.9" customHeight="1" x14ac:dyDescent="0.25"/>
    <row r="43" ht="31.9" customHeight="1" x14ac:dyDescent="0.25"/>
    <row r="44" ht="31.9" customHeight="1" x14ac:dyDescent="0.25"/>
    <row r="45" ht="31.9" customHeight="1" x14ac:dyDescent="0.25"/>
    <row r="46" ht="31.9" customHeight="1" x14ac:dyDescent="0.25"/>
    <row r="47" ht="31.9" customHeight="1" x14ac:dyDescent="0.25"/>
    <row r="48" ht="31.9" customHeight="1" x14ac:dyDescent="0.25"/>
    <row r="49" ht="31.9" customHeight="1" x14ac:dyDescent="0.25"/>
    <row r="50" ht="31.9" customHeight="1" x14ac:dyDescent="0.25"/>
    <row r="51" ht="31.9" customHeight="1" x14ac:dyDescent="0.25"/>
    <row r="52" ht="31.9" customHeight="1" x14ac:dyDescent="0.25"/>
    <row r="53" ht="31.9" customHeight="1" x14ac:dyDescent="0.25"/>
    <row r="54" ht="31.9" customHeight="1" x14ac:dyDescent="0.25"/>
    <row r="55" ht="31.9" customHeight="1" x14ac:dyDescent="0.25"/>
    <row r="56" ht="31.9" customHeight="1" x14ac:dyDescent="0.25"/>
    <row r="57" ht="31.9" customHeight="1" x14ac:dyDescent="0.25"/>
    <row r="58" ht="31.9" customHeight="1" x14ac:dyDescent="0.25"/>
    <row r="59" ht="31.9" customHeight="1" x14ac:dyDescent="0.25"/>
    <row r="60" ht="31.9" customHeight="1" x14ac:dyDescent="0.25"/>
    <row r="61" ht="31.9" customHeight="1" x14ac:dyDescent="0.25"/>
    <row r="62" ht="31.9" customHeight="1" x14ac:dyDescent="0.25"/>
    <row r="63" ht="31.9" customHeight="1" x14ac:dyDescent="0.25"/>
    <row r="64" ht="31.9" customHeight="1" x14ac:dyDescent="0.25"/>
    <row r="65" ht="31.9" customHeight="1" x14ac:dyDescent="0.25"/>
    <row r="66" ht="31.9" customHeight="1" x14ac:dyDescent="0.25"/>
    <row r="67" ht="31.9" customHeight="1" x14ac:dyDescent="0.25"/>
    <row r="68" ht="31.9" customHeight="1" x14ac:dyDescent="0.25"/>
    <row r="69" ht="31.9" customHeight="1" x14ac:dyDescent="0.25"/>
    <row r="70" ht="31.9" customHeight="1" x14ac:dyDescent="0.25"/>
    <row r="71" ht="31.9" customHeight="1" x14ac:dyDescent="0.25"/>
    <row r="72" ht="31.9" customHeight="1" x14ac:dyDescent="0.25"/>
    <row r="73" ht="31.9" customHeight="1" x14ac:dyDescent="0.25"/>
    <row r="74" ht="31.9" customHeight="1" x14ac:dyDescent="0.25"/>
    <row r="75" ht="31.9" customHeight="1" x14ac:dyDescent="0.25"/>
    <row r="76" ht="31.9" customHeight="1" x14ac:dyDescent="0.25"/>
    <row r="77" ht="31.9" customHeight="1" x14ac:dyDescent="0.25"/>
    <row r="78" ht="31.9" customHeight="1" x14ac:dyDescent="0.25"/>
    <row r="79" ht="31.9" customHeight="1" x14ac:dyDescent="0.25"/>
    <row r="80" ht="31.9" customHeight="1" x14ac:dyDescent="0.25"/>
    <row r="81" ht="31.9" customHeight="1" x14ac:dyDescent="0.25"/>
    <row r="82" ht="31.9" customHeight="1" x14ac:dyDescent="0.25"/>
    <row r="83" ht="31.9" customHeight="1" x14ac:dyDescent="0.25"/>
    <row r="84" ht="31.9" customHeight="1" x14ac:dyDescent="0.25"/>
    <row r="85" ht="31.9" customHeight="1" x14ac:dyDescent="0.25"/>
    <row r="86" ht="31.9" customHeight="1" x14ac:dyDescent="0.25"/>
    <row r="87" ht="31.9" customHeight="1" x14ac:dyDescent="0.25"/>
    <row r="88" ht="31.9" customHeight="1" x14ac:dyDescent="0.25"/>
    <row r="89" ht="31.9" customHeight="1" x14ac:dyDescent="0.25"/>
    <row r="90" ht="31.9" customHeight="1" x14ac:dyDescent="0.25"/>
    <row r="91" ht="31.9" customHeight="1" x14ac:dyDescent="0.25"/>
    <row r="92" ht="31.9" customHeight="1" x14ac:dyDescent="0.25"/>
    <row r="93" ht="31.9" customHeight="1" x14ac:dyDescent="0.25"/>
    <row r="94" ht="31.9" customHeight="1" x14ac:dyDescent="0.25"/>
    <row r="95" ht="31.9" customHeight="1" x14ac:dyDescent="0.25"/>
    <row r="96" ht="31.9" customHeight="1" x14ac:dyDescent="0.25"/>
    <row r="97" ht="31.9" customHeight="1" x14ac:dyDescent="0.25"/>
    <row r="98" ht="31.9" customHeight="1" x14ac:dyDescent="0.25"/>
    <row r="99" ht="31.9" customHeight="1" x14ac:dyDescent="0.25"/>
    <row r="100" ht="31.9" customHeight="1" x14ac:dyDescent="0.25"/>
    <row r="101" ht="31.9" customHeight="1" x14ac:dyDescent="0.25"/>
    <row r="102" ht="31.9" customHeight="1" x14ac:dyDescent="0.25"/>
    <row r="103" ht="31.9" customHeight="1" x14ac:dyDescent="0.25"/>
    <row r="104" ht="31.9" customHeight="1" x14ac:dyDescent="0.25"/>
    <row r="105" ht="31.9" customHeight="1" x14ac:dyDescent="0.25"/>
    <row r="106" ht="31.9" customHeight="1" x14ac:dyDescent="0.25"/>
    <row r="107" ht="31.9" customHeight="1" x14ac:dyDescent="0.25"/>
    <row r="108" ht="31.9" customHeight="1" x14ac:dyDescent="0.25"/>
    <row r="109" ht="31.9" customHeight="1" x14ac:dyDescent="0.25"/>
    <row r="110" ht="31.9" customHeight="1" x14ac:dyDescent="0.25"/>
    <row r="111" ht="31.9" customHeight="1" x14ac:dyDescent="0.25"/>
    <row r="112" ht="31.9" customHeight="1" x14ac:dyDescent="0.25"/>
    <row r="113" ht="31.9" customHeight="1" x14ac:dyDescent="0.25"/>
    <row r="114" ht="31.9" customHeight="1" x14ac:dyDescent="0.25"/>
    <row r="115" ht="31.9" customHeight="1" x14ac:dyDescent="0.25"/>
    <row r="116" ht="31.9" customHeight="1" x14ac:dyDescent="0.25"/>
    <row r="117" ht="31.9" customHeight="1" x14ac:dyDescent="0.25"/>
    <row r="118" ht="31.9" customHeight="1" x14ac:dyDescent="0.25"/>
    <row r="119" ht="31.9" customHeight="1" x14ac:dyDescent="0.25"/>
    <row r="120" ht="31.9" customHeight="1" x14ac:dyDescent="0.25"/>
    <row r="121" ht="31.9" customHeight="1" x14ac:dyDescent="0.25"/>
    <row r="122" ht="31.9" customHeight="1" x14ac:dyDescent="0.25"/>
    <row r="123" ht="31.9" customHeight="1" x14ac:dyDescent="0.25"/>
    <row r="124" ht="31.9" customHeight="1" x14ac:dyDescent="0.25"/>
    <row r="125" ht="31.9" customHeight="1" x14ac:dyDescent="0.25"/>
    <row r="126" ht="31.9" customHeight="1" x14ac:dyDescent="0.25"/>
    <row r="127" ht="31.9" customHeight="1" x14ac:dyDescent="0.25"/>
    <row r="128" ht="31.9" customHeight="1" x14ac:dyDescent="0.25"/>
    <row r="129" ht="31.9" customHeight="1" x14ac:dyDescent="0.25"/>
    <row r="130" ht="31.9" customHeight="1" x14ac:dyDescent="0.25"/>
    <row r="131" ht="31.9" customHeight="1" x14ac:dyDescent="0.25"/>
    <row r="132" ht="31.9" customHeight="1" x14ac:dyDescent="0.25"/>
    <row r="133" ht="31.9" customHeight="1" x14ac:dyDescent="0.25"/>
    <row r="134" ht="31.9" customHeight="1" x14ac:dyDescent="0.25"/>
    <row r="135" ht="31.9" customHeight="1" x14ac:dyDescent="0.25"/>
    <row r="136" ht="31.9" customHeight="1" x14ac:dyDescent="0.25"/>
    <row r="137" ht="31.9" customHeight="1" x14ac:dyDescent="0.25"/>
    <row r="138" ht="31.9" customHeight="1" x14ac:dyDescent="0.25"/>
    <row r="139" ht="31.9" customHeight="1" x14ac:dyDescent="0.25"/>
    <row r="140" ht="31.9" customHeight="1" x14ac:dyDescent="0.25"/>
    <row r="141" ht="31.9" customHeight="1" x14ac:dyDescent="0.25"/>
    <row r="142" ht="31.9" customHeight="1" x14ac:dyDescent="0.25"/>
  </sheetData>
  <sheetProtection algorithmName="SHA-512" hashValue="ZaIUW0kOcULq07DZ7kkZE0u/8w8aRKURJ899wjAvm479z4F2aOEM5N/fXsSUc2PF+nQddYi9+ocKaSOh5dRsyA==" saltValue="NV371wEJ9S9b38f8W+C6oA==" spinCount="100000" sheet="1" objects="1" scenarios="1"/>
  <mergeCells count="44">
    <mergeCell ref="E27:F27"/>
    <mergeCell ref="E24:F24"/>
    <mergeCell ref="E30:F30"/>
    <mergeCell ref="E14:F14"/>
    <mergeCell ref="E19:F19"/>
    <mergeCell ref="AX2:AX3"/>
    <mergeCell ref="AY2:AY3"/>
    <mergeCell ref="A4:F4"/>
    <mergeCell ref="E7:F7"/>
    <mergeCell ref="E9:F9"/>
    <mergeCell ref="AL2:AO2"/>
    <mergeCell ref="AP2:AP3"/>
    <mergeCell ref="AQ2:AQ3"/>
    <mergeCell ref="AR2:AR3"/>
    <mergeCell ref="AS2:AS3"/>
    <mergeCell ref="AT2:AW2"/>
    <mergeCell ref="AC2:AC3"/>
    <mergeCell ref="AD2:AG2"/>
    <mergeCell ref="AH2:AH3"/>
    <mergeCell ref="AI2:AI3"/>
    <mergeCell ref="AJ2:AJ3"/>
    <mergeCell ref="AK2:AK3"/>
    <mergeCell ref="T2:T3"/>
    <mergeCell ref="U2:U3"/>
    <mergeCell ref="V2:Y2"/>
    <mergeCell ref="Z2:Z3"/>
    <mergeCell ref="AA2:AA3"/>
    <mergeCell ref="AB2:AB3"/>
    <mergeCell ref="AR1:AY1"/>
    <mergeCell ref="A2:F3"/>
    <mergeCell ref="G2:G3"/>
    <mergeCell ref="H2:H3"/>
    <mergeCell ref="I2:I3"/>
    <mergeCell ref="J2:J3"/>
    <mergeCell ref="S2:S3"/>
    <mergeCell ref="M1:S1"/>
    <mergeCell ref="T1:AA1"/>
    <mergeCell ref="AB1:AI1"/>
    <mergeCell ref="AJ1:AQ1"/>
    <mergeCell ref="K2:K3"/>
    <mergeCell ref="L2:L3"/>
    <mergeCell ref="M2:M3"/>
    <mergeCell ref="N2:Q2"/>
    <mergeCell ref="R2:R3"/>
  </mergeCells>
  <conditionalFormatting sqref="G15 G25 G8 G31">
    <cfRule type="expression" dxfId="197" priority="116">
      <formula>$G8=$H8</formula>
    </cfRule>
  </conditionalFormatting>
  <conditionalFormatting sqref="G10">
    <cfRule type="expression" dxfId="196" priority="114">
      <formula>$G10=$H10</formula>
    </cfRule>
  </conditionalFormatting>
  <conditionalFormatting sqref="G20">
    <cfRule type="expression" dxfId="195" priority="103">
      <formula>$G20=$H20</formula>
    </cfRule>
  </conditionalFormatting>
  <conditionalFormatting sqref="G11:G12">
    <cfRule type="expression" dxfId="194" priority="73">
      <formula>$G11=$H11</formula>
    </cfRule>
  </conditionalFormatting>
  <conditionalFormatting sqref="G16:G17">
    <cfRule type="expression" dxfId="193" priority="71">
      <formula>$G16=$H16</formula>
    </cfRule>
  </conditionalFormatting>
  <conditionalFormatting sqref="G21:G22">
    <cfRule type="expression" dxfId="192" priority="70">
      <formula>$G21=$H21</formula>
    </cfRule>
  </conditionalFormatting>
  <conditionalFormatting sqref="G28">
    <cfRule type="expression" dxfId="191" priority="69">
      <formula>$G28=$H28</formula>
    </cfRule>
  </conditionalFormatting>
  <conditionalFormatting sqref="G26">
    <cfRule type="expression" dxfId="190" priority="67">
      <formula>$G26=$H26</formula>
    </cfRule>
  </conditionalFormatting>
  <conditionalFormatting sqref="G29">
    <cfRule type="expression" dxfId="189" priority="66">
      <formula>$G29=$H29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2FC5B9ED-2842-4C49-A3E2-5F3E6459FB02}">
            <xm:f>M$13='\cerv20181022ienovoD\PDD SSG\SEGUIMIENTO PDD SSG\Plan Indicativo 2020-2023\Preliminares INDICATIVO pdd ssg\[INDICATIVO PDD NDS 2020-2023 (VIAS E INFRAESTRUCTURA 2020-09-18).xlsx]Inversión'!#REF!</xm:f>
            <x14:dxf>
              <font>
                <b/>
                <i val="0"/>
                <color theme="0"/>
              </font>
              <fill>
                <patternFill>
                  <bgColor theme="7" tint="-0.24994659260841701"/>
                </patternFill>
              </fill>
            </x14:dxf>
          </x14:cfRule>
          <xm:sqref>M13:S13</xm:sqref>
        </x14:conditionalFormatting>
        <x14:conditionalFormatting xmlns:xm="http://schemas.microsoft.com/office/excel/2006/main">
          <x14:cfRule type="expression" priority="4" id="{BBB8F3E3-E708-4EC0-A1B6-0436F1E66456}">
            <xm:f>M$18='\cerv20181022ienovoD\PDD SSG\SEGUIMIENTO PDD SSG\Plan Indicativo 2020-2023\Preliminares INDICATIVO pdd ssg\[INDICATIVO PDD NDS 2020-2023 (VIAS E INFRAESTRUCTURA 2020-09-18).xlsx]Inversión'!#REF!</xm:f>
            <x14:dxf>
              <font>
                <b/>
                <i val="0"/>
                <color theme="0"/>
              </font>
              <fill>
                <patternFill>
                  <bgColor theme="7" tint="-0.24994659260841701"/>
                </patternFill>
              </fill>
            </x14:dxf>
          </x14:cfRule>
          <xm:sqref>M18:S18</xm:sqref>
        </x14:conditionalFormatting>
        <x14:conditionalFormatting xmlns:xm="http://schemas.microsoft.com/office/excel/2006/main">
          <x14:cfRule type="expression" priority="3" id="{85019F4A-BA83-44EE-8CD4-219D366B1F80}">
            <xm:f>M$23='\cerv20181022ienovoD\PDD SSG\SEGUIMIENTO PDD SSG\Plan Indicativo 2020-2023\Preliminares INDICATIVO pdd ssg\[INDICATIVO PDD NDS 2020-2023 (VIAS E INFRAESTRUCTURA 2020-09-18).xlsx]Inversión'!#REF!</xm:f>
            <x14:dxf>
              <font>
                <b/>
                <i val="0"/>
                <color theme="0"/>
              </font>
              <fill>
                <patternFill>
                  <bgColor theme="7" tint="-0.24994659260841701"/>
                </patternFill>
              </fill>
            </x14:dxf>
          </x14:cfRule>
          <xm:sqref>M23:S23</xm:sqref>
        </x14:conditionalFormatting>
        <x14:conditionalFormatting xmlns:xm="http://schemas.microsoft.com/office/excel/2006/main">
          <x14:cfRule type="expression" priority="2" id="{C8B2254A-B55F-47B8-BBA7-56AA9DF96FF0}">
            <xm:f>M$6='\cerv20181022ienovoD\PDD SSG\SEGUIMIENTO PDD SSG\Plan Indicativo 2020-2023\Preliminares INDICATIVO pdd ssg\[INDICATIVO PDD NDS 2020-2023 (VIAS E INFRAESTRUCTURA 2020-09-18).xlsx]Inversión'!#REF!</xm:f>
            <x14:dxf>
              <font>
                <b/>
                <i val="0"/>
                <color theme="0"/>
              </font>
              <fill>
                <patternFill>
                  <bgColor theme="7" tint="-0.24994659260841701"/>
                </patternFill>
              </fill>
            </x14:dxf>
          </x14:cfRule>
          <xm:sqref>M6:S6</xm:sqref>
        </x14:conditionalFormatting>
        <x14:conditionalFormatting xmlns:xm="http://schemas.microsoft.com/office/excel/2006/main">
          <x14:cfRule type="expression" priority="1" id="{EDA20F12-E6D1-4B88-A2FC-BDFF7B5BB15A}">
            <xm:f>M$5='\cerv20181022ienovoD\PDD SSG\SEGUIMIENTO PDD SSG\Plan Indicativo 2020-2023\Preliminares INDICATIVO pdd ssg\[INDICATIVO PDD NDS 2020-2023 (VIAS E INFRAESTRUCTURA 2020-09-18).xlsx]Inversión'!#REF!</xm:f>
            <x14:dxf>
              <font>
                <color theme="0"/>
              </font>
              <fill>
                <patternFill>
                  <bgColor rgb="FF00B050"/>
                </patternFill>
              </fill>
            </x14:dxf>
          </x14:cfRule>
          <xm:sqref>M5:S5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Y60"/>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activeCell="F15" sqref="F15"/>
    </sheetView>
  </sheetViews>
  <sheetFormatPr baseColWidth="10" defaultColWidth="11.42578125" defaultRowHeight="12.7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1.7109375" style="210" customWidth="1"/>
    <col min="9" max="12" width="11.7109375" style="211" customWidth="1"/>
    <col min="13" max="19" width="12.7109375" style="212" customWidth="1"/>
    <col min="20" max="20" width="12.7109375" style="213" customWidth="1"/>
    <col min="21" max="24" width="12.7109375" style="214" customWidth="1"/>
    <col min="25" max="27" width="12.7109375" style="141" customWidth="1"/>
    <col min="28" max="28" width="12.7109375" style="213" customWidth="1"/>
    <col min="29" max="31" width="12.7109375" style="214" customWidth="1"/>
    <col min="32" max="35" width="12.7109375" style="141" customWidth="1"/>
    <col min="36" max="36" width="12.7109375" style="213" customWidth="1"/>
    <col min="37" max="40" width="12.7109375" style="214" customWidth="1"/>
    <col min="41" max="43" width="12.7109375" style="141" customWidth="1"/>
    <col min="44" max="44" width="12.7109375" style="213" customWidth="1"/>
    <col min="45" max="48" width="12.7109375" style="214" customWidth="1"/>
    <col min="49" max="87" width="12.7109375" style="141" customWidth="1"/>
    <col min="88" max="16384" width="11.42578125" style="141"/>
  </cols>
  <sheetData>
    <row r="1" spans="1:51" ht="32.25" customHeight="1" thickBot="1" x14ac:dyDescent="0.3">
      <c r="A1" s="141"/>
      <c r="B1" s="142"/>
      <c r="C1" s="142"/>
      <c r="D1" s="142"/>
      <c r="E1" s="143"/>
      <c r="F1" s="144"/>
      <c r="G1" s="145"/>
      <c r="H1" s="145"/>
      <c r="I1" s="147"/>
      <c r="J1" s="147"/>
      <c r="K1" s="147"/>
      <c r="L1" s="147"/>
      <c r="M1" s="527" t="s">
        <v>271</v>
      </c>
      <c r="N1" s="528"/>
      <c r="O1" s="528"/>
      <c r="P1" s="528"/>
      <c r="Q1" s="528"/>
      <c r="R1" s="528"/>
      <c r="S1" s="529"/>
      <c r="T1" s="530" t="s">
        <v>264</v>
      </c>
      <c r="U1" s="531"/>
      <c r="V1" s="531"/>
      <c r="W1" s="531"/>
      <c r="X1" s="531"/>
      <c r="Y1" s="531"/>
      <c r="Z1" s="531"/>
      <c r="AA1" s="531"/>
      <c r="AB1" s="532" t="s">
        <v>265</v>
      </c>
      <c r="AC1" s="533"/>
      <c r="AD1" s="533"/>
      <c r="AE1" s="533"/>
      <c r="AF1" s="533"/>
      <c r="AG1" s="533"/>
      <c r="AH1" s="533"/>
      <c r="AI1" s="533"/>
      <c r="AJ1" s="534" t="s">
        <v>266</v>
      </c>
      <c r="AK1" s="535"/>
      <c r="AL1" s="535"/>
      <c r="AM1" s="535"/>
      <c r="AN1" s="535"/>
      <c r="AO1" s="535"/>
      <c r="AP1" s="535"/>
      <c r="AQ1" s="535"/>
      <c r="AR1" s="536" t="s">
        <v>267</v>
      </c>
      <c r="AS1" s="537"/>
      <c r="AT1" s="537"/>
      <c r="AU1" s="537"/>
      <c r="AV1" s="537"/>
      <c r="AW1" s="537"/>
      <c r="AX1" s="537"/>
      <c r="AY1" s="537"/>
    </row>
    <row r="2" spans="1:51" ht="31.9" customHeight="1" x14ac:dyDescent="0.25">
      <c r="A2" s="542" t="s">
        <v>140</v>
      </c>
      <c r="B2" s="543"/>
      <c r="C2" s="543"/>
      <c r="D2" s="543"/>
      <c r="E2" s="543"/>
      <c r="F2" s="544"/>
      <c r="G2" s="567" t="s">
        <v>270</v>
      </c>
      <c r="H2" s="569" t="s">
        <v>269</v>
      </c>
      <c r="I2" s="555" t="s">
        <v>141</v>
      </c>
      <c r="J2" s="557" t="s">
        <v>142</v>
      </c>
      <c r="K2" s="559" t="s">
        <v>143</v>
      </c>
      <c r="L2" s="566" t="s">
        <v>144</v>
      </c>
      <c r="M2" s="571" t="s">
        <v>1</v>
      </c>
      <c r="N2" s="563" t="s">
        <v>0</v>
      </c>
      <c r="O2" s="563"/>
      <c r="P2" s="563"/>
      <c r="Q2" s="563"/>
      <c r="R2" s="564" t="s">
        <v>268</v>
      </c>
      <c r="S2" s="553" t="s">
        <v>5</v>
      </c>
      <c r="T2" s="561" t="s">
        <v>141</v>
      </c>
      <c r="U2" s="571" t="s">
        <v>8</v>
      </c>
      <c r="V2" s="563" t="s">
        <v>0</v>
      </c>
      <c r="W2" s="563"/>
      <c r="X2" s="563"/>
      <c r="Y2" s="563"/>
      <c r="Z2" s="564" t="s">
        <v>268</v>
      </c>
      <c r="AA2" s="553" t="s">
        <v>5</v>
      </c>
      <c r="AB2" s="561" t="s">
        <v>142</v>
      </c>
      <c r="AC2" s="571" t="s">
        <v>8</v>
      </c>
      <c r="AD2" s="563" t="s">
        <v>0</v>
      </c>
      <c r="AE2" s="563"/>
      <c r="AF2" s="563"/>
      <c r="AG2" s="563"/>
      <c r="AH2" s="564" t="s">
        <v>268</v>
      </c>
      <c r="AI2" s="553" t="s">
        <v>5</v>
      </c>
      <c r="AJ2" s="561" t="s">
        <v>143</v>
      </c>
      <c r="AK2" s="571" t="s">
        <v>8</v>
      </c>
      <c r="AL2" s="563" t="s">
        <v>0</v>
      </c>
      <c r="AM2" s="563"/>
      <c r="AN2" s="563"/>
      <c r="AO2" s="563"/>
      <c r="AP2" s="564" t="s">
        <v>268</v>
      </c>
      <c r="AQ2" s="553" t="s">
        <v>5</v>
      </c>
      <c r="AR2" s="561" t="s">
        <v>144</v>
      </c>
      <c r="AS2" s="571" t="s">
        <v>8</v>
      </c>
      <c r="AT2" s="563" t="s">
        <v>0</v>
      </c>
      <c r="AU2" s="563"/>
      <c r="AV2" s="563"/>
      <c r="AW2" s="563"/>
      <c r="AX2" s="564" t="s">
        <v>268</v>
      </c>
      <c r="AY2" s="553" t="s">
        <v>5</v>
      </c>
    </row>
    <row r="3" spans="1:51" ht="31.9" customHeight="1" x14ac:dyDescent="0.25">
      <c r="A3" s="545"/>
      <c r="B3" s="546"/>
      <c r="C3" s="546"/>
      <c r="D3" s="546"/>
      <c r="E3" s="546"/>
      <c r="F3" s="547"/>
      <c r="G3" s="568"/>
      <c r="H3" s="570"/>
      <c r="I3" s="556"/>
      <c r="J3" s="558"/>
      <c r="K3" s="560"/>
      <c r="L3" s="562"/>
      <c r="M3" s="572"/>
      <c r="N3" s="148" t="s">
        <v>2</v>
      </c>
      <c r="O3" s="148" t="s">
        <v>4</v>
      </c>
      <c r="P3" s="148" t="s">
        <v>3</v>
      </c>
      <c r="Q3" s="148" t="s">
        <v>6</v>
      </c>
      <c r="R3" s="565"/>
      <c r="S3" s="554"/>
      <c r="T3" s="562"/>
      <c r="U3" s="572"/>
      <c r="V3" s="148" t="s">
        <v>2</v>
      </c>
      <c r="W3" s="148" t="s">
        <v>4</v>
      </c>
      <c r="X3" s="148" t="s">
        <v>3</v>
      </c>
      <c r="Y3" s="148" t="s">
        <v>6</v>
      </c>
      <c r="Z3" s="565"/>
      <c r="AA3" s="554"/>
      <c r="AB3" s="562"/>
      <c r="AC3" s="572"/>
      <c r="AD3" s="148" t="s">
        <v>2</v>
      </c>
      <c r="AE3" s="148" t="s">
        <v>4</v>
      </c>
      <c r="AF3" s="148" t="s">
        <v>3</v>
      </c>
      <c r="AG3" s="148" t="s">
        <v>6</v>
      </c>
      <c r="AH3" s="565"/>
      <c r="AI3" s="554"/>
      <c r="AJ3" s="562"/>
      <c r="AK3" s="572"/>
      <c r="AL3" s="148" t="s">
        <v>2</v>
      </c>
      <c r="AM3" s="148" t="s">
        <v>4</v>
      </c>
      <c r="AN3" s="148" t="s">
        <v>3</v>
      </c>
      <c r="AO3" s="148" t="s">
        <v>6</v>
      </c>
      <c r="AP3" s="565"/>
      <c r="AQ3" s="554"/>
      <c r="AR3" s="562"/>
      <c r="AS3" s="572"/>
      <c r="AT3" s="148" t="s">
        <v>2</v>
      </c>
      <c r="AU3" s="148" t="s">
        <v>4</v>
      </c>
      <c r="AV3" s="148" t="s">
        <v>3</v>
      </c>
      <c r="AW3" s="148" t="s">
        <v>6</v>
      </c>
      <c r="AX3" s="565"/>
      <c r="AY3" s="554"/>
    </row>
    <row r="4" spans="1:51" ht="18" customHeight="1" x14ac:dyDescent="0.25">
      <c r="A4" s="548" t="s">
        <v>7</v>
      </c>
      <c r="B4" s="549"/>
      <c r="C4" s="549"/>
      <c r="D4" s="549"/>
      <c r="E4" s="549"/>
      <c r="F4" s="550"/>
      <c r="G4" s="149"/>
      <c r="H4" s="149"/>
      <c r="I4" s="150"/>
      <c r="J4" s="150"/>
      <c r="K4" s="150"/>
      <c r="L4" s="150"/>
      <c r="M4" s="215">
        <v>4675</v>
      </c>
      <c r="N4" s="215">
        <v>4675</v>
      </c>
      <c r="O4" s="215">
        <v>0</v>
      </c>
      <c r="P4" s="215">
        <v>0</v>
      </c>
      <c r="Q4" s="215">
        <v>0</v>
      </c>
      <c r="R4" s="215">
        <v>0</v>
      </c>
      <c r="S4" s="215">
        <v>0</v>
      </c>
      <c r="T4" s="152"/>
      <c r="U4" s="151"/>
      <c r="V4" s="151"/>
      <c r="W4" s="151"/>
      <c r="X4" s="151"/>
      <c r="Y4" s="151"/>
      <c r="Z4" s="151"/>
      <c r="AA4" s="151"/>
      <c r="AB4" s="152"/>
      <c r="AC4" s="151"/>
      <c r="AD4" s="151"/>
      <c r="AE4" s="151"/>
      <c r="AF4" s="151"/>
      <c r="AG4" s="151"/>
      <c r="AH4" s="151"/>
      <c r="AI4" s="151"/>
      <c r="AJ4" s="152"/>
      <c r="AK4" s="151"/>
      <c r="AL4" s="151"/>
      <c r="AM4" s="151"/>
      <c r="AN4" s="151"/>
      <c r="AO4" s="151"/>
      <c r="AP4" s="151"/>
      <c r="AQ4" s="151"/>
      <c r="AR4" s="152"/>
      <c r="AS4" s="151"/>
      <c r="AT4" s="151"/>
      <c r="AU4" s="151"/>
      <c r="AV4" s="151"/>
      <c r="AW4" s="151"/>
      <c r="AX4" s="151"/>
      <c r="AY4" s="151"/>
    </row>
    <row r="5" spans="1:51" ht="32.1" customHeight="1" x14ac:dyDescent="0.25">
      <c r="B5" s="216" t="s">
        <v>2756</v>
      </c>
      <c r="C5" s="217" t="s">
        <v>2755</v>
      </c>
      <c r="D5" s="218"/>
      <c r="E5" s="219"/>
      <c r="F5" s="219"/>
      <c r="G5" s="220"/>
      <c r="H5" s="221"/>
      <c r="I5" s="222"/>
      <c r="J5" s="222"/>
      <c r="K5" s="222"/>
      <c r="L5" s="222"/>
      <c r="M5" s="223">
        <f t="shared" ref="M5:S5" si="0">+M6</f>
        <v>4675</v>
      </c>
      <c r="N5" s="223">
        <f t="shared" si="0"/>
        <v>4675</v>
      </c>
      <c r="O5" s="223">
        <f t="shared" si="0"/>
        <v>0</v>
      </c>
      <c r="P5" s="223">
        <f t="shared" si="0"/>
        <v>0</v>
      </c>
      <c r="Q5" s="223">
        <f t="shared" si="0"/>
        <v>0</v>
      </c>
      <c r="R5" s="223">
        <f t="shared" si="0"/>
        <v>0</v>
      </c>
      <c r="S5" s="223">
        <f t="shared" si="0"/>
        <v>0</v>
      </c>
      <c r="T5" s="224"/>
      <c r="U5" s="237">
        <f>+U6</f>
        <v>571</v>
      </c>
      <c r="V5" s="237">
        <f t="shared" ref="V5:AA5" si="1">+V6</f>
        <v>571</v>
      </c>
      <c r="W5" s="237">
        <f t="shared" si="1"/>
        <v>0</v>
      </c>
      <c r="X5" s="237">
        <f t="shared" si="1"/>
        <v>0</v>
      </c>
      <c r="Y5" s="237">
        <f t="shared" si="1"/>
        <v>0</v>
      </c>
      <c r="Z5" s="237">
        <f t="shared" si="1"/>
        <v>0</v>
      </c>
      <c r="AA5" s="237">
        <f t="shared" si="1"/>
        <v>0</v>
      </c>
      <c r="AB5" s="224"/>
      <c r="AC5" s="237">
        <f t="shared" ref="AC5:AI5" si="2">+AC6</f>
        <v>1398</v>
      </c>
      <c r="AD5" s="237">
        <f t="shared" si="2"/>
        <v>1398</v>
      </c>
      <c r="AE5" s="237">
        <f t="shared" si="2"/>
        <v>0</v>
      </c>
      <c r="AF5" s="237">
        <f t="shared" si="2"/>
        <v>0</v>
      </c>
      <c r="AG5" s="237">
        <f t="shared" si="2"/>
        <v>0</v>
      </c>
      <c r="AH5" s="237">
        <f t="shared" si="2"/>
        <v>0</v>
      </c>
      <c r="AI5" s="237">
        <f t="shared" si="2"/>
        <v>0</v>
      </c>
      <c r="AJ5" s="224"/>
      <c r="AK5" s="237">
        <f t="shared" ref="AK5:AQ5" si="3">+AK6</f>
        <v>1041</v>
      </c>
      <c r="AL5" s="237">
        <f t="shared" si="3"/>
        <v>1041</v>
      </c>
      <c r="AM5" s="237">
        <f t="shared" si="3"/>
        <v>0</v>
      </c>
      <c r="AN5" s="237">
        <f t="shared" si="3"/>
        <v>0</v>
      </c>
      <c r="AO5" s="237">
        <f t="shared" si="3"/>
        <v>0</v>
      </c>
      <c r="AP5" s="237">
        <f t="shared" si="3"/>
        <v>0</v>
      </c>
      <c r="AQ5" s="237">
        <f t="shared" si="3"/>
        <v>0</v>
      </c>
      <c r="AR5" s="224"/>
      <c r="AS5" s="237">
        <f t="shared" ref="AS5:AY5" si="4">+AS6</f>
        <v>1665</v>
      </c>
      <c r="AT5" s="237">
        <f t="shared" si="4"/>
        <v>1665</v>
      </c>
      <c r="AU5" s="237">
        <f t="shared" si="4"/>
        <v>0</v>
      </c>
      <c r="AV5" s="237">
        <f t="shared" si="4"/>
        <v>0</v>
      </c>
      <c r="AW5" s="237">
        <f t="shared" si="4"/>
        <v>0</v>
      </c>
      <c r="AX5" s="237">
        <f t="shared" si="4"/>
        <v>0</v>
      </c>
      <c r="AY5" s="237">
        <f t="shared" si="4"/>
        <v>0</v>
      </c>
    </row>
    <row r="6" spans="1:51" ht="32.1" customHeight="1" x14ac:dyDescent="0.25">
      <c r="C6" s="165" t="s">
        <v>2757</v>
      </c>
      <c r="D6" s="166" t="s">
        <v>540</v>
      </c>
      <c r="E6" s="167"/>
      <c r="F6" s="168"/>
      <c r="G6" s="169"/>
      <c r="H6" s="170"/>
      <c r="I6" s="171"/>
      <c r="J6" s="171"/>
      <c r="K6" s="171"/>
      <c r="L6" s="171"/>
      <c r="M6" s="172">
        <f t="shared" ref="M6:S6" si="5">SUM(M7:M60)/2</f>
        <v>4675</v>
      </c>
      <c r="N6" s="172">
        <f t="shared" si="5"/>
        <v>4675</v>
      </c>
      <c r="O6" s="172">
        <f t="shared" si="5"/>
        <v>0</v>
      </c>
      <c r="P6" s="172">
        <f t="shared" si="5"/>
        <v>0</v>
      </c>
      <c r="Q6" s="172">
        <f t="shared" si="5"/>
        <v>0</v>
      </c>
      <c r="R6" s="172">
        <f t="shared" si="5"/>
        <v>0</v>
      </c>
      <c r="S6" s="172">
        <f t="shared" si="5"/>
        <v>0</v>
      </c>
      <c r="T6" s="173"/>
      <c r="U6" s="174">
        <f t="shared" ref="U6:AA6" si="6">SUM(U7:U60)/2</f>
        <v>571</v>
      </c>
      <c r="V6" s="174">
        <f t="shared" si="6"/>
        <v>571</v>
      </c>
      <c r="W6" s="174">
        <f t="shared" si="6"/>
        <v>0</v>
      </c>
      <c r="X6" s="174">
        <f t="shared" si="6"/>
        <v>0</v>
      </c>
      <c r="Y6" s="174">
        <f t="shared" si="6"/>
        <v>0</v>
      </c>
      <c r="Z6" s="174">
        <f t="shared" si="6"/>
        <v>0</v>
      </c>
      <c r="AA6" s="174">
        <f t="shared" si="6"/>
        <v>0</v>
      </c>
      <c r="AB6" s="173"/>
      <c r="AC6" s="174">
        <f t="shared" ref="AC6:AI6" si="7">SUM(AC7:AC60)/2</f>
        <v>1398</v>
      </c>
      <c r="AD6" s="174">
        <f t="shared" si="7"/>
        <v>1398</v>
      </c>
      <c r="AE6" s="174">
        <f t="shared" si="7"/>
        <v>0</v>
      </c>
      <c r="AF6" s="174">
        <f t="shared" si="7"/>
        <v>0</v>
      </c>
      <c r="AG6" s="174">
        <f t="shared" si="7"/>
        <v>0</v>
      </c>
      <c r="AH6" s="174">
        <f t="shared" si="7"/>
        <v>0</v>
      </c>
      <c r="AI6" s="174">
        <f t="shared" si="7"/>
        <v>0</v>
      </c>
      <c r="AJ6" s="173"/>
      <c r="AK6" s="174">
        <f t="shared" ref="AK6:AQ6" si="8">SUM(AK7:AK60)/2</f>
        <v>1041</v>
      </c>
      <c r="AL6" s="174">
        <f t="shared" si="8"/>
        <v>1041</v>
      </c>
      <c r="AM6" s="174">
        <f t="shared" si="8"/>
        <v>0</v>
      </c>
      <c r="AN6" s="174">
        <f t="shared" si="8"/>
        <v>0</v>
      </c>
      <c r="AO6" s="174">
        <f t="shared" si="8"/>
        <v>0</v>
      </c>
      <c r="AP6" s="174">
        <f t="shared" si="8"/>
        <v>0</v>
      </c>
      <c r="AQ6" s="174">
        <f t="shared" si="8"/>
        <v>0</v>
      </c>
      <c r="AR6" s="173"/>
      <c r="AS6" s="174">
        <f t="shared" ref="AS6:AY6" si="9">SUM(AS7:AS60)/2</f>
        <v>1665</v>
      </c>
      <c r="AT6" s="174">
        <f t="shared" si="9"/>
        <v>1665</v>
      </c>
      <c r="AU6" s="174">
        <f t="shared" si="9"/>
        <v>0</v>
      </c>
      <c r="AV6" s="174">
        <f t="shared" si="9"/>
        <v>0</v>
      </c>
      <c r="AW6" s="174">
        <f t="shared" si="9"/>
        <v>0</v>
      </c>
      <c r="AX6" s="174">
        <f t="shared" si="9"/>
        <v>0</v>
      </c>
      <c r="AY6" s="174">
        <f t="shared" si="9"/>
        <v>0</v>
      </c>
    </row>
    <row r="7" spans="1:51" ht="32.1" customHeight="1" x14ac:dyDescent="0.25">
      <c r="D7" s="202" t="s">
        <v>2759</v>
      </c>
      <c r="E7" s="551" t="s">
        <v>2758</v>
      </c>
      <c r="F7" s="552"/>
      <c r="G7" s="176"/>
      <c r="H7" s="177"/>
      <c r="I7" s="178"/>
      <c r="J7" s="178"/>
      <c r="K7" s="178"/>
      <c r="L7" s="178"/>
      <c r="M7" s="179">
        <f t="shared" ref="M7:S22" si="10">+U7+AC7+AK7+AS7</f>
        <v>2600</v>
      </c>
      <c r="N7" s="179">
        <f t="shared" si="10"/>
        <v>2600</v>
      </c>
      <c r="O7" s="179">
        <f t="shared" si="10"/>
        <v>0</v>
      </c>
      <c r="P7" s="179">
        <f t="shared" si="10"/>
        <v>0</v>
      </c>
      <c r="Q7" s="179">
        <f t="shared" si="10"/>
        <v>0</v>
      </c>
      <c r="R7" s="179">
        <f t="shared" si="10"/>
        <v>0</v>
      </c>
      <c r="S7" s="179">
        <f t="shared" si="10"/>
        <v>0</v>
      </c>
      <c r="T7" s="180"/>
      <c r="U7" s="181">
        <f t="shared" ref="U7:AA7" si="11">SUM(U8:U27)</f>
        <v>414</v>
      </c>
      <c r="V7" s="181">
        <f t="shared" si="11"/>
        <v>414</v>
      </c>
      <c r="W7" s="181">
        <f t="shared" si="11"/>
        <v>0</v>
      </c>
      <c r="X7" s="181">
        <f t="shared" si="11"/>
        <v>0</v>
      </c>
      <c r="Y7" s="181">
        <f t="shared" si="11"/>
        <v>0</v>
      </c>
      <c r="Z7" s="181">
        <f t="shared" si="11"/>
        <v>0</v>
      </c>
      <c r="AA7" s="181">
        <f t="shared" si="11"/>
        <v>0</v>
      </c>
      <c r="AB7" s="180"/>
      <c r="AC7" s="181">
        <f t="shared" ref="AC7:AI7" si="12">SUM(AC8:AC27)</f>
        <v>898</v>
      </c>
      <c r="AD7" s="181">
        <f t="shared" si="12"/>
        <v>898</v>
      </c>
      <c r="AE7" s="181">
        <f t="shared" si="12"/>
        <v>0</v>
      </c>
      <c r="AF7" s="181">
        <f t="shared" si="12"/>
        <v>0</v>
      </c>
      <c r="AG7" s="181">
        <f t="shared" si="12"/>
        <v>0</v>
      </c>
      <c r="AH7" s="181">
        <f t="shared" si="12"/>
        <v>0</v>
      </c>
      <c r="AI7" s="181">
        <f t="shared" si="12"/>
        <v>0</v>
      </c>
      <c r="AJ7" s="180"/>
      <c r="AK7" s="181">
        <f t="shared" ref="AK7:AQ7" si="13">SUM(AK8:AK27)</f>
        <v>534</v>
      </c>
      <c r="AL7" s="181">
        <f t="shared" si="13"/>
        <v>534</v>
      </c>
      <c r="AM7" s="181">
        <f t="shared" si="13"/>
        <v>0</v>
      </c>
      <c r="AN7" s="181">
        <f t="shared" si="13"/>
        <v>0</v>
      </c>
      <c r="AO7" s="181">
        <f t="shared" si="13"/>
        <v>0</v>
      </c>
      <c r="AP7" s="181">
        <f t="shared" si="13"/>
        <v>0</v>
      </c>
      <c r="AQ7" s="181">
        <f t="shared" si="13"/>
        <v>0</v>
      </c>
      <c r="AR7" s="180"/>
      <c r="AS7" s="181">
        <f t="shared" ref="AS7:AY7" si="14">SUM(AS8:AS27)</f>
        <v>754</v>
      </c>
      <c r="AT7" s="181">
        <f t="shared" si="14"/>
        <v>754</v>
      </c>
      <c r="AU7" s="181">
        <f t="shared" si="14"/>
        <v>0</v>
      </c>
      <c r="AV7" s="181">
        <f t="shared" si="14"/>
        <v>0</v>
      </c>
      <c r="AW7" s="181">
        <f t="shared" si="14"/>
        <v>0</v>
      </c>
      <c r="AX7" s="181">
        <f t="shared" si="14"/>
        <v>0</v>
      </c>
      <c r="AY7" s="181">
        <f t="shared" si="14"/>
        <v>0</v>
      </c>
    </row>
    <row r="8" spans="1:51" ht="32.1" customHeight="1" x14ac:dyDescent="0.25">
      <c r="D8" s="202"/>
      <c r="E8" s="182">
        <f>+Metas!H901</f>
        <v>776</v>
      </c>
      <c r="F8" s="183" t="str">
        <f>+Metas!K901</f>
        <v>Sistema de Gestión de Calidad ajustado a las exigencias del MIGP</v>
      </c>
      <c r="G8" s="226">
        <f>+Metas!J901</f>
        <v>1</v>
      </c>
      <c r="H8" s="1">
        <f>SUM(I8:L8)</f>
        <v>1</v>
      </c>
      <c r="I8" s="185"/>
      <c r="J8" s="185"/>
      <c r="K8" s="185"/>
      <c r="L8" s="185">
        <v>1</v>
      </c>
      <c r="M8" s="186">
        <f t="shared" si="10"/>
        <v>100</v>
      </c>
      <c r="N8" s="186">
        <f t="shared" si="10"/>
        <v>100</v>
      </c>
      <c r="O8" s="186">
        <f t="shared" si="10"/>
        <v>0</v>
      </c>
      <c r="P8" s="186">
        <f t="shared" si="10"/>
        <v>0</v>
      </c>
      <c r="Q8" s="186">
        <f t="shared" si="10"/>
        <v>0</v>
      </c>
      <c r="R8" s="186">
        <f t="shared" si="10"/>
        <v>0</v>
      </c>
      <c r="S8" s="186">
        <f t="shared" si="10"/>
        <v>0</v>
      </c>
      <c r="T8" s="227">
        <f>+I8</f>
        <v>0</v>
      </c>
      <c r="U8" s="186">
        <f>SUM(V8:AA8)</f>
        <v>25</v>
      </c>
      <c r="V8" s="188">
        <v>25</v>
      </c>
      <c r="W8" s="188"/>
      <c r="X8" s="188"/>
      <c r="Y8" s="188"/>
      <c r="Z8" s="188"/>
      <c r="AA8" s="188"/>
      <c r="AB8" s="227">
        <f>+J8</f>
        <v>0</v>
      </c>
      <c r="AC8" s="186">
        <f>SUM(AD8:AI8)</f>
        <v>25</v>
      </c>
      <c r="AD8" s="188">
        <v>25</v>
      </c>
      <c r="AE8" s="188"/>
      <c r="AF8" s="188"/>
      <c r="AG8" s="188"/>
      <c r="AH8" s="188"/>
      <c r="AI8" s="188"/>
      <c r="AJ8" s="227">
        <f>+K8</f>
        <v>0</v>
      </c>
      <c r="AK8" s="186">
        <f>SUM(AL8:AQ8)</f>
        <v>25</v>
      </c>
      <c r="AL8" s="188">
        <v>25</v>
      </c>
      <c r="AM8" s="188"/>
      <c r="AN8" s="188"/>
      <c r="AO8" s="188"/>
      <c r="AP8" s="188"/>
      <c r="AQ8" s="188"/>
      <c r="AR8" s="227">
        <f>+L8</f>
        <v>1</v>
      </c>
      <c r="AS8" s="186">
        <f>SUM(AT8:AY8)</f>
        <v>25</v>
      </c>
      <c r="AT8" s="188">
        <v>25</v>
      </c>
      <c r="AU8" s="188"/>
      <c r="AV8" s="188"/>
      <c r="AW8" s="188"/>
      <c r="AX8" s="188"/>
      <c r="AY8" s="188"/>
    </row>
    <row r="9" spans="1:51" ht="32.1" customHeight="1" x14ac:dyDescent="0.25">
      <c r="D9" s="202"/>
      <c r="E9" s="182">
        <f>+Metas!H902</f>
        <v>777</v>
      </c>
      <c r="F9" s="183" t="str">
        <f>+Metas!K902</f>
        <v>Plataforma web para trámites diseñada y en funcionamiento</v>
      </c>
      <c r="G9" s="226">
        <f>+Metas!J902</f>
        <v>1</v>
      </c>
      <c r="H9" s="1">
        <f t="shared" ref="H9:H27" si="15">SUM(I9:L9)</f>
        <v>1</v>
      </c>
      <c r="I9" s="185"/>
      <c r="J9" s="185">
        <v>1</v>
      </c>
      <c r="K9" s="185"/>
      <c r="L9" s="185"/>
      <c r="M9" s="186">
        <f t="shared" si="10"/>
        <v>23</v>
      </c>
      <c r="N9" s="186">
        <f t="shared" si="10"/>
        <v>23</v>
      </c>
      <c r="O9" s="186">
        <f t="shared" si="10"/>
        <v>0</v>
      </c>
      <c r="P9" s="186">
        <f t="shared" si="10"/>
        <v>0</v>
      </c>
      <c r="Q9" s="186">
        <f t="shared" si="10"/>
        <v>0</v>
      </c>
      <c r="R9" s="186">
        <f t="shared" si="10"/>
        <v>0</v>
      </c>
      <c r="S9" s="186">
        <f t="shared" si="10"/>
        <v>0</v>
      </c>
      <c r="T9" s="227">
        <f t="shared" ref="T9:T27" si="16">+I9</f>
        <v>0</v>
      </c>
      <c r="U9" s="186">
        <f t="shared" ref="U9:U27" si="17">SUM(V9:AA9)</f>
        <v>0</v>
      </c>
      <c r="V9" s="188"/>
      <c r="W9" s="188"/>
      <c r="X9" s="188"/>
      <c r="Y9" s="188"/>
      <c r="Z9" s="188"/>
      <c r="AA9" s="188"/>
      <c r="AB9" s="227">
        <f t="shared" ref="AB9:AB27" si="18">+J9</f>
        <v>1</v>
      </c>
      <c r="AC9" s="186">
        <f t="shared" ref="AC9:AC27" si="19">SUM(AD9:AI9)</f>
        <v>23</v>
      </c>
      <c r="AD9" s="188">
        <v>23</v>
      </c>
      <c r="AE9" s="188"/>
      <c r="AF9" s="188"/>
      <c r="AG9" s="188"/>
      <c r="AH9" s="188"/>
      <c r="AI9" s="188"/>
      <c r="AJ9" s="227">
        <f t="shared" ref="AJ9:AJ27" si="20">+K9</f>
        <v>0</v>
      </c>
      <c r="AK9" s="186">
        <f t="shared" ref="AK9:AK27" si="21">SUM(AL9:AQ9)</f>
        <v>0</v>
      </c>
      <c r="AL9" s="188"/>
      <c r="AM9" s="188"/>
      <c r="AN9" s="188"/>
      <c r="AO9" s="188"/>
      <c r="AP9" s="188"/>
      <c r="AQ9" s="188"/>
      <c r="AR9" s="227">
        <f t="shared" ref="AR9:AR27" si="22">+L9</f>
        <v>0</v>
      </c>
      <c r="AS9" s="186">
        <f t="shared" ref="AS9:AS27" si="23">SUM(AT9:AY9)</f>
        <v>0</v>
      </c>
      <c r="AT9" s="188"/>
      <c r="AU9" s="188"/>
      <c r="AV9" s="188"/>
      <c r="AW9" s="188"/>
      <c r="AX9" s="188"/>
      <c r="AY9" s="188"/>
    </row>
    <row r="10" spans="1:51" ht="32.1" customHeight="1" x14ac:dyDescent="0.25">
      <c r="D10" s="202"/>
      <c r="E10" s="182">
        <f>+Metas!H903</f>
        <v>778</v>
      </c>
      <c r="F10" s="183" t="str">
        <f>+Metas!K903</f>
        <v>Estudio de factibilidad para la instalación de mecanismos de foto detección para salvar vidas</v>
      </c>
      <c r="G10" s="226">
        <f>+Metas!J903</f>
        <v>1</v>
      </c>
      <c r="H10" s="1">
        <f t="shared" si="15"/>
        <v>1</v>
      </c>
      <c r="I10" s="185"/>
      <c r="J10" s="185"/>
      <c r="K10" s="185"/>
      <c r="L10" s="185">
        <v>1</v>
      </c>
      <c r="M10" s="186">
        <f t="shared" si="10"/>
        <v>32</v>
      </c>
      <c r="N10" s="186">
        <f t="shared" si="10"/>
        <v>32</v>
      </c>
      <c r="O10" s="186">
        <f t="shared" si="10"/>
        <v>0</v>
      </c>
      <c r="P10" s="186">
        <f t="shared" si="10"/>
        <v>0</v>
      </c>
      <c r="Q10" s="186">
        <f t="shared" si="10"/>
        <v>0</v>
      </c>
      <c r="R10" s="186">
        <f t="shared" si="10"/>
        <v>0</v>
      </c>
      <c r="S10" s="186">
        <f t="shared" si="10"/>
        <v>0</v>
      </c>
      <c r="T10" s="227">
        <f t="shared" si="16"/>
        <v>0</v>
      </c>
      <c r="U10" s="186">
        <f t="shared" si="17"/>
        <v>0</v>
      </c>
      <c r="V10" s="188"/>
      <c r="W10" s="188"/>
      <c r="X10" s="188"/>
      <c r="Y10" s="188"/>
      <c r="Z10" s="188"/>
      <c r="AA10" s="188"/>
      <c r="AB10" s="227">
        <f t="shared" si="18"/>
        <v>0</v>
      </c>
      <c r="AC10" s="186">
        <f t="shared" si="19"/>
        <v>0</v>
      </c>
      <c r="AD10" s="188"/>
      <c r="AE10" s="188"/>
      <c r="AF10" s="188"/>
      <c r="AG10" s="188"/>
      <c r="AH10" s="188"/>
      <c r="AI10" s="188"/>
      <c r="AJ10" s="227">
        <f t="shared" si="20"/>
        <v>0</v>
      </c>
      <c r="AK10" s="186">
        <f t="shared" si="21"/>
        <v>0</v>
      </c>
      <c r="AL10" s="188"/>
      <c r="AM10" s="188"/>
      <c r="AN10" s="188"/>
      <c r="AO10" s="188"/>
      <c r="AP10" s="188"/>
      <c r="AQ10" s="188"/>
      <c r="AR10" s="227">
        <f t="shared" si="22"/>
        <v>1</v>
      </c>
      <c r="AS10" s="186">
        <f t="shared" si="23"/>
        <v>32</v>
      </c>
      <c r="AT10" s="188">
        <v>32</v>
      </c>
      <c r="AU10" s="188"/>
      <c r="AV10" s="188"/>
      <c r="AW10" s="188"/>
      <c r="AX10" s="188"/>
      <c r="AY10" s="188"/>
    </row>
    <row r="11" spans="1:51" ht="32.1" customHeight="1" x14ac:dyDescent="0.25">
      <c r="D11" s="202"/>
      <c r="E11" s="182">
        <f>+Metas!H904</f>
        <v>779</v>
      </c>
      <c r="F11" s="183" t="str">
        <f>+Metas!K904</f>
        <v>Secretarías y entidades del orden departamental adelantarán intervenciones en pro de la movilidad y seguridad vial de manera conjunta y articulada con la STD</v>
      </c>
      <c r="G11" s="226">
        <f>+Metas!J904</f>
        <v>10</v>
      </c>
      <c r="H11" s="1">
        <f t="shared" si="15"/>
        <v>10</v>
      </c>
      <c r="I11" s="185">
        <v>1</v>
      </c>
      <c r="J11" s="185">
        <v>3</v>
      </c>
      <c r="K11" s="185">
        <v>3</v>
      </c>
      <c r="L11" s="185">
        <v>3</v>
      </c>
      <c r="M11" s="186">
        <f t="shared" si="10"/>
        <v>87</v>
      </c>
      <c r="N11" s="186">
        <f t="shared" si="10"/>
        <v>87</v>
      </c>
      <c r="O11" s="186">
        <f t="shared" si="10"/>
        <v>0</v>
      </c>
      <c r="P11" s="186">
        <f t="shared" si="10"/>
        <v>0</v>
      </c>
      <c r="Q11" s="186">
        <f t="shared" si="10"/>
        <v>0</v>
      </c>
      <c r="R11" s="186">
        <f t="shared" si="10"/>
        <v>0</v>
      </c>
      <c r="S11" s="186">
        <f t="shared" si="10"/>
        <v>0</v>
      </c>
      <c r="T11" s="227">
        <f t="shared" si="16"/>
        <v>1</v>
      </c>
      <c r="U11" s="186">
        <f t="shared" si="17"/>
        <v>12</v>
      </c>
      <c r="V11" s="188">
        <v>12</v>
      </c>
      <c r="W11" s="188"/>
      <c r="X11" s="188"/>
      <c r="Y11" s="188"/>
      <c r="Z11" s="188"/>
      <c r="AA11" s="188"/>
      <c r="AB11" s="227">
        <f t="shared" si="18"/>
        <v>3</v>
      </c>
      <c r="AC11" s="186">
        <f t="shared" si="19"/>
        <v>25</v>
      </c>
      <c r="AD11" s="188">
        <v>25</v>
      </c>
      <c r="AE11" s="188"/>
      <c r="AF11" s="188"/>
      <c r="AG11" s="188"/>
      <c r="AH11" s="188"/>
      <c r="AI11" s="188"/>
      <c r="AJ11" s="227">
        <f t="shared" si="20"/>
        <v>3</v>
      </c>
      <c r="AK11" s="186">
        <f t="shared" si="21"/>
        <v>25</v>
      </c>
      <c r="AL11" s="188">
        <v>25</v>
      </c>
      <c r="AM11" s="188"/>
      <c r="AN11" s="188"/>
      <c r="AO11" s="188"/>
      <c r="AP11" s="188"/>
      <c r="AQ11" s="188"/>
      <c r="AR11" s="227">
        <f t="shared" si="22"/>
        <v>3</v>
      </c>
      <c r="AS11" s="186">
        <f t="shared" si="23"/>
        <v>25</v>
      </c>
      <c r="AT11" s="188">
        <v>25</v>
      </c>
      <c r="AU11" s="188"/>
      <c r="AV11" s="188"/>
      <c r="AW11" s="188"/>
      <c r="AX11" s="188"/>
      <c r="AY11" s="188"/>
    </row>
    <row r="12" spans="1:51" ht="32.1" customHeight="1" x14ac:dyDescent="0.25">
      <c r="D12" s="202"/>
      <c r="E12" s="182">
        <f>+Metas!H905</f>
        <v>780</v>
      </c>
      <c r="F12" s="183" t="str">
        <f>+Metas!K905</f>
        <v>Adelantar intervenciones en pro de la movilidad y seguridad vial de manera conjunta y articulada con los siguientes actores: CRC, CIA, CEA, CDA y ONGs vinculadas al sector del tránsito y/o el transporte</v>
      </c>
      <c r="G12" s="226">
        <f>+Metas!J905</f>
        <v>3</v>
      </c>
      <c r="H12" s="1">
        <f t="shared" si="15"/>
        <v>3</v>
      </c>
      <c r="I12" s="185">
        <v>3</v>
      </c>
      <c r="J12" s="185"/>
      <c r="K12" s="185"/>
      <c r="L12" s="185"/>
      <c r="M12" s="186">
        <f t="shared" si="10"/>
        <v>10</v>
      </c>
      <c r="N12" s="186">
        <f t="shared" si="10"/>
        <v>10</v>
      </c>
      <c r="O12" s="186">
        <f t="shared" si="10"/>
        <v>0</v>
      </c>
      <c r="P12" s="186">
        <f t="shared" si="10"/>
        <v>0</v>
      </c>
      <c r="Q12" s="186">
        <f t="shared" si="10"/>
        <v>0</v>
      </c>
      <c r="R12" s="186">
        <f t="shared" si="10"/>
        <v>0</v>
      </c>
      <c r="S12" s="186">
        <f t="shared" si="10"/>
        <v>0</v>
      </c>
      <c r="T12" s="227">
        <f t="shared" si="16"/>
        <v>3</v>
      </c>
      <c r="U12" s="186">
        <f t="shared" si="17"/>
        <v>10</v>
      </c>
      <c r="V12" s="188">
        <v>10</v>
      </c>
      <c r="W12" s="188"/>
      <c r="X12" s="188"/>
      <c r="Y12" s="188"/>
      <c r="Z12" s="188"/>
      <c r="AA12" s="188"/>
      <c r="AB12" s="227">
        <f t="shared" si="18"/>
        <v>0</v>
      </c>
      <c r="AC12" s="186">
        <f t="shared" si="19"/>
        <v>0</v>
      </c>
      <c r="AD12" s="188"/>
      <c r="AE12" s="188"/>
      <c r="AF12" s="188"/>
      <c r="AG12" s="188"/>
      <c r="AH12" s="188"/>
      <c r="AI12" s="188"/>
      <c r="AJ12" s="227">
        <f t="shared" si="20"/>
        <v>0</v>
      </c>
      <c r="AK12" s="186">
        <f t="shared" si="21"/>
        <v>0</v>
      </c>
      <c r="AL12" s="188"/>
      <c r="AM12" s="188"/>
      <c r="AN12" s="188"/>
      <c r="AO12" s="188"/>
      <c r="AP12" s="188"/>
      <c r="AQ12" s="188"/>
      <c r="AR12" s="227">
        <f t="shared" si="22"/>
        <v>0</v>
      </c>
      <c r="AS12" s="186">
        <f t="shared" si="23"/>
        <v>0</v>
      </c>
      <c r="AT12" s="188"/>
      <c r="AU12" s="188"/>
      <c r="AV12" s="188"/>
      <c r="AW12" s="188"/>
      <c r="AX12" s="188"/>
      <c r="AY12" s="188"/>
    </row>
    <row r="13" spans="1:51" ht="32.1" customHeight="1" x14ac:dyDescent="0.25">
      <c r="D13" s="202"/>
      <c r="E13" s="182">
        <f>+Metas!H906</f>
        <v>781</v>
      </c>
      <c r="F13" s="183" t="str">
        <f>+Metas!K906</f>
        <v>Sedes operativas creadas en municipios focalizados con mayor índice de accidentalidad y dificultades en la movilidad, que no cuenten con organismo de tránsito</v>
      </c>
      <c r="G13" s="226">
        <f>+Metas!J906</f>
        <v>3</v>
      </c>
      <c r="H13" s="1">
        <f t="shared" si="15"/>
        <v>3</v>
      </c>
      <c r="I13" s="185"/>
      <c r="J13" s="185"/>
      <c r="K13" s="185"/>
      <c r="L13" s="185">
        <v>3</v>
      </c>
      <c r="M13" s="186">
        <f t="shared" si="10"/>
        <v>150</v>
      </c>
      <c r="N13" s="186">
        <f t="shared" si="10"/>
        <v>150</v>
      </c>
      <c r="O13" s="186">
        <f t="shared" si="10"/>
        <v>0</v>
      </c>
      <c r="P13" s="186">
        <f t="shared" si="10"/>
        <v>0</v>
      </c>
      <c r="Q13" s="186">
        <f t="shared" si="10"/>
        <v>0</v>
      </c>
      <c r="R13" s="186">
        <f t="shared" si="10"/>
        <v>0</v>
      </c>
      <c r="S13" s="186">
        <f t="shared" si="10"/>
        <v>0</v>
      </c>
      <c r="T13" s="227">
        <f t="shared" si="16"/>
        <v>0</v>
      </c>
      <c r="U13" s="186">
        <f t="shared" si="17"/>
        <v>0</v>
      </c>
      <c r="V13" s="188"/>
      <c r="W13" s="188"/>
      <c r="X13" s="188"/>
      <c r="Y13" s="188"/>
      <c r="Z13" s="188"/>
      <c r="AA13" s="188"/>
      <c r="AB13" s="227">
        <f t="shared" si="18"/>
        <v>0</v>
      </c>
      <c r="AC13" s="186">
        <f t="shared" si="19"/>
        <v>0</v>
      </c>
      <c r="AD13" s="188"/>
      <c r="AE13" s="188"/>
      <c r="AF13" s="188"/>
      <c r="AG13" s="188"/>
      <c r="AH13" s="188"/>
      <c r="AI13" s="188"/>
      <c r="AJ13" s="227">
        <f t="shared" si="20"/>
        <v>0</v>
      </c>
      <c r="AK13" s="186">
        <f t="shared" si="21"/>
        <v>0</v>
      </c>
      <c r="AL13" s="188"/>
      <c r="AM13" s="188"/>
      <c r="AN13" s="188"/>
      <c r="AO13" s="188"/>
      <c r="AP13" s="188"/>
      <c r="AQ13" s="188"/>
      <c r="AR13" s="227">
        <f t="shared" si="22"/>
        <v>3</v>
      </c>
      <c r="AS13" s="186">
        <f t="shared" si="23"/>
        <v>150</v>
      </c>
      <c r="AT13" s="188">
        <v>150</v>
      </c>
      <c r="AU13" s="188"/>
      <c r="AV13" s="188"/>
      <c r="AW13" s="188"/>
      <c r="AX13" s="188"/>
      <c r="AY13" s="188"/>
    </row>
    <row r="14" spans="1:51" ht="32.1" customHeight="1" x14ac:dyDescent="0.25">
      <c r="D14" s="202"/>
      <c r="E14" s="182">
        <f>+Metas!H907</f>
        <v>782</v>
      </c>
      <c r="F14" s="183" t="str">
        <f>+Metas!K907</f>
        <v>Campañas para la legalización, normalización de requisitos y exigencias de tránsito en alianza con otros actores viales</v>
      </c>
      <c r="G14" s="226">
        <f>+Metas!J907</f>
        <v>3</v>
      </c>
      <c r="H14" s="1">
        <f t="shared" si="15"/>
        <v>3</v>
      </c>
      <c r="I14" s="185"/>
      <c r="J14" s="185">
        <v>1</v>
      </c>
      <c r="K14" s="185">
        <v>1</v>
      </c>
      <c r="L14" s="185">
        <v>1</v>
      </c>
      <c r="M14" s="186">
        <f t="shared" si="10"/>
        <v>193</v>
      </c>
      <c r="N14" s="186">
        <f t="shared" si="10"/>
        <v>193</v>
      </c>
      <c r="O14" s="186">
        <f t="shared" si="10"/>
        <v>0</v>
      </c>
      <c r="P14" s="186">
        <f t="shared" si="10"/>
        <v>0</v>
      </c>
      <c r="Q14" s="186">
        <f t="shared" si="10"/>
        <v>0</v>
      </c>
      <c r="R14" s="186">
        <f t="shared" si="10"/>
        <v>0</v>
      </c>
      <c r="S14" s="186">
        <f t="shared" si="10"/>
        <v>0</v>
      </c>
      <c r="T14" s="227">
        <f t="shared" si="16"/>
        <v>0</v>
      </c>
      <c r="U14" s="186">
        <f t="shared" si="17"/>
        <v>22</v>
      </c>
      <c r="V14" s="188">
        <v>22</v>
      </c>
      <c r="W14" s="188"/>
      <c r="X14" s="188"/>
      <c r="Y14" s="188"/>
      <c r="Z14" s="188"/>
      <c r="AA14" s="188"/>
      <c r="AB14" s="227">
        <f t="shared" si="18"/>
        <v>1</v>
      </c>
      <c r="AC14" s="186">
        <f t="shared" si="19"/>
        <v>56</v>
      </c>
      <c r="AD14" s="188">
        <v>56</v>
      </c>
      <c r="AE14" s="188"/>
      <c r="AF14" s="188"/>
      <c r="AG14" s="188"/>
      <c r="AH14" s="188"/>
      <c r="AI14" s="188"/>
      <c r="AJ14" s="227">
        <f t="shared" si="20"/>
        <v>1</v>
      </c>
      <c r="AK14" s="186">
        <f t="shared" si="21"/>
        <v>57</v>
      </c>
      <c r="AL14" s="188">
        <v>57</v>
      </c>
      <c r="AM14" s="188"/>
      <c r="AN14" s="188"/>
      <c r="AO14" s="188"/>
      <c r="AP14" s="188"/>
      <c r="AQ14" s="188"/>
      <c r="AR14" s="227">
        <f t="shared" si="22"/>
        <v>1</v>
      </c>
      <c r="AS14" s="186">
        <f t="shared" si="23"/>
        <v>58</v>
      </c>
      <c r="AT14" s="188">
        <v>58</v>
      </c>
      <c r="AU14" s="188"/>
      <c r="AV14" s="188"/>
      <c r="AW14" s="188"/>
      <c r="AX14" s="188"/>
      <c r="AY14" s="188"/>
    </row>
    <row r="15" spans="1:51" ht="32.1" customHeight="1" x14ac:dyDescent="0.25">
      <c r="D15" s="202"/>
      <c r="E15" s="182">
        <f>+Metas!H908</f>
        <v>783</v>
      </c>
      <c r="F15" s="183" t="str">
        <f>+Metas!K908</f>
        <v>Planes Locales de Seguridad Vial han sido auditados y vigilados</v>
      </c>
      <c r="G15" s="226">
        <f>+Metas!J908</f>
        <v>12</v>
      </c>
      <c r="H15" s="1">
        <f t="shared" si="15"/>
        <v>12</v>
      </c>
      <c r="I15" s="185">
        <v>5</v>
      </c>
      <c r="J15" s="185">
        <v>2</v>
      </c>
      <c r="K15" s="185">
        <v>2</v>
      </c>
      <c r="L15" s="185">
        <v>3</v>
      </c>
      <c r="M15" s="186">
        <f t="shared" si="10"/>
        <v>12</v>
      </c>
      <c r="N15" s="186">
        <f t="shared" si="10"/>
        <v>12</v>
      </c>
      <c r="O15" s="186">
        <f t="shared" si="10"/>
        <v>0</v>
      </c>
      <c r="P15" s="186">
        <f t="shared" si="10"/>
        <v>0</v>
      </c>
      <c r="Q15" s="186">
        <f t="shared" si="10"/>
        <v>0</v>
      </c>
      <c r="R15" s="186">
        <f t="shared" si="10"/>
        <v>0</v>
      </c>
      <c r="S15" s="186">
        <f t="shared" si="10"/>
        <v>0</v>
      </c>
      <c r="T15" s="227">
        <f t="shared" si="16"/>
        <v>5</v>
      </c>
      <c r="U15" s="186">
        <f t="shared" si="17"/>
        <v>3</v>
      </c>
      <c r="V15" s="188">
        <v>3</v>
      </c>
      <c r="W15" s="188"/>
      <c r="X15" s="188"/>
      <c r="Y15" s="188"/>
      <c r="Z15" s="188"/>
      <c r="AA15" s="188"/>
      <c r="AB15" s="227">
        <f t="shared" si="18"/>
        <v>2</v>
      </c>
      <c r="AC15" s="186">
        <f t="shared" si="19"/>
        <v>3</v>
      </c>
      <c r="AD15" s="188">
        <v>3</v>
      </c>
      <c r="AE15" s="188"/>
      <c r="AF15" s="188"/>
      <c r="AG15" s="188"/>
      <c r="AH15" s="188"/>
      <c r="AI15" s="188"/>
      <c r="AJ15" s="227">
        <f t="shared" si="20"/>
        <v>2</v>
      </c>
      <c r="AK15" s="186">
        <f t="shared" si="21"/>
        <v>3</v>
      </c>
      <c r="AL15" s="188">
        <v>3</v>
      </c>
      <c r="AM15" s="188"/>
      <c r="AN15" s="188"/>
      <c r="AO15" s="188"/>
      <c r="AP15" s="188"/>
      <c r="AQ15" s="188"/>
      <c r="AR15" s="227">
        <f t="shared" si="22"/>
        <v>3</v>
      </c>
      <c r="AS15" s="186">
        <f t="shared" si="23"/>
        <v>3</v>
      </c>
      <c r="AT15" s="188">
        <v>3</v>
      </c>
      <c r="AU15" s="188"/>
      <c r="AV15" s="188"/>
      <c r="AW15" s="188"/>
      <c r="AX15" s="188"/>
      <c r="AY15" s="188"/>
    </row>
    <row r="16" spans="1:51" ht="32.1" customHeight="1" x14ac:dyDescent="0.25">
      <c r="D16" s="202"/>
      <c r="E16" s="182">
        <f>+Metas!H909</f>
        <v>784</v>
      </c>
      <c r="F16" s="183" t="str">
        <f>+Metas!K909</f>
        <v>Municipios contarán con un Plan Local Seguridad Vial</v>
      </c>
      <c r="G16" s="226">
        <f>+Metas!J909</f>
        <v>12</v>
      </c>
      <c r="H16" s="1">
        <f t="shared" si="15"/>
        <v>12</v>
      </c>
      <c r="I16" s="185">
        <v>5</v>
      </c>
      <c r="J16" s="185">
        <v>2</v>
      </c>
      <c r="K16" s="185">
        <v>2</v>
      </c>
      <c r="L16" s="185">
        <v>3</v>
      </c>
      <c r="M16" s="186">
        <f t="shared" si="10"/>
        <v>15</v>
      </c>
      <c r="N16" s="186">
        <f t="shared" si="10"/>
        <v>15</v>
      </c>
      <c r="O16" s="186">
        <f t="shared" si="10"/>
        <v>0</v>
      </c>
      <c r="P16" s="186">
        <f t="shared" si="10"/>
        <v>0</v>
      </c>
      <c r="Q16" s="186">
        <f t="shared" si="10"/>
        <v>0</v>
      </c>
      <c r="R16" s="186">
        <f t="shared" si="10"/>
        <v>0</v>
      </c>
      <c r="S16" s="186">
        <f t="shared" si="10"/>
        <v>0</v>
      </c>
      <c r="T16" s="227">
        <f t="shared" si="16"/>
        <v>5</v>
      </c>
      <c r="U16" s="186">
        <f t="shared" si="17"/>
        <v>6</v>
      </c>
      <c r="V16" s="188">
        <v>6</v>
      </c>
      <c r="W16" s="188"/>
      <c r="X16" s="188"/>
      <c r="Y16" s="188"/>
      <c r="Z16" s="188"/>
      <c r="AA16" s="188"/>
      <c r="AB16" s="227">
        <f t="shared" si="18"/>
        <v>2</v>
      </c>
      <c r="AC16" s="186">
        <f t="shared" si="19"/>
        <v>3</v>
      </c>
      <c r="AD16" s="188">
        <v>3</v>
      </c>
      <c r="AE16" s="188"/>
      <c r="AF16" s="188"/>
      <c r="AG16" s="188"/>
      <c r="AH16" s="188"/>
      <c r="AI16" s="188"/>
      <c r="AJ16" s="227">
        <f t="shared" si="20"/>
        <v>2</v>
      </c>
      <c r="AK16" s="186">
        <f t="shared" si="21"/>
        <v>3</v>
      </c>
      <c r="AL16" s="188">
        <v>3</v>
      </c>
      <c r="AM16" s="188"/>
      <c r="AN16" s="188"/>
      <c r="AO16" s="188"/>
      <c r="AP16" s="188"/>
      <c r="AQ16" s="188"/>
      <c r="AR16" s="227">
        <f t="shared" si="22"/>
        <v>3</v>
      </c>
      <c r="AS16" s="186">
        <f t="shared" si="23"/>
        <v>3</v>
      </c>
      <c r="AT16" s="188">
        <v>3</v>
      </c>
      <c r="AU16" s="188"/>
      <c r="AV16" s="188"/>
      <c r="AW16" s="188"/>
      <c r="AX16" s="188"/>
      <c r="AY16" s="188"/>
    </row>
    <row r="17" spans="4:51" ht="32.1" customHeight="1" x14ac:dyDescent="0.25">
      <c r="D17" s="202"/>
      <c r="E17" s="182">
        <f>+Metas!H910</f>
        <v>785</v>
      </c>
      <c r="F17" s="183" t="str">
        <f>+Metas!K910</f>
        <v>Pliegos contendrán como requisito para concursar contar con el Plan Estratégico de Seguridad Vial</v>
      </c>
      <c r="G17" s="226">
        <f>+Metas!J910</f>
        <v>20</v>
      </c>
      <c r="H17" s="1">
        <f t="shared" si="15"/>
        <v>20</v>
      </c>
      <c r="I17" s="185"/>
      <c r="J17" s="185"/>
      <c r="K17" s="185"/>
      <c r="L17" s="185">
        <v>20</v>
      </c>
      <c r="M17" s="186">
        <f t="shared" si="10"/>
        <v>5</v>
      </c>
      <c r="N17" s="186">
        <f t="shared" si="10"/>
        <v>5</v>
      </c>
      <c r="O17" s="186">
        <f t="shared" si="10"/>
        <v>0</v>
      </c>
      <c r="P17" s="186">
        <f t="shared" si="10"/>
        <v>0</v>
      </c>
      <c r="Q17" s="186">
        <f t="shared" si="10"/>
        <v>0</v>
      </c>
      <c r="R17" s="186">
        <f t="shared" si="10"/>
        <v>0</v>
      </c>
      <c r="S17" s="186">
        <f t="shared" si="10"/>
        <v>0</v>
      </c>
      <c r="T17" s="227">
        <f t="shared" si="16"/>
        <v>0</v>
      </c>
      <c r="U17" s="186">
        <f t="shared" si="17"/>
        <v>0</v>
      </c>
      <c r="V17" s="188"/>
      <c r="W17" s="188"/>
      <c r="X17" s="188"/>
      <c r="Y17" s="188"/>
      <c r="Z17" s="188"/>
      <c r="AA17" s="188"/>
      <c r="AB17" s="227">
        <f t="shared" si="18"/>
        <v>0</v>
      </c>
      <c r="AC17" s="186">
        <f t="shared" si="19"/>
        <v>0</v>
      </c>
      <c r="AD17" s="188"/>
      <c r="AE17" s="188"/>
      <c r="AF17" s="188"/>
      <c r="AG17" s="188"/>
      <c r="AH17" s="188"/>
      <c r="AI17" s="188"/>
      <c r="AJ17" s="227">
        <f t="shared" si="20"/>
        <v>0</v>
      </c>
      <c r="AK17" s="186">
        <f t="shared" si="21"/>
        <v>0</v>
      </c>
      <c r="AL17" s="188"/>
      <c r="AM17" s="188"/>
      <c r="AN17" s="188"/>
      <c r="AO17" s="188"/>
      <c r="AP17" s="188"/>
      <c r="AQ17" s="188"/>
      <c r="AR17" s="227">
        <f t="shared" si="22"/>
        <v>20</v>
      </c>
      <c r="AS17" s="186">
        <f t="shared" si="23"/>
        <v>5</v>
      </c>
      <c r="AT17" s="188">
        <v>5</v>
      </c>
      <c r="AU17" s="188"/>
      <c r="AV17" s="188"/>
      <c r="AW17" s="188"/>
      <c r="AX17" s="188"/>
      <c r="AY17" s="188"/>
    </row>
    <row r="18" spans="4:51" ht="32.1" customHeight="1" x14ac:dyDescent="0.25">
      <c r="D18" s="202"/>
      <c r="E18" s="182">
        <f>+Metas!H911</f>
        <v>786</v>
      </c>
      <c r="F18" s="183" t="str">
        <f>+Metas!K911</f>
        <v xml:space="preserve">Empresas cuentan con un Plan Estratégico de Seguridad Vial </v>
      </c>
      <c r="G18" s="226">
        <f>+Metas!J911</f>
        <v>100</v>
      </c>
      <c r="H18" s="1">
        <f t="shared" si="15"/>
        <v>100</v>
      </c>
      <c r="I18" s="185">
        <v>25</v>
      </c>
      <c r="J18" s="185">
        <v>25</v>
      </c>
      <c r="K18" s="185">
        <v>25</v>
      </c>
      <c r="L18" s="185">
        <v>25</v>
      </c>
      <c r="M18" s="186">
        <f t="shared" si="10"/>
        <v>20</v>
      </c>
      <c r="N18" s="186">
        <f t="shared" si="10"/>
        <v>20</v>
      </c>
      <c r="O18" s="186">
        <f t="shared" si="10"/>
        <v>0</v>
      </c>
      <c r="P18" s="186">
        <f t="shared" si="10"/>
        <v>0</v>
      </c>
      <c r="Q18" s="186">
        <f t="shared" si="10"/>
        <v>0</v>
      </c>
      <c r="R18" s="186">
        <f t="shared" si="10"/>
        <v>0</v>
      </c>
      <c r="S18" s="186">
        <f t="shared" si="10"/>
        <v>0</v>
      </c>
      <c r="T18" s="227">
        <f t="shared" si="16"/>
        <v>25</v>
      </c>
      <c r="U18" s="186">
        <f t="shared" si="17"/>
        <v>5</v>
      </c>
      <c r="V18" s="188">
        <v>5</v>
      </c>
      <c r="W18" s="188"/>
      <c r="X18" s="188"/>
      <c r="Y18" s="188"/>
      <c r="Z18" s="188"/>
      <c r="AA18" s="188"/>
      <c r="AB18" s="227">
        <f t="shared" si="18"/>
        <v>25</v>
      </c>
      <c r="AC18" s="186">
        <f t="shared" si="19"/>
        <v>5</v>
      </c>
      <c r="AD18" s="188">
        <v>5</v>
      </c>
      <c r="AE18" s="188"/>
      <c r="AF18" s="188"/>
      <c r="AG18" s="188"/>
      <c r="AH18" s="188"/>
      <c r="AI18" s="188"/>
      <c r="AJ18" s="227">
        <f t="shared" si="20"/>
        <v>25</v>
      </c>
      <c r="AK18" s="186">
        <f t="shared" si="21"/>
        <v>5</v>
      </c>
      <c r="AL18" s="188">
        <v>5</v>
      </c>
      <c r="AM18" s="188"/>
      <c r="AN18" s="188"/>
      <c r="AO18" s="188"/>
      <c r="AP18" s="188"/>
      <c r="AQ18" s="188"/>
      <c r="AR18" s="227">
        <f t="shared" si="22"/>
        <v>25</v>
      </c>
      <c r="AS18" s="186">
        <f t="shared" si="23"/>
        <v>5</v>
      </c>
      <c r="AT18" s="188">
        <v>5</v>
      </c>
      <c r="AU18" s="188"/>
      <c r="AV18" s="188"/>
      <c r="AW18" s="188"/>
      <c r="AX18" s="188"/>
      <c r="AY18" s="188"/>
    </row>
    <row r="19" spans="4:51" ht="32.1" customHeight="1" x14ac:dyDescent="0.25">
      <c r="D19" s="202"/>
      <c r="E19" s="182">
        <f>+Metas!H912</f>
        <v>787</v>
      </c>
      <c r="F19" s="183" t="str">
        <f>+Metas!K912</f>
        <v>Instituciones Educativas cuentan con Plan de Movilidad Escolar</v>
      </c>
      <c r="G19" s="226">
        <f>+Metas!J912</f>
        <v>20</v>
      </c>
      <c r="H19" s="1">
        <f t="shared" si="15"/>
        <v>20</v>
      </c>
      <c r="I19" s="185">
        <v>3</v>
      </c>
      <c r="J19" s="185">
        <v>4</v>
      </c>
      <c r="K19" s="185">
        <v>6</v>
      </c>
      <c r="L19" s="185">
        <v>7</v>
      </c>
      <c r="M19" s="186">
        <f t="shared" si="10"/>
        <v>40</v>
      </c>
      <c r="N19" s="186">
        <f t="shared" si="10"/>
        <v>40</v>
      </c>
      <c r="O19" s="186">
        <f t="shared" si="10"/>
        <v>0</v>
      </c>
      <c r="P19" s="186">
        <f t="shared" si="10"/>
        <v>0</v>
      </c>
      <c r="Q19" s="186">
        <f t="shared" si="10"/>
        <v>0</v>
      </c>
      <c r="R19" s="186">
        <f t="shared" si="10"/>
        <v>0</v>
      </c>
      <c r="S19" s="186">
        <f t="shared" si="10"/>
        <v>0</v>
      </c>
      <c r="T19" s="227">
        <f t="shared" si="16"/>
        <v>3</v>
      </c>
      <c r="U19" s="186">
        <f t="shared" si="17"/>
        <v>10</v>
      </c>
      <c r="V19" s="188">
        <v>10</v>
      </c>
      <c r="W19" s="188"/>
      <c r="X19" s="188"/>
      <c r="Y19" s="188"/>
      <c r="Z19" s="188"/>
      <c r="AA19" s="188"/>
      <c r="AB19" s="227">
        <f t="shared" si="18"/>
        <v>4</v>
      </c>
      <c r="AC19" s="186">
        <f t="shared" si="19"/>
        <v>10</v>
      </c>
      <c r="AD19" s="188">
        <v>10</v>
      </c>
      <c r="AE19" s="188"/>
      <c r="AF19" s="188"/>
      <c r="AG19" s="188"/>
      <c r="AH19" s="188"/>
      <c r="AI19" s="188"/>
      <c r="AJ19" s="227">
        <f t="shared" si="20"/>
        <v>6</v>
      </c>
      <c r="AK19" s="186">
        <f t="shared" si="21"/>
        <v>10</v>
      </c>
      <c r="AL19" s="188">
        <v>10</v>
      </c>
      <c r="AM19" s="188"/>
      <c r="AN19" s="188"/>
      <c r="AO19" s="188"/>
      <c r="AP19" s="188"/>
      <c r="AQ19" s="188"/>
      <c r="AR19" s="227">
        <f t="shared" si="22"/>
        <v>7</v>
      </c>
      <c r="AS19" s="186">
        <f t="shared" si="23"/>
        <v>10</v>
      </c>
      <c r="AT19" s="188">
        <v>10</v>
      </c>
      <c r="AU19" s="188"/>
      <c r="AV19" s="188"/>
      <c r="AW19" s="188"/>
      <c r="AX19" s="188"/>
      <c r="AY19" s="188"/>
    </row>
    <row r="20" spans="4:51" ht="32.1" customHeight="1" x14ac:dyDescent="0.25">
      <c r="D20" s="202"/>
      <c r="E20" s="182">
        <f>+Metas!H913</f>
        <v>788</v>
      </c>
      <c r="F20" s="183" t="str">
        <f>+Metas!K913</f>
        <v>Establecimientos de comercio que se dedican al expendio de licores, bares, discotecas y afines cuentan con un Plan Estratégico de Responsabilidad en el Consumo de Alcohol</v>
      </c>
      <c r="G20" s="226">
        <f>+Metas!J913</f>
        <v>20</v>
      </c>
      <c r="H20" s="1">
        <f t="shared" si="15"/>
        <v>20</v>
      </c>
      <c r="I20" s="185"/>
      <c r="J20" s="185">
        <v>6</v>
      </c>
      <c r="K20" s="185">
        <v>6</v>
      </c>
      <c r="L20" s="185">
        <v>8</v>
      </c>
      <c r="M20" s="186">
        <f t="shared" si="10"/>
        <v>18</v>
      </c>
      <c r="N20" s="186">
        <f t="shared" si="10"/>
        <v>18</v>
      </c>
      <c r="O20" s="186">
        <f t="shared" si="10"/>
        <v>0</v>
      </c>
      <c r="P20" s="186">
        <f t="shared" si="10"/>
        <v>0</v>
      </c>
      <c r="Q20" s="186">
        <f t="shared" si="10"/>
        <v>0</v>
      </c>
      <c r="R20" s="186">
        <f t="shared" si="10"/>
        <v>0</v>
      </c>
      <c r="S20" s="186">
        <f t="shared" si="10"/>
        <v>0</v>
      </c>
      <c r="T20" s="227">
        <f t="shared" si="16"/>
        <v>0</v>
      </c>
      <c r="U20" s="186">
        <f t="shared" si="17"/>
        <v>0</v>
      </c>
      <c r="V20" s="188"/>
      <c r="W20" s="188"/>
      <c r="X20" s="188"/>
      <c r="Y20" s="188"/>
      <c r="Z20" s="188"/>
      <c r="AA20" s="188"/>
      <c r="AB20" s="227">
        <f t="shared" si="18"/>
        <v>6</v>
      </c>
      <c r="AC20" s="186">
        <f t="shared" si="19"/>
        <v>6</v>
      </c>
      <c r="AD20" s="188">
        <v>6</v>
      </c>
      <c r="AE20" s="188"/>
      <c r="AF20" s="188"/>
      <c r="AG20" s="188"/>
      <c r="AH20" s="188"/>
      <c r="AI20" s="188"/>
      <c r="AJ20" s="227">
        <f t="shared" si="20"/>
        <v>6</v>
      </c>
      <c r="AK20" s="186">
        <f t="shared" si="21"/>
        <v>6</v>
      </c>
      <c r="AL20" s="188">
        <v>6</v>
      </c>
      <c r="AM20" s="188"/>
      <c r="AN20" s="188"/>
      <c r="AO20" s="188"/>
      <c r="AP20" s="188"/>
      <c r="AQ20" s="188"/>
      <c r="AR20" s="227">
        <f t="shared" si="22"/>
        <v>8</v>
      </c>
      <c r="AS20" s="186">
        <f t="shared" si="23"/>
        <v>6</v>
      </c>
      <c r="AT20" s="188">
        <v>6</v>
      </c>
      <c r="AU20" s="188"/>
      <c r="AV20" s="188"/>
      <c r="AW20" s="188"/>
      <c r="AX20" s="188"/>
      <c r="AY20" s="188"/>
    </row>
    <row r="21" spans="4:51" ht="32.1" customHeight="1" x14ac:dyDescent="0.25">
      <c r="D21" s="202"/>
      <c r="E21" s="182">
        <f>+Metas!H914</f>
        <v>789</v>
      </c>
      <c r="F21" s="183" t="str">
        <f>+Metas!K914</f>
        <v>Decreto modificando el Comité Departamental de Seguridad Vial</v>
      </c>
      <c r="G21" s="226">
        <f>+Metas!J914</f>
        <v>1</v>
      </c>
      <c r="H21" s="1">
        <f t="shared" si="15"/>
        <v>1</v>
      </c>
      <c r="I21" s="185">
        <v>1</v>
      </c>
      <c r="J21" s="185"/>
      <c r="K21" s="185"/>
      <c r="L21" s="185"/>
      <c r="M21" s="186">
        <f t="shared" si="10"/>
        <v>0</v>
      </c>
      <c r="N21" s="186">
        <f t="shared" si="10"/>
        <v>0</v>
      </c>
      <c r="O21" s="186">
        <f t="shared" si="10"/>
        <v>0</v>
      </c>
      <c r="P21" s="186">
        <f t="shared" si="10"/>
        <v>0</v>
      </c>
      <c r="Q21" s="186">
        <f t="shared" si="10"/>
        <v>0</v>
      </c>
      <c r="R21" s="186">
        <f t="shared" si="10"/>
        <v>0</v>
      </c>
      <c r="S21" s="186">
        <f t="shared" si="10"/>
        <v>0</v>
      </c>
      <c r="T21" s="227">
        <f t="shared" si="16"/>
        <v>1</v>
      </c>
      <c r="U21" s="186">
        <f t="shared" si="17"/>
        <v>0</v>
      </c>
      <c r="V21" s="188"/>
      <c r="W21" s="188"/>
      <c r="X21" s="188"/>
      <c r="Y21" s="188"/>
      <c r="Z21" s="188"/>
      <c r="AA21" s="188"/>
      <c r="AB21" s="227">
        <f t="shared" si="18"/>
        <v>0</v>
      </c>
      <c r="AC21" s="186">
        <f t="shared" si="19"/>
        <v>0</v>
      </c>
      <c r="AD21" s="188"/>
      <c r="AE21" s="188"/>
      <c r="AF21" s="188"/>
      <c r="AG21" s="188"/>
      <c r="AH21" s="188"/>
      <c r="AI21" s="188"/>
      <c r="AJ21" s="227">
        <f t="shared" si="20"/>
        <v>0</v>
      </c>
      <c r="AK21" s="186">
        <f t="shared" si="21"/>
        <v>0</v>
      </c>
      <c r="AL21" s="188"/>
      <c r="AM21" s="188"/>
      <c r="AN21" s="188"/>
      <c r="AO21" s="188"/>
      <c r="AP21" s="188"/>
      <c r="AQ21" s="188"/>
      <c r="AR21" s="227">
        <f t="shared" si="22"/>
        <v>0</v>
      </c>
      <c r="AS21" s="186">
        <f t="shared" si="23"/>
        <v>0</v>
      </c>
      <c r="AT21" s="188"/>
      <c r="AU21" s="188"/>
      <c r="AV21" s="188"/>
      <c r="AW21" s="188"/>
      <c r="AX21" s="188"/>
      <c r="AY21" s="188"/>
    </row>
    <row r="22" spans="4:51" ht="32.1" customHeight="1" x14ac:dyDescent="0.25">
      <c r="D22" s="202"/>
      <c r="E22" s="182">
        <f>+Metas!H915</f>
        <v>790</v>
      </c>
      <c r="F22" s="183" t="str">
        <f>+Metas!K915</f>
        <v>Plan Estratégico de Tecnologías de la Información y las Comunicaciones formulado</v>
      </c>
      <c r="G22" s="226">
        <f>+Metas!J915</f>
        <v>1</v>
      </c>
      <c r="H22" s="1">
        <f t="shared" si="15"/>
        <v>1</v>
      </c>
      <c r="I22" s="185"/>
      <c r="J22" s="185">
        <v>1</v>
      </c>
      <c r="K22" s="185"/>
      <c r="L22" s="185"/>
      <c r="M22" s="186">
        <f t="shared" si="10"/>
        <v>50</v>
      </c>
      <c r="N22" s="186">
        <f t="shared" si="10"/>
        <v>50</v>
      </c>
      <c r="O22" s="186">
        <f t="shared" si="10"/>
        <v>0</v>
      </c>
      <c r="P22" s="186">
        <f t="shared" si="10"/>
        <v>0</v>
      </c>
      <c r="Q22" s="186">
        <f t="shared" si="10"/>
        <v>0</v>
      </c>
      <c r="R22" s="186">
        <f t="shared" si="10"/>
        <v>0</v>
      </c>
      <c r="S22" s="186">
        <f t="shared" si="10"/>
        <v>0</v>
      </c>
      <c r="T22" s="227">
        <f t="shared" si="16"/>
        <v>0</v>
      </c>
      <c r="U22" s="186">
        <f t="shared" si="17"/>
        <v>0</v>
      </c>
      <c r="V22" s="188"/>
      <c r="W22" s="188"/>
      <c r="X22" s="188"/>
      <c r="Y22" s="188"/>
      <c r="Z22" s="188"/>
      <c r="AA22" s="188"/>
      <c r="AB22" s="227">
        <f t="shared" si="18"/>
        <v>1</v>
      </c>
      <c r="AC22" s="186">
        <f t="shared" si="19"/>
        <v>50</v>
      </c>
      <c r="AD22" s="188">
        <v>50</v>
      </c>
      <c r="AE22" s="188"/>
      <c r="AF22" s="188"/>
      <c r="AG22" s="188"/>
      <c r="AH22" s="188"/>
      <c r="AI22" s="188"/>
      <c r="AJ22" s="227">
        <f t="shared" si="20"/>
        <v>0</v>
      </c>
      <c r="AK22" s="186">
        <f t="shared" si="21"/>
        <v>0</v>
      </c>
      <c r="AL22" s="188"/>
      <c r="AM22" s="188"/>
      <c r="AN22" s="188"/>
      <c r="AO22" s="188"/>
      <c r="AP22" s="188"/>
      <c r="AQ22" s="188"/>
      <c r="AR22" s="227">
        <f t="shared" si="22"/>
        <v>0</v>
      </c>
      <c r="AS22" s="186">
        <f t="shared" si="23"/>
        <v>0</v>
      </c>
      <c r="AT22" s="188"/>
      <c r="AU22" s="188"/>
      <c r="AV22" s="188"/>
      <c r="AW22" s="188"/>
      <c r="AX22" s="188"/>
      <c r="AY22" s="188"/>
    </row>
    <row r="23" spans="4:51" ht="32.1" customHeight="1" x14ac:dyDescent="0.25">
      <c r="D23" s="202"/>
      <c r="E23" s="182">
        <f>+Metas!H916</f>
        <v>791</v>
      </c>
      <c r="F23" s="183" t="str">
        <f>+Metas!K916</f>
        <v>Red de empresas promotoras de la seguridad vial constituida y en funcionamiento</v>
      </c>
      <c r="G23" s="226">
        <f>+Metas!J916</f>
        <v>1</v>
      </c>
      <c r="H23" s="1">
        <f t="shared" si="15"/>
        <v>1</v>
      </c>
      <c r="I23" s="185"/>
      <c r="J23" s="185"/>
      <c r="K23" s="185"/>
      <c r="L23" s="185">
        <v>1</v>
      </c>
      <c r="M23" s="186">
        <f t="shared" ref="M23:S41" si="24">+U23+AC23+AK23+AS23</f>
        <v>32</v>
      </c>
      <c r="N23" s="186">
        <f t="shared" si="24"/>
        <v>32</v>
      </c>
      <c r="O23" s="186">
        <f t="shared" si="24"/>
        <v>0</v>
      </c>
      <c r="P23" s="186">
        <f t="shared" si="24"/>
        <v>0</v>
      </c>
      <c r="Q23" s="186">
        <f t="shared" si="24"/>
        <v>0</v>
      </c>
      <c r="R23" s="186">
        <f t="shared" si="24"/>
        <v>0</v>
      </c>
      <c r="S23" s="186">
        <f t="shared" si="24"/>
        <v>0</v>
      </c>
      <c r="T23" s="227">
        <f t="shared" si="16"/>
        <v>0</v>
      </c>
      <c r="U23" s="186">
        <f t="shared" si="17"/>
        <v>0</v>
      </c>
      <c r="V23" s="188"/>
      <c r="W23" s="188"/>
      <c r="X23" s="188"/>
      <c r="Y23" s="188"/>
      <c r="Z23" s="188"/>
      <c r="AA23" s="188"/>
      <c r="AB23" s="227">
        <f t="shared" si="18"/>
        <v>0</v>
      </c>
      <c r="AC23" s="186">
        <f t="shared" si="19"/>
        <v>0</v>
      </c>
      <c r="AD23" s="188"/>
      <c r="AE23" s="188"/>
      <c r="AF23" s="188"/>
      <c r="AG23" s="188"/>
      <c r="AH23" s="188"/>
      <c r="AI23" s="188"/>
      <c r="AJ23" s="227">
        <f t="shared" si="20"/>
        <v>0</v>
      </c>
      <c r="AK23" s="186">
        <f t="shared" si="21"/>
        <v>0</v>
      </c>
      <c r="AL23" s="188"/>
      <c r="AM23" s="188"/>
      <c r="AN23" s="188"/>
      <c r="AO23" s="188"/>
      <c r="AP23" s="188"/>
      <c r="AQ23" s="188"/>
      <c r="AR23" s="227">
        <f t="shared" si="22"/>
        <v>1</v>
      </c>
      <c r="AS23" s="186">
        <f t="shared" si="23"/>
        <v>32</v>
      </c>
      <c r="AT23" s="188">
        <v>32</v>
      </c>
      <c r="AU23" s="188"/>
      <c r="AV23" s="188"/>
      <c r="AW23" s="188"/>
      <c r="AX23" s="188"/>
      <c r="AY23" s="188"/>
    </row>
    <row r="24" spans="4:51" ht="32.1" customHeight="1" x14ac:dyDescent="0.25">
      <c r="D24" s="202"/>
      <c r="E24" s="182">
        <f>+Metas!H917</f>
        <v>792</v>
      </c>
      <c r="F24" s="183" t="str">
        <f>+Metas!K917</f>
        <v>Observatorio Departamental de Seguridad Vial y Movilidad creado y en funcionamiento</v>
      </c>
      <c r="G24" s="226">
        <f>+Metas!J917</f>
        <v>1</v>
      </c>
      <c r="H24" s="1">
        <f t="shared" si="15"/>
        <v>1</v>
      </c>
      <c r="I24" s="185">
        <v>1</v>
      </c>
      <c r="J24" s="185"/>
      <c r="K24" s="185"/>
      <c r="L24" s="185"/>
      <c r="M24" s="186">
        <f t="shared" si="24"/>
        <v>10</v>
      </c>
      <c r="N24" s="186">
        <f t="shared" si="24"/>
        <v>10</v>
      </c>
      <c r="O24" s="186">
        <f t="shared" si="24"/>
        <v>0</v>
      </c>
      <c r="P24" s="186">
        <f t="shared" si="24"/>
        <v>0</v>
      </c>
      <c r="Q24" s="186">
        <f t="shared" si="24"/>
        <v>0</v>
      </c>
      <c r="R24" s="186">
        <f t="shared" si="24"/>
        <v>0</v>
      </c>
      <c r="S24" s="186">
        <f t="shared" si="24"/>
        <v>0</v>
      </c>
      <c r="T24" s="227">
        <f t="shared" si="16"/>
        <v>1</v>
      </c>
      <c r="U24" s="186">
        <f t="shared" si="17"/>
        <v>0</v>
      </c>
      <c r="V24" s="188"/>
      <c r="W24" s="188"/>
      <c r="X24" s="188"/>
      <c r="Y24" s="188"/>
      <c r="Z24" s="188"/>
      <c r="AA24" s="188"/>
      <c r="AB24" s="227">
        <f t="shared" si="18"/>
        <v>0</v>
      </c>
      <c r="AC24" s="186">
        <f t="shared" si="19"/>
        <v>10</v>
      </c>
      <c r="AD24" s="188">
        <v>10</v>
      </c>
      <c r="AE24" s="188"/>
      <c r="AF24" s="188"/>
      <c r="AG24" s="188"/>
      <c r="AH24" s="188"/>
      <c r="AI24" s="188"/>
      <c r="AJ24" s="227">
        <f t="shared" si="20"/>
        <v>0</v>
      </c>
      <c r="AK24" s="186">
        <f t="shared" si="21"/>
        <v>0</v>
      </c>
      <c r="AL24" s="188"/>
      <c r="AM24" s="188"/>
      <c r="AN24" s="188"/>
      <c r="AO24" s="188"/>
      <c r="AP24" s="188"/>
      <c r="AQ24" s="188"/>
      <c r="AR24" s="227">
        <f t="shared" si="22"/>
        <v>0</v>
      </c>
      <c r="AS24" s="186">
        <f t="shared" si="23"/>
        <v>0</v>
      </c>
      <c r="AT24" s="188"/>
      <c r="AU24" s="188"/>
      <c r="AV24" s="188"/>
      <c r="AW24" s="188"/>
      <c r="AX24" s="188"/>
      <c r="AY24" s="188"/>
    </row>
    <row r="25" spans="4:51" ht="32.1" customHeight="1" x14ac:dyDescent="0.25">
      <c r="D25" s="202"/>
      <c r="E25" s="182">
        <f>+Metas!H918</f>
        <v>793</v>
      </c>
      <c r="F25" s="183" t="str">
        <f>+Metas!K918</f>
        <v>Mesa Departamental de Políticas Públicas de Motociclistas creado y en funcionamiento</v>
      </c>
      <c r="G25" s="226">
        <f>+Metas!J918</f>
        <v>1</v>
      </c>
      <c r="H25" s="1">
        <f t="shared" si="15"/>
        <v>1</v>
      </c>
      <c r="I25" s="185">
        <v>1</v>
      </c>
      <c r="J25" s="185"/>
      <c r="K25" s="185"/>
      <c r="L25" s="185"/>
      <c r="M25" s="186">
        <f t="shared" si="24"/>
        <v>10</v>
      </c>
      <c r="N25" s="186">
        <f t="shared" si="24"/>
        <v>10</v>
      </c>
      <c r="O25" s="186">
        <f t="shared" si="24"/>
        <v>0</v>
      </c>
      <c r="P25" s="186">
        <f t="shared" si="24"/>
        <v>0</v>
      </c>
      <c r="Q25" s="186">
        <f t="shared" si="24"/>
        <v>0</v>
      </c>
      <c r="R25" s="186">
        <f t="shared" si="24"/>
        <v>0</v>
      </c>
      <c r="S25" s="186">
        <f t="shared" si="24"/>
        <v>0</v>
      </c>
      <c r="T25" s="227">
        <f t="shared" si="16"/>
        <v>1</v>
      </c>
      <c r="U25" s="186">
        <f t="shared" si="17"/>
        <v>0</v>
      </c>
      <c r="V25" s="188"/>
      <c r="W25" s="188"/>
      <c r="X25" s="188"/>
      <c r="Y25" s="188"/>
      <c r="Z25" s="188"/>
      <c r="AA25" s="188"/>
      <c r="AB25" s="227">
        <f t="shared" si="18"/>
        <v>0</v>
      </c>
      <c r="AC25" s="186">
        <f t="shared" si="19"/>
        <v>10</v>
      </c>
      <c r="AD25" s="188">
        <v>10</v>
      </c>
      <c r="AE25" s="188"/>
      <c r="AF25" s="188"/>
      <c r="AG25" s="188"/>
      <c r="AH25" s="188"/>
      <c r="AI25" s="188"/>
      <c r="AJ25" s="227">
        <f t="shared" si="20"/>
        <v>0</v>
      </c>
      <c r="AK25" s="186">
        <f t="shared" si="21"/>
        <v>0</v>
      </c>
      <c r="AL25" s="188"/>
      <c r="AM25" s="188"/>
      <c r="AN25" s="188"/>
      <c r="AO25" s="188"/>
      <c r="AP25" s="188"/>
      <c r="AQ25" s="188"/>
      <c r="AR25" s="227">
        <f t="shared" si="22"/>
        <v>0</v>
      </c>
      <c r="AS25" s="186">
        <f t="shared" si="23"/>
        <v>0</v>
      </c>
      <c r="AT25" s="188"/>
      <c r="AU25" s="188"/>
      <c r="AV25" s="188"/>
      <c r="AW25" s="188"/>
      <c r="AX25" s="188"/>
      <c r="AY25" s="188"/>
    </row>
    <row r="26" spans="4:51" ht="32.1" customHeight="1" x14ac:dyDescent="0.25">
      <c r="D26" s="202"/>
      <c r="E26" s="182">
        <f>+Metas!H919</f>
        <v>794</v>
      </c>
      <c r="F26" s="183" t="str">
        <f>+Metas!K919</f>
        <v>Plan Departamental de Seguridad Vial y Movilidad de Motociclistas formulado y en implementación</v>
      </c>
      <c r="G26" s="226">
        <f>+Metas!J919</f>
        <v>1</v>
      </c>
      <c r="H26" s="1">
        <f t="shared" si="15"/>
        <v>1</v>
      </c>
      <c r="I26" s="185"/>
      <c r="J26" s="185">
        <v>1</v>
      </c>
      <c r="K26" s="185"/>
      <c r="L26" s="185"/>
      <c r="M26" s="186">
        <f t="shared" si="24"/>
        <v>40</v>
      </c>
      <c r="N26" s="186">
        <f t="shared" si="24"/>
        <v>40</v>
      </c>
      <c r="O26" s="186">
        <f t="shared" si="24"/>
        <v>0</v>
      </c>
      <c r="P26" s="186">
        <f t="shared" si="24"/>
        <v>0</v>
      </c>
      <c r="Q26" s="186">
        <f t="shared" si="24"/>
        <v>0</v>
      </c>
      <c r="R26" s="186">
        <f t="shared" si="24"/>
        <v>0</v>
      </c>
      <c r="S26" s="186">
        <f t="shared" si="24"/>
        <v>0</v>
      </c>
      <c r="T26" s="227">
        <f t="shared" si="16"/>
        <v>0</v>
      </c>
      <c r="U26" s="186">
        <f t="shared" si="17"/>
        <v>0</v>
      </c>
      <c r="V26" s="188"/>
      <c r="W26" s="188"/>
      <c r="X26" s="188"/>
      <c r="Y26" s="188"/>
      <c r="Z26" s="188"/>
      <c r="AA26" s="188"/>
      <c r="AB26" s="227">
        <f t="shared" si="18"/>
        <v>1</v>
      </c>
      <c r="AC26" s="186">
        <f t="shared" si="19"/>
        <v>40</v>
      </c>
      <c r="AD26" s="188">
        <v>40</v>
      </c>
      <c r="AE26" s="188"/>
      <c r="AF26" s="188"/>
      <c r="AG26" s="188"/>
      <c r="AH26" s="188"/>
      <c r="AI26" s="188"/>
      <c r="AJ26" s="227">
        <f t="shared" si="20"/>
        <v>0</v>
      </c>
      <c r="AK26" s="186">
        <f t="shared" si="21"/>
        <v>0</v>
      </c>
      <c r="AL26" s="188"/>
      <c r="AM26" s="188"/>
      <c r="AN26" s="188"/>
      <c r="AO26" s="188"/>
      <c r="AP26" s="188"/>
      <c r="AQ26" s="188"/>
      <c r="AR26" s="227">
        <f t="shared" si="22"/>
        <v>0</v>
      </c>
      <c r="AS26" s="186">
        <f t="shared" si="23"/>
        <v>0</v>
      </c>
      <c r="AT26" s="188"/>
      <c r="AU26" s="188"/>
      <c r="AV26" s="188"/>
      <c r="AW26" s="188"/>
      <c r="AX26" s="188"/>
      <c r="AY26" s="188"/>
    </row>
    <row r="27" spans="4:51" ht="32.1" customHeight="1" x14ac:dyDescent="0.25">
      <c r="D27" s="202"/>
      <c r="E27" s="182">
        <f>+Metas!H920</f>
        <v>795</v>
      </c>
      <c r="F27" s="183" t="str">
        <f>+Metas!K920</f>
        <v>Optimización de los servicios y procesos administrativos de la Secretaría (Recursos humanos y tecnológicos)</v>
      </c>
      <c r="G27" s="226">
        <f>+Metas!J920</f>
        <v>1</v>
      </c>
      <c r="H27" s="1">
        <f t="shared" si="15"/>
        <v>1</v>
      </c>
      <c r="I27" s="185"/>
      <c r="J27" s="185"/>
      <c r="K27" s="185"/>
      <c r="L27" s="185">
        <v>1</v>
      </c>
      <c r="M27" s="186">
        <f t="shared" si="24"/>
        <v>1753</v>
      </c>
      <c r="N27" s="186">
        <f t="shared" si="24"/>
        <v>1753</v>
      </c>
      <c r="O27" s="186">
        <f t="shared" si="24"/>
        <v>0</v>
      </c>
      <c r="P27" s="186">
        <f t="shared" si="24"/>
        <v>0</v>
      </c>
      <c r="Q27" s="186">
        <f t="shared" si="24"/>
        <v>0</v>
      </c>
      <c r="R27" s="186">
        <f t="shared" si="24"/>
        <v>0</v>
      </c>
      <c r="S27" s="186">
        <f t="shared" si="24"/>
        <v>0</v>
      </c>
      <c r="T27" s="227">
        <f t="shared" si="16"/>
        <v>0</v>
      </c>
      <c r="U27" s="186">
        <f t="shared" si="17"/>
        <v>321</v>
      </c>
      <c r="V27" s="188">
        <v>321</v>
      </c>
      <c r="W27" s="188"/>
      <c r="X27" s="188"/>
      <c r="Y27" s="188"/>
      <c r="Z27" s="188"/>
      <c r="AA27" s="188"/>
      <c r="AB27" s="227">
        <f t="shared" si="18"/>
        <v>0</v>
      </c>
      <c r="AC27" s="186">
        <f t="shared" si="19"/>
        <v>632</v>
      </c>
      <c r="AD27" s="188">
        <v>632</v>
      </c>
      <c r="AE27" s="188"/>
      <c r="AF27" s="188"/>
      <c r="AG27" s="188"/>
      <c r="AH27" s="188"/>
      <c r="AI27" s="188"/>
      <c r="AJ27" s="227">
        <f t="shared" si="20"/>
        <v>0</v>
      </c>
      <c r="AK27" s="186">
        <f t="shared" si="21"/>
        <v>400</v>
      </c>
      <c r="AL27" s="188">
        <v>400</v>
      </c>
      <c r="AM27" s="188"/>
      <c r="AN27" s="188"/>
      <c r="AO27" s="188"/>
      <c r="AP27" s="188"/>
      <c r="AQ27" s="188"/>
      <c r="AR27" s="227">
        <f t="shared" si="22"/>
        <v>1</v>
      </c>
      <c r="AS27" s="186">
        <f t="shared" si="23"/>
        <v>400</v>
      </c>
      <c r="AT27" s="188">
        <v>400</v>
      </c>
      <c r="AU27" s="188"/>
      <c r="AV27" s="188"/>
      <c r="AW27" s="188"/>
      <c r="AX27" s="188"/>
      <c r="AY27" s="188"/>
    </row>
    <row r="28" spans="4:51" ht="32.1" customHeight="1" x14ac:dyDescent="0.25">
      <c r="D28" s="202" t="s">
        <v>2761</v>
      </c>
      <c r="E28" s="551" t="s">
        <v>2760</v>
      </c>
      <c r="F28" s="552"/>
      <c r="G28" s="189"/>
      <c r="H28" s="177"/>
      <c r="I28" s="178"/>
      <c r="J28" s="178"/>
      <c r="K28" s="178"/>
      <c r="L28" s="178"/>
      <c r="M28" s="190">
        <f t="shared" si="24"/>
        <v>891</v>
      </c>
      <c r="N28" s="190">
        <f t="shared" si="24"/>
        <v>891</v>
      </c>
      <c r="O28" s="190">
        <f t="shared" si="24"/>
        <v>0</v>
      </c>
      <c r="P28" s="190">
        <f t="shared" si="24"/>
        <v>0</v>
      </c>
      <c r="Q28" s="190">
        <f t="shared" si="24"/>
        <v>0</v>
      </c>
      <c r="R28" s="190">
        <f t="shared" si="24"/>
        <v>0</v>
      </c>
      <c r="S28" s="190">
        <f t="shared" si="24"/>
        <v>0</v>
      </c>
      <c r="T28" s="180"/>
      <c r="U28" s="181">
        <f>SUM(U29:U36)</f>
        <v>88</v>
      </c>
      <c r="V28" s="181">
        <f t="shared" ref="V28:AA28" si="25">SUM(V29:V36)</f>
        <v>88</v>
      </c>
      <c r="W28" s="181">
        <f t="shared" si="25"/>
        <v>0</v>
      </c>
      <c r="X28" s="181">
        <f t="shared" si="25"/>
        <v>0</v>
      </c>
      <c r="Y28" s="181">
        <f t="shared" si="25"/>
        <v>0</v>
      </c>
      <c r="Z28" s="181">
        <f t="shared" si="25"/>
        <v>0</v>
      </c>
      <c r="AA28" s="181">
        <f t="shared" si="25"/>
        <v>0</v>
      </c>
      <c r="AB28" s="180"/>
      <c r="AC28" s="181">
        <f>SUM(AC29:AC36)</f>
        <v>291</v>
      </c>
      <c r="AD28" s="181">
        <f t="shared" ref="AD28:AI28" si="26">SUM(AD29:AD36)</f>
        <v>291</v>
      </c>
      <c r="AE28" s="181">
        <f t="shared" si="26"/>
        <v>0</v>
      </c>
      <c r="AF28" s="181">
        <f t="shared" si="26"/>
        <v>0</v>
      </c>
      <c r="AG28" s="181">
        <f t="shared" si="26"/>
        <v>0</v>
      </c>
      <c r="AH28" s="181">
        <f t="shared" si="26"/>
        <v>0</v>
      </c>
      <c r="AI28" s="181">
        <f t="shared" si="26"/>
        <v>0</v>
      </c>
      <c r="AJ28" s="180"/>
      <c r="AK28" s="181">
        <f>SUM(AK29:AK36)</f>
        <v>238</v>
      </c>
      <c r="AL28" s="181">
        <f t="shared" ref="AL28:AQ28" si="27">SUM(AL29:AL36)</f>
        <v>238</v>
      </c>
      <c r="AM28" s="181">
        <f t="shared" si="27"/>
        <v>0</v>
      </c>
      <c r="AN28" s="181">
        <f t="shared" si="27"/>
        <v>0</v>
      </c>
      <c r="AO28" s="181">
        <f t="shared" si="27"/>
        <v>0</v>
      </c>
      <c r="AP28" s="181">
        <f t="shared" si="27"/>
        <v>0</v>
      </c>
      <c r="AQ28" s="181">
        <f t="shared" si="27"/>
        <v>0</v>
      </c>
      <c r="AR28" s="180"/>
      <c r="AS28" s="181">
        <f>SUM(AS29:AS36)</f>
        <v>274</v>
      </c>
      <c r="AT28" s="181">
        <f t="shared" ref="AT28:AY28" si="28">SUM(AT29:AT36)</f>
        <v>274</v>
      </c>
      <c r="AU28" s="181">
        <f t="shared" si="28"/>
        <v>0</v>
      </c>
      <c r="AV28" s="181">
        <f t="shared" si="28"/>
        <v>0</v>
      </c>
      <c r="AW28" s="181">
        <f t="shared" si="28"/>
        <v>0</v>
      </c>
      <c r="AX28" s="181">
        <f t="shared" si="28"/>
        <v>0</v>
      </c>
      <c r="AY28" s="181">
        <f t="shared" si="28"/>
        <v>0</v>
      </c>
    </row>
    <row r="29" spans="4:51" ht="31.9" customHeight="1" x14ac:dyDescent="0.25">
      <c r="D29" s="202"/>
      <c r="E29" s="182">
        <f>+Metas!H921</f>
        <v>796</v>
      </c>
      <c r="F29" s="191" t="str">
        <f>+Metas!K921</f>
        <v>Instituciones educativas adoptan en sus PEI de manera trasversal la movilidad y seguridad vial para salvar vidas</v>
      </c>
      <c r="G29" s="184">
        <f>+Metas!J921</f>
        <v>34</v>
      </c>
      <c r="H29" s="1">
        <f>SUM(I29:L29)</f>
        <v>34</v>
      </c>
      <c r="I29" s="185"/>
      <c r="J29" s="185">
        <v>34</v>
      </c>
      <c r="K29" s="185"/>
      <c r="L29" s="185"/>
      <c r="M29" s="186">
        <f t="shared" si="24"/>
        <v>25</v>
      </c>
      <c r="N29" s="186">
        <f t="shared" si="24"/>
        <v>25</v>
      </c>
      <c r="O29" s="186">
        <f t="shared" si="24"/>
        <v>0</v>
      </c>
      <c r="P29" s="186">
        <f t="shared" si="24"/>
        <v>0</v>
      </c>
      <c r="Q29" s="186">
        <f t="shared" si="24"/>
        <v>0</v>
      </c>
      <c r="R29" s="186">
        <f t="shared" si="24"/>
        <v>0</v>
      </c>
      <c r="S29" s="186">
        <f t="shared" si="24"/>
        <v>0</v>
      </c>
      <c r="T29" s="227">
        <f>+I29</f>
        <v>0</v>
      </c>
      <c r="U29" s="186">
        <f>SUM(V29:AA29)</f>
        <v>0</v>
      </c>
      <c r="V29" s="188"/>
      <c r="W29" s="188"/>
      <c r="X29" s="188"/>
      <c r="Y29" s="188"/>
      <c r="Z29" s="188"/>
      <c r="AA29" s="188"/>
      <c r="AB29" s="227">
        <f>+J29</f>
        <v>34</v>
      </c>
      <c r="AC29" s="186">
        <f>SUM(AD29:AI29)</f>
        <v>25</v>
      </c>
      <c r="AD29" s="188">
        <v>25</v>
      </c>
      <c r="AE29" s="188"/>
      <c r="AF29" s="188"/>
      <c r="AG29" s="188"/>
      <c r="AH29" s="188"/>
      <c r="AI29" s="188"/>
      <c r="AJ29" s="227">
        <f>+K29</f>
        <v>0</v>
      </c>
      <c r="AK29" s="186">
        <f>SUM(AL29:AQ29)</f>
        <v>0</v>
      </c>
      <c r="AL29" s="188"/>
      <c r="AM29" s="188"/>
      <c r="AN29" s="188"/>
      <c r="AO29" s="188"/>
      <c r="AP29" s="188"/>
      <c r="AQ29" s="188"/>
      <c r="AR29" s="227">
        <f>+L29</f>
        <v>0</v>
      </c>
      <c r="AS29" s="186">
        <f>SUM(AT29:AY29)</f>
        <v>0</v>
      </c>
      <c r="AT29" s="188"/>
      <c r="AU29" s="188"/>
      <c r="AV29" s="188"/>
      <c r="AW29" s="188"/>
      <c r="AX29" s="188"/>
      <c r="AY29" s="188"/>
    </row>
    <row r="30" spans="4:51" ht="31.9" customHeight="1" x14ac:dyDescent="0.25">
      <c r="D30" s="202"/>
      <c r="E30" s="182">
        <f>+Metas!H922</f>
        <v>797</v>
      </c>
      <c r="F30" s="191" t="str">
        <f>+Metas!K922</f>
        <v>Docentes de las instituciones educativas públicas y privadas del Departamento cuentan con una capacitación pertinente y adecuada en cultura, seguridad vial y movilidad</v>
      </c>
      <c r="G30" s="184">
        <f>+Metas!J922</f>
        <v>400</v>
      </c>
      <c r="H30" s="1">
        <f t="shared" ref="H30:H36" si="29">SUM(I30:L30)</f>
        <v>400</v>
      </c>
      <c r="I30" s="185">
        <v>50</v>
      </c>
      <c r="J30" s="185">
        <v>120</v>
      </c>
      <c r="K30" s="185">
        <v>130</v>
      </c>
      <c r="L30" s="185">
        <v>100</v>
      </c>
      <c r="M30" s="186">
        <f t="shared" si="24"/>
        <v>193</v>
      </c>
      <c r="N30" s="186">
        <f t="shared" si="24"/>
        <v>193</v>
      </c>
      <c r="O30" s="186">
        <f t="shared" si="24"/>
        <v>0</v>
      </c>
      <c r="P30" s="186">
        <f t="shared" si="24"/>
        <v>0</v>
      </c>
      <c r="Q30" s="186">
        <f t="shared" si="24"/>
        <v>0</v>
      </c>
      <c r="R30" s="186">
        <f t="shared" si="24"/>
        <v>0</v>
      </c>
      <c r="S30" s="186">
        <f t="shared" si="24"/>
        <v>0</v>
      </c>
      <c r="T30" s="227">
        <f t="shared" ref="T30:T36" si="30">+I30</f>
        <v>50</v>
      </c>
      <c r="U30" s="186">
        <f t="shared" ref="U30:U36" si="31">SUM(V30:AA30)</f>
        <v>22</v>
      </c>
      <c r="V30" s="188">
        <v>22</v>
      </c>
      <c r="W30" s="188"/>
      <c r="X30" s="188"/>
      <c r="Y30" s="188"/>
      <c r="Z30" s="188"/>
      <c r="AA30" s="188"/>
      <c r="AB30" s="227">
        <f t="shared" ref="AB30:AB36" si="32">+J30</f>
        <v>120</v>
      </c>
      <c r="AC30" s="186">
        <f t="shared" ref="AC30:AC36" si="33">SUM(AD30:AI30)</f>
        <v>56</v>
      </c>
      <c r="AD30" s="188">
        <v>56</v>
      </c>
      <c r="AE30" s="188"/>
      <c r="AF30" s="188"/>
      <c r="AG30" s="188"/>
      <c r="AH30" s="188"/>
      <c r="AI30" s="188"/>
      <c r="AJ30" s="227">
        <f t="shared" ref="AJ30:AJ36" si="34">+K30</f>
        <v>130</v>
      </c>
      <c r="AK30" s="186">
        <f t="shared" ref="AK30:AK36" si="35">SUM(AL30:AQ30)</f>
        <v>57</v>
      </c>
      <c r="AL30" s="188">
        <v>57</v>
      </c>
      <c r="AM30" s="188"/>
      <c r="AN30" s="188"/>
      <c r="AO30" s="188"/>
      <c r="AP30" s="188"/>
      <c r="AQ30" s="188"/>
      <c r="AR30" s="227">
        <f t="shared" ref="AR30:AR36" si="36">+L30</f>
        <v>100</v>
      </c>
      <c r="AS30" s="186">
        <f t="shared" ref="AS30:AS36" si="37">SUM(AT30:AY30)</f>
        <v>58</v>
      </c>
      <c r="AT30" s="188">
        <v>58</v>
      </c>
      <c r="AU30" s="188"/>
      <c r="AV30" s="188"/>
      <c r="AW30" s="188"/>
      <c r="AX30" s="188"/>
      <c r="AY30" s="188"/>
    </row>
    <row r="31" spans="4:51" ht="31.9" customHeight="1" x14ac:dyDescent="0.25">
      <c r="D31" s="202"/>
      <c r="E31" s="182">
        <f>+Metas!H923</f>
        <v>798</v>
      </c>
      <c r="F31" s="191" t="str">
        <f>+Metas!K923</f>
        <v>Proyectos de investigación en etapa inicial, asociados a los problemas de movilidad y seguridad vial liderados por universidades de la región</v>
      </c>
      <c r="G31" s="184">
        <f>+Metas!J923</f>
        <v>3</v>
      </c>
      <c r="H31" s="1">
        <f t="shared" si="29"/>
        <v>3</v>
      </c>
      <c r="I31" s="185"/>
      <c r="J31" s="185">
        <v>1</v>
      </c>
      <c r="K31" s="185">
        <v>1</v>
      </c>
      <c r="L31" s="185">
        <v>1</v>
      </c>
      <c r="M31" s="186">
        <f t="shared" si="24"/>
        <v>30</v>
      </c>
      <c r="N31" s="186">
        <f t="shared" si="24"/>
        <v>30</v>
      </c>
      <c r="O31" s="186">
        <f t="shared" si="24"/>
        <v>0</v>
      </c>
      <c r="P31" s="186">
        <f t="shared" si="24"/>
        <v>0</v>
      </c>
      <c r="Q31" s="186">
        <f t="shared" si="24"/>
        <v>0</v>
      </c>
      <c r="R31" s="186">
        <f t="shared" si="24"/>
        <v>0</v>
      </c>
      <c r="S31" s="186">
        <f t="shared" si="24"/>
        <v>0</v>
      </c>
      <c r="T31" s="227">
        <f t="shared" si="30"/>
        <v>0</v>
      </c>
      <c r="U31" s="186">
        <f t="shared" si="31"/>
        <v>0</v>
      </c>
      <c r="V31" s="188"/>
      <c r="W31" s="188"/>
      <c r="X31" s="188"/>
      <c r="Y31" s="188"/>
      <c r="Z31" s="188"/>
      <c r="AA31" s="188"/>
      <c r="AB31" s="227">
        <f t="shared" si="32"/>
        <v>1</v>
      </c>
      <c r="AC31" s="186">
        <f t="shared" si="33"/>
        <v>10</v>
      </c>
      <c r="AD31" s="188">
        <v>10</v>
      </c>
      <c r="AE31" s="188"/>
      <c r="AF31" s="188"/>
      <c r="AG31" s="188"/>
      <c r="AH31" s="188"/>
      <c r="AI31" s="188"/>
      <c r="AJ31" s="227">
        <f t="shared" si="34"/>
        <v>1</v>
      </c>
      <c r="AK31" s="186">
        <f t="shared" si="35"/>
        <v>10</v>
      </c>
      <c r="AL31" s="188">
        <v>10</v>
      </c>
      <c r="AM31" s="188"/>
      <c r="AN31" s="188"/>
      <c r="AO31" s="188"/>
      <c r="AP31" s="188"/>
      <c r="AQ31" s="188"/>
      <c r="AR31" s="227">
        <f t="shared" si="36"/>
        <v>1</v>
      </c>
      <c r="AS31" s="186">
        <f t="shared" si="37"/>
        <v>10</v>
      </c>
      <c r="AT31" s="188">
        <v>10</v>
      </c>
      <c r="AU31" s="188"/>
      <c r="AV31" s="188"/>
      <c r="AW31" s="188"/>
      <c r="AX31" s="188"/>
      <c r="AY31" s="188"/>
    </row>
    <row r="32" spans="4:51" ht="31.9" customHeight="1" x14ac:dyDescent="0.25">
      <c r="D32" s="202"/>
      <c r="E32" s="182">
        <f>+Metas!H924</f>
        <v>799</v>
      </c>
      <c r="F32" s="191" t="str">
        <f>+Metas!K924</f>
        <v>Programa dirigido a conductores para prevenir el consumo de alcohol antes y durante la conducción</v>
      </c>
      <c r="G32" s="184">
        <f>+Metas!J924</f>
        <v>1</v>
      </c>
      <c r="H32" s="1">
        <f t="shared" si="29"/>
        <v>1</v>
      </c>
      <c r="I32" s="185"/>
      <c r="J32" s="185">
        <v>1</v>
      </c>
      <c r="K32" s="185"/>
      <c r="L32" s="185"/>
      <c r="M32" s="186">
        <f t="shared" si="24"/>
        <v>193</v>
      </c>
      <c r="N32" s="186">
        <f t="shared" si="24"/>
        <v>193</v>
      </c>
      <c r="O32" s="186">
        <f t="shared" si="24"/>
        <v>0</v>
      </c>
      <c r="P32" s="186">
        <f t="shared" si="24"/>
        <v>0</v>
      </c>
      <c r="Q32" s="186">
        <f t="shared" si="24"/>
        <v>0</v>
      </c>
      <c r="R32" s="186">
        <f t="shared" si="24"/>
        <v>0</v>
      </c>
      <c r="S32" s="186">
        <f t="shared" si="24"/>
        <v>0</v>
      </c>
      <c r="T32" s="227">
        <f t="shared" si="30"/>
        <v>0</v>
      </c>
      <c r="U32" s="186">
        <f t="shared" si="31"/>
        <v>22</v>
      </c>
      <c r="V32" s="188">
        <v>22</v>
      </c>
      <c r="W32" s="188"/>
      <c r="X32" s="188"/>
      <c r="Y32" s="188"/>
      <c r="Z32" s="188"/>
      <c r="AA32" s="188"/>
      <c r="AB32" s="227">
        <f t="shared" si="32"/>
        <v>1</v>
      </c>
      <c r="AC32" s="186">
        <f t="shared" si="33"/>
        <v>56</v>
      </c>
      <c r="AD32" s="188">
        <v>56</v>
      </c>
      <c r="AE32" s="188"/>
      <c r="AF32" s="188"/>
      <c r="AG32" s="188"/>
      <c r="AH32" s="188"/>
      <c r="AI32" s="188"/>
      <c r="AJ32" s="227">
        <f t="shared" si="34"/>
        <v>0</v>
      </c>
      <c r="AK32" s="186">
        <f t="shared" si="35"/>
        <v>57</v>
      </c>
      <c r="AL32" s="188">
        <v>57</v>
      </c>
      <c r="AM32" s="188"/>
      <c r="AN32" s="188"/>
      <c r="AO32" s="188"/>
      <c r="AP32" s="188"/>
      <c r="AQ32" s="188"/>
      <c r="AR32" s="227">
        <f t="shared" si="36"/>
        <v>0</v>
      </c>
      <c r="AS32" s="186">
        <f t="shared" si="37"/>
        <v>58</v>
      </c>
      <c r="AT32" s="188">
        <v>58</v>
      </c>
      <c r="AU32" s="188"/>
      <c r="AV32" s="188"/>
      <c r="AW32" s="188"/>
      <c r="AX32" s="188"/>
      <c r="AY32" s="188"/>
    </row>
    <row r="33" spans="4:51" ht="31.9" customHeight="1" x14ac:dyDescent="0.25">
      <c r="D33" s="202"/>
      <c r="E33" s="182">
        <f>+Metas!H925</f>
        <v>800</v>
      </c>
      <c r="F33" s="191" t="str">
        <f>+Metas!K925</f>
        <v xml:space="preserve">Programa de capacitación dirigido a los conductores de vehículos de pasajeros, transporte escolar y de carga, que hacen parte de las empresas que operan en el Departamento, para fortalecer sus competencias laborales </v>
      </c>
      <c r="G33" s="184">
        <f>+Metas!J925</f>
        <v>1</v>
      </c>
      <c r="H33" s="1">
        <f t="shared" si="29"/>
        <v>1</v>
      </c>
      <c r="I33" s="185"/>
      <c r="J33" s="185"/>
      <c r="K33" s="185"/>
      <c r="L33" s="185">
        <v>1</v>
      </c>
      <c r="M33" s="186">
        <f t="shared" si="24"/>
        <v>193</v>
      </c>
      <c r="N33" s="186">
        <f t="shared" si="24"/>
        <v>193</v>
      </c>
      <c r="O33" s="186">
        <f t="shared" si="24"/>
        <v>0</v>
      </c>
      <c r="P33" s="186">
        <f t="shared" si="24"/>
        <v>0</v>
      </c>
      <c r="Q33" s="186">
        <f t="shared" si="24"/>
        <v>0</v>
      </c>
      <c r="R33" s="186">
        <f t="shared" si="24"/>
        <v>0</v>
      </c>
      <c r="S33" s="186">
        <f t="shared" si="24"/>
        <v>0</v>
      </c>
      <c r="T33" s="227">
        <f t="shared" si="30"/>
        <v>0</v>
      </c>
      <c r="U33" s="186">
        <f t="shared" si="31"/>
        <v>22</v>
      </c>
      <c r="V33" s="188">
        <v>22</v>
      </c>
      <c r="W33" s="188"/>
      <c r="X33" s="188"/>
      <c r="Y33" s="188"/>
      <c r="Z33" s="188"/>
      <c r="AA33" s="188"/>
      <c r="AB33" s="227">
        <f t="shared" si="32"/>
        <v>0</v>
      </c>
      <c r="AC33" s="186">
        <f t="shared" si="33"/>
        <v>56</v>
      </c>
      <c r="AD33" s="188">
        <v>56</v>
      </c>
      <c r="AE33" s="188"/>
      <c r="AF33" s="188"/>
      <c r="AG33" s="188"/>
      <c r="AH33" s="188"/>
      <c r="AI33" s="188"/>
      <c r="AJ33" s="227">
        <f t="shared" si="34"/>
        <v>0</v>
      </c>
      <c r="AK33" s="186">
        <f t="shared" si="35"/>
        <v>57</v>
      </c>
      <c r="AL33" s="188">
        <v>57</v>
      </c>
      <c r="AM33" s="188"/>
      <c r="AN33" s="188"/>
      <c r="AO33" s="188"/>
      <c r="AP33" s="188"/>
      <c r="AQ33" s="188"/>
      <c r="AR33" s="227">
        <f t="shared" si="36"/>
        <v>1</v>
      </c>
      <c r="AS33" s="186">
        <f t="shared" si="37"/>
        <v>58</v>
      </c>
      <c r="AT33" s="188">
        <v>58</v>
      </c>
      <c r="AU33" s="188"/>
      <c r="AV33" s="188"/>
      <c r="AW33" s="188"/>
      <c r="AX33" s="188"/>
      <c r="AY33" s="188"/>
    </row>
    <row r="34" spans="4:51" ht="31.9" customHeight="1" x14ac:dyDescent="0.25">
      <c r="D34" s="202"/>
      <c r="E34" s="182">
        <f>+Metas!H926</f>
        <v>801</v>
      </c>
      <c r="F34" s="191" t="str">
        <f>+Metas!K926</f>
        <v>Proyecto transversal en seguridad vial, movilidad y conducción, formulado e implementado en las IES de la región</v>
      </c>
      <c r="G34" s="184">
        <f>+Metas!J926</f>
        <v>1</v>
      </c>
      <c r="H34" s="1">
        <f t="shared" si="29"/>
        <v>1</v>
      </c>
      <c r="I34" s="185"/>
      <c r="J34" s="185">
        <v>1</v>
      </c>
      <c r="K34" s="185"/>
      <c r="L34" s="185"/>
      <c r="M34" s="186">
        <f t="shared" si="24"/>
        <v>32</v>
      </c>
      <c r="N34" s="186">
        <f t="shared" si="24"/>
        <v>32</v>
      </c>
      <c r="O34" s="186">
        <f t="shared" si="24"/>
        <v>0</v>
      </c>
      <c r="P34" s="186">
        <f t="shared" si="24"/>
        <v>0</v>
      </c>
      <c r="Q34" s="186">
        <f t="shared" si="24"/>
        <v>0</v>
      </c>
      <c r="R34" s="186">
        <f t="shared" si="24"/>
        <v>0</v>
      </c>
      <c r="S34" s="186">
        <f t="shared" si="24"/>
        <v>0</v>
      </c>
      <c r="T34" s="227">
        <f t="shared" si="30"/>
        <v>0</v>
      </c>
      <c r="U34" s="186">
        <f t="shared" si="31"/>
        <v>0</v>
      </c>
      <c r="V34" s="188"/>
      <c r="W34" s="188"/>
      <c r="X34" s="188"/>
      <c r="Y34" s="188"/>
      <c r="Z34" s="188"/>
      <c r="AA34" s="188"/>
      <c r="AB34" s="227">
        <f t="shared" si="32"/>
        <v>1</v>
      </c>
      <c r="AC34" s="186">
        <f t="shared" si="33"/>
        <v>32</v>
      </c>
      <c r="AD34" s="188">
        <v>32</v>
      </c>
      <c r="AE34" s="188"/>
      <c r="AF34" s="188"/>
      <c r="AG34" s="188"/>
      <c r="AH34" s="188"/>
      <c r="AI34" s="188"/>
      <c r="AJ34" s="227">
        <f t="shared" si="34"/>
        <v>0</v>
      </c>
      <c r="AK34" s="186">
        <f t="shared" si="35"/>
        <v>0</v>
      </c>
      <c r="AL34" s="188"/>
      <c r="AM34" s="188"/>
      <c r="AN34" s="188"/>
      <c r="AO34" s="188"/>
      <c r="AP34" s="188"/>
      <c r="AQ34" s="188"/>
      <c r="AR34" s="227">
        <f t="shared" si="36"/>
        <v>0</v>
      </c>
      <c r="AS34" s="186">
        <f t="shared" si="37"/>
        <v>0</v>
      </c>
      <c r="AT34" s="188"/>
      <c r="AU34" s="188"/>
      <c r="AV34" s="188"/>
      <c r="AW34" s="188"/>
      <c r="AX34" s="188"/>
      <c r="AY34" s="188"/>
    </row>
    <row r="35" spans="4:51" ht="31.9" customHeight="1" x14ac:dyDescent="0.25">
      <c r="D35" s="202"/>
      <c r="E35" s="182">
        <f>+Metas!H927</f>
        <v>802</v>
      </c>
      <c r="F35" s="191" t="str">
        <f>+Metas!K927</f>
        <v>Programa de auditoría dirigido a las empresas de la región, para la revisión y exigencia del cumplimiento del PESV, conforme a los requisitos exigidos y plasmados en la normatividad legal vigente</v>
      </c>
      <c r="G35" s="184">
        <f>+Metas!J927</f>
        <v>1</v>
      </c>
      <c r="H35" s="1">
        <f t="shared" si="29"/>
        <v>1</v>
      </c>
      <c r="I35" s="185"/>
      <c r="J35" s="185"/>
      <c r="K35" s="185"/>
      <c r="L35" s="185">
        <v>1</v>
      </c>
      <c r="M35" s="186">
        <f t="shared" si="24"/>
        <v>32</v>
      </c>
      <c r="N35" s="186">
        <f t="shared" si="24"/>
        <v>32</v>
      </c>
      <c r="O35" s="186">
        <f t="shared" si="24"/>
        <v>0</v>
      </c>
      <c r="P35" s="186">
        <f t="shared" si="24"/>
        <v>0</v>
      </c>
      <c r="Q35" s="186">
        <f t="shared" si="24"/>
        <v>0</v>
      </c>
      <c r="R35" s="186">
        <f t="shared" si="24"/>
        <v>0</v>
      </c>
      <c r="S35" s="186">
        <f t="shared" si="24"/>
        <v>0</v>
      </c>
      <c r="T35" s="227">
        <f t="shared" si="30"/>
        <v>0</v>
      </c>
      <c r="U35" s="186">
        <f t="shared" si="31"/>
        <v>0</v>
      </c>
      <c r="V35" s="188"/>
      <c r="W35" s="188"/>
      <c r="X35" s="188"/>
      <c r="Y35" s="188"/>
      <c r="Z35" s="188"/>
      <c r="AA35" s="188"/>
      <c r="AB35" s="227">
        <f t="shared" si="32"/>
        <v>0</v>
      </c>
      <c r="AC35" s="186">
        <f t="shared" si="33"/>
        <v>0</v>
      </c>
      <c r="AD35" s="188"/>
      <c r="AE35" s="188"/>
      <c r="AF35" s="188"/>
      <c r="AG35" s="188"/>
      <c r="AH35" s="188"/>
      <c r="AI35" s="188"/>
      <c r="AJ35" s="227">
        <f t="shared" si="34"/>
        <v>0</v>
      </c>
      <c r="AK35" s="186">
        <f t="shared" si="35"/>
        <v>0</v>
      </c>
      <c r="AL35" s="188"/>
      <c r="AM35" s="188"/>
      <c r="AN35" s="188"/>
      <c r="AO35" s="188"/>
      <c r="AP35" s="188"/>
      <c r="AQ35" s="188"/>
      <c r="AR35" s="227">
        <f t="shared" si="36"/>
        <v>1</v>
      </c>
      <c r="AS35" s="186">
        <f t="shared" si="37"/>
        <v>32</v>
      </c>
      <c r="AT35" s="188">
        <v>32</v>
      </c>
      <c r="AU35" s="188"/>
      <c r="AV35" s="188"/>
      <c r="AW35" s="188"/>
      <c r="AX35" s="188"/>
      <c r="AY35" s="188"/>
    </row>
    <row r="36" spans="4:51" ht="31.9" customHeight="1" x14ac:dyDescent="0.25">
      <c r="D36" s="202"/>
      <c r="E36" s="182">
        <f>+Metas!H928</f>
        <v>803</v>
      </c>
      <c r="F36" s="191" t="str">
        <f>+Metas!K928</f>
        <v xml:space="preserve">Motociclistas del Departamento cuentan con una capacitación pertinente y adecuada en cultura, seguridad vial y movilidad </v>
      </c>
      <c r="G36" s="184">
        <f>+Metas!J928</f>
        <v>800</v>
      </c>
      <c r="H36" s="1">
        <f t="shared" si="29"/>
        <v>800</v>
      </c>
      <c r="I36" s="185">
        <v>100</v>
      </c>
      <c r="J36" s="185">
        <v>200</v>
      </c>
      <c r="K36" s="185">
        <v>200</v>
      </c>
      <c r="L36" s="185">
        <v>300</v>
      </c>
      <c r="M36" s="186">
        <f t="shared" si="24"/>
        <v>193</v>
      </c>
      <c r="N36" s="186">
        <f t="shared" si="24"/>
        <v>193</v>
      </c>
      <c r="O36" s="186">
        <f t="shared" si="24"/>
        <v>0</v>
      </c>
      <c r="P36" s="186">
        <f t="shared" si="24"/>
        <v>0</v>
      </c>
      <c r="Q36" s="186">
        <f t="shared" si="24"/>
        <v>0</v>
      </c>
      <c r="R36" s="186">
        <f t="shared" si="24"/>
        <v>0</v>
      </c>
      <c r="S36" s="186">
        <f t="shared" si="24"/>
        <v>0</v>
      </c>
      <c r="T36" s="227">
        <f t="shared" si="30"/>
        <v>100</v>
      </c>
      <c r="U36" s="186">
        <f t="shared" si="31"/>
        <v>22</v>
      </c>
      <c r="V36" s="188">
        <v>22</v>
      </c>
      <c r="W36" s="188"/>
      <c r="X36" s="188"/>
      <c r="Y36" s="188"/>
      <c r="Z36" s="188"/>
      <c r="AA36" s="188"/>
      <c r="AB36" s="227">
        <f t="shared" si="32"/>
        <v>200</v>
      </c>
      <c r="AC36" s="186">
        <f t="shared" si="33"/>
        <v>56</v>
      </c>
      <c r="AD36" s="188">
        <v>56</v>
      </c>
      <c r="AE36" s="188"/>
      <c r="AF36" s="188"/>
      <c r="AG36" s="188"/>
      <c r="AH36" s="188"/>
      <c r="AI36" s="188"/>
      <c r="AJ36" s="227">
        <f t="shared" si="34"/>
        <v>200</v>
      </c>
      <c r="AK36" s="186">
        <f t="shared" si="35"/>
        <v>57</v>
      </c>
      <c r="AL36" s="188">
        <v>57</v>
      </c>
      <c r="AM36" s="188"/>
      <c r="AN36" s="188"/>
      <c r="AO36" s="188"/>
      <c r="AP36" s="188"/>
      <c r="AQ36" s="188"/>
      <c r="AR36" s="227">
        <f t="shared" si="36"/>
        <v>300</v>
      </c>
      <c r="AS36" s="186">
        <f t="shared" si="37"/>
        <v>58</v>
      </c>
      <c r="AT36" s="188">
        <v>58</v>
      </c>
      <c r="AU36" s="188"/>
      <c r="AV36" s="188"/>
      <c r="AW36" s="188"/>
      <c r="AX36" s="188"/>
      <c r="AY36" s="188"/>
    </row>
    <row r="37" spans="4:51" ht="32.1" customHeight="1" x14ac:dyDescent="0.25">
      <c r="D37" s="202" t="s">
        <v>2763</v>
      </c>
      <c r="E37" s="551" t="s">
        <v>2762</v>
      </c>
      <c r="F37" s="552"/>
      <c r="G37" s="189"/>
      <c r="H37" s="177"/>
      <c r="I37" s="178"/>
      <c r="J37" s="178"/>
      <c r="K37" s="178"/>
      <c r="L37" s="178"/>
      <c r="M37" s="190">
        <f t="shared" si="24"/>
        <v>479</v>
      </c>
      <c r="N37" s="190">
        <f t="shared" si="24"/>
        <v>479</v>
      </c>
      <c r="O37" s="190">
        <f t="shared" si="24"/>
        <v>0</v>
      </c>
      <c r="P37" s="190">
        <f t="shared" si="24"/>
        <v>0</v>
      </c>
      <c r="Q37" s="190">
        <f t="shared" si="24"/>
        <v>0</v>
      </c>
      <c r="R37" s="190">
        <f t="shared" si="24"/>
        <v>0</v>
      </c>
      <c r="S37" s="190">
        <f t="shared" si="24"/>
        <v>0</v>
      </c>
      <c r="T37" s="180"/>
      <c r="U37" s="181">
        <f>SUM(U38:U47)</f>
        <v>10</v>
      </c>
      <c r="V37" s="181">
        <f t="shared" ref="V37:AA37" si="38">SUM(V38:V47)</f>
        <v>10</v>
      </c>
      <c r="W37" s="181">
        <f t="shared" si="38"/>
        <v>0</v>
      </c>
      <c r="X37" s="181">
        <f t="shared" si="38"/>
        <v>0</v>
      </c>
      <c r="Y37" s="181">
        <f t="shared" si="38"/>
        <v>0</v>
      </c>
      <c r="Z37" s="181">
        <f t="shared" si="38"/>
        <v>0</v>
      </c>
      <c r="AA37" s="181">
        <f t="shared" si="38"/>
        <v>0</v>
      </c>
      <c r="AB37" s="180"/>
      <c r="AC37" s="181">
        <f>SUM(AC38:AC47)</f>
        <v>32</v>
      </c>
      <c r="AD37" s="181">
        <f t="shared" ref="AD37:AI37" si="39">SUM(AD38:AD47)</f>
        <v>32</v>
      </c>
      <c r="AE37" s="181">
        <f t="shared" si="39"/>
        <v>0</v>
      </c>
      <c r="AF37" s="181">
        <f t="shared" si="39"/>
        <v>0</v>
      </c>
      <c r="AG37" s="181">
        <f t="shared" si="39"/>
        <v>0</v>
      </c>
      <c r="AH37" s="181">
        <f t="shared" si="39"/>
        <v>0</v>
      </c>
      <c r="AI37" s="181">
        <f t="shared" si="39"/>
        <v>0</v>
      </c>
      <c r="AJ37" s="180"/>
      <c r="AK37" s="181">
        <f>SUM(AK38:AK47)</f>
        <v>140</v>
      </c>
      <c r="AL37" s="181">
        <f t="shared" ref="AL37:AQ37" si="40">SUM(AL38:AL47)</f>
        <v>140</v>
      </c>
      <c r="AM37" s="181">
        <f t="shared" si="40"/>
        <v>0</v>
      </c>
      <c r="AN37" s="181">
        <f t="shared" si="40"/>
        <v>0</v>
      </c>
      <c r="AO37" s="181">
        <f t="shared" si="40"/>
        <v>0</v>
      </c>
      <c r="AP37" s="181">
        <f t="shared" si="40"/>
        <v>0</v>
      </c>
      <c r="AQ37" s="181">
        <f t="shared" si="40"/>
        <v>0</v>
      </c>
      <c r="AR37" s="180"/>
      <c r="AS37" s="181">
        <f>SUM(AS38:AS47)</f>
        <v>297</v>
      </c>
      <c r="AT37" s="181">
        <f t="shared" ref="AT37:AY37" si="41">SUM(AT38:AT47)</f>
        <v>297</v>
      </c>
      <c r="AU37" s="181">
        <f t="shared" si="41"/>
        <v>0</v>
      </c>
      <c r="AV37" s="181">
        <f t="shared" si="41"/>
        <v>0</v>
      </c>
      <c r="AW37" s="181">
        <f t="shared" si="41"/>
        <v>0</v>
      </c>
      <c r="AX37" s="181">
        <f t="shared" si="41"/>
        <v>0</v>
      </c>
      <c r="AY37" s="181">
        <f t="shared" si="41"/>
        <v>0</v>
      </c>
    </row>
    <row r="38" spans="4:51" ht="31.9" customHeight="1" x14ac:dyDescent="0.25">
      <c r="D38" s="202"/>
      <c r="E38" s="182">
        <f>+Metas!H929</f>
        <v>804</v>
      </c>
      <c r="F38" s="191" t="str">
        <f>+Metas!K929</f>
        <v>Comité consultivo de infraestructura vial, creado y en funcionamiento</v>
      </c>
      <c r="G38" s="184">
        <f>+Metas!J929</f>
        <v>1</v>
      </c>
      <c r="H38" s="1">
        <f>SUM(I38:L38)</f>
        <v>1</v>
      </c>
      <c r="I38" s="185">
        <v>1</v>
      </c>
      <c r="J38" s="185"/>
      <c r="K38" s="185"/>
      <c r="L38" s="185"/>
      <c r="M38" s="186">
        <f t="shared" si="24"/>
        <v>10</v>
      </c>
      <c r="N38" s="186">
        <f t="shared" si="24"/>
        <v>10</v>
      </c>
      <c r="O38" s="186">
        <f t="shared" si="24"/>
        <v>0</v>
      </c>
      <c r="P38" s="186">
        <f t="shared" si="24"/>
        <v>0</v>
      </c>
      <c r="Q38" s="186">
        <f t="shared" si="24"/>
        <v>0</v>
      </c>
      <c r="R38" s="186">
        <f t="shared" si="24"/>
        <v>0</v>
      </c>
      <c r="S38" s="186">
        <f t="shared" si="24"/>
        <v>0</v>
      </c>
      <c r="T38" s="227">
        <f>+I38</f>
        <v>1</v>
      </c>
      <c r="U38" s="186">
        <f>SUM(V38:AA38)</f>
        <v>10</v>
      </c>
      <c r="V38" s="188">
        <v>10</v>
      </c>
      <c r="W38" s="188"/>
      <c r="X38" s="188"/>
      <c r="Y38" s="188"/>
      <c r="Z38" s="188"/>
      <c r="AA38" s="188"/>
      <c r="AB38" s="227">
        <f>+J38</f>
        <v>0</v>
      </c>
      <c r="AC38" s="186">
        <f>SUM(AD38:AI38)</f>
        <v>0</v>
      </c>
      <c r="AD38" s="188"/>
      <c r="AE38" s="188"/>
      <c r="AF38" s="188"/>
      <c r="AG38" s="188"/>
      <c r="AH38" s="188"/>
      <c r="AI38" s="188"/>
      <c r="AJ38" s="227">
        <f>+K38</f>
        <v>0</v>
      </c>
      <c r="AK38" s="186">
        <f>SUM(AL38:AQ38)</f>
        <v>0</v>
      </c>
      <c r="AL38" s="188"/>
      <c r="AM38" s="188"/>
      <c r="AN38" s="188"/>
      <c r="AO38" s="188"/>
      <c r="AP38" s="188"/>
      <c r="AQ38" s="188"/>
      <c r="AR38" s="227">
        <f>+L38</f>
        <v>0</v>
      </c>
      <c r="AS38" s="186">
        <f>SUM(AT38:AY38)</f>
        <v>0</v>
      </c>
      <c r="AT38" s="188"/>
      <c r="AU38" s="188"/>
      <c r="AV38" s="188"/>
      <c r="AW38" s="188"/>
      <c r="AX38" s="188"/>
      <c r="AY38" s="188"/>
    </row>
    <row r="39" spans="4:51" ht="31.9" customHeight="1" x14ac:dyDescent="0.25">
      <c r="D39" s="202"/>
      <c r="E39" s="182">
        <f>+Metas!H930</f>
        <v>805</v>
      </c>
      <c r="F39" s="191" t="str">
        <f>+Metas!K930</f>
        <v>Mapa de siniestralidad departamental</v>
      </c>
      <c r="G39" s="184">
        <f>+Metas!J930</f>
        <v>1</v>
      </c>
      <c r="H39" s="1">
        <f t="shared" ref="H39:H47" si="42">SUM(I39:L39)</f>
        <v>1</v>
      </c>
      <c r="I39" s="185"/>
      <c r="J39" s="185">
        <v>1</v>
      </c>
      <c r="K39" s="185"/>
      <c r="L39" s="185"/>
      <c r="M39" s="186">
        <f t="shared" si="24"/>
        <v>32</v>
      </c>
      <c r="N39" s="186">
        <f t="shared" si="24"/>
        <v>32</v>
      </c>
      <c r="O39" s="186">
        <f t="shared" si="24"/>
        <v>0</v>
      </c>
      <c r="P39" s="186">
        <f t="shared" si="24"/>
        <v>0</v>
      </c>
      <c r="Q39" s="186">
        <f t="shared" si="24"/>
        <v>0</v>
      </c>
      <c r="R39" s="186">
        <f t="shared" si="24"/>
        <v>0</v>
      </c>
      <c r="S39" s="186">
        <f t="shared" si="24"/>
        <v>0</v>
      </c>
      <c r="T39" s="227">
        <f t="shared" ref="T39:T47" si="43">+I39</f>
        <v>0</v>
      </c>
      <c r="U39" s="186">
        <f t="shared" ref="U39:U47" si="44">SUM(V39:AA39)</f>
        <v>0</v>
      </c>
      <c r="V39" s="188"/>
      <c r="W39" s="188"/>
      <c r="X39" s="188"/>
      <c r="Y39" s="188"/>
      <c r="Z39" s="188"/>
      <c r="AA39" s="188"/>
      <c r="AB39" s="227">
        <f t="shared" ref="AB39:AB47" si="45">+J39</f>
        <v>1</v>
      </c>
      <c r="AC39" s="186">
        <f t="shared" ref="AC39:AC47" si="46">SUM(AD39:AI39)</f>
        <v>32</v>
      </c>
      <c r="AD39" s="188">
        <v>32</v>
      </c>
      <c r="AE39" s="188"/>
      <c r="AF39" s="188"/>
      <c r="AG39" s="188"/>
      <c r="AH39" s="188"/>
      <c r="AI39" s="188"/>
      <c r="AJ39" s="227">
        <f t="shared" ref="AJ39:AJ47" si="47">+K39</f>
        <v>0</v>
      </c>
      <c r="AK39" s="186">
        <f t="shared" ref="AK39:AK47" si="48">SUM(AL39:AQ39)</f>
        <v>0</v>
      </c>
      <c r="AL39" s="188"/>
      <c r="AM39" s="188"/>
      <c r="AN39" s="188"/>
      <c r="AO39" s="188"/>
      <c r="AP39" s="188"/>
      <c r="AQ39" s="188"/>
      <c r="AR39" s="227">
        <f t="shared" ref="AR39:AR47" si="49">+L39</f>
        <v>0</v>
      </c>
      <c r="AS39" s="186">
        <f t="shared" ref="AS39:AS47" si="50">SUM(AT39:AY39)</f>
        <v>0</v>
      </c>
      <c r="AT39" s="188"/>
      <c r="AU39" s="188"/>
      <c r="AV39" s="188"/>
      <c r="AW39" s="188"/>
      <c r="AX39" s="188"/>
      <c r="AY39" s="188"/>
    </row>
    <row r="40" spans="4:51" ht="31.9" customHeight="1" x14ac:dyDescent="0.25">
      <c r="D40" s="202"/>
      <c r="E40" s="182">
        <f>+Metas!H931</f>
        <v>806</v>
      </c>
      <c r="F40" s="191" t="str">
        <f>+Metas!K931</f>
        <v>Instalación y mantenimiento de señales en las vías de segundo y tercer nivel del Departamento con señalización</v>
      </c>
      <c r="G40" s="184">
        <f>+Metas!J931</f>
        <v>200</v>
      </c>
      <c r="H40" s="1">
        <f t="shared" si="42"/>
        <v>200</v>
      </c>
      <c r="I40" s="185"/>
      <c r="J40" s="185"/>
      <c r="K40" s="185">
        <v>100</v>
      </c>
      <c r="L40" s="185">
        <v>100</v>
      </c>
      <c r="M40" s="186">
        <f t="shared" si="24"/>
        <v>280</v>
      </c>
      <c r="N40" s="186">
        <f t="shared" si="24"/>
        <v>280</v>
      </c>
      <c r="O40" s="186">
        <f t="shared" si="24"/>
        <v>0</v>
      </c>
      <c r="P40" s="186">
        <f t="shared" si="24"/>
        <v>0</v>
      </c>
      <c r="Q40" s="186">
        <f t="shared" si="24"/>
        <v>0</v>
      </c>
      <c r="R40" s="186">
        <f t="shared" si="24"/>
        <v>0</v>
      </c>
      <c r="S40" s="186">
        <f t="shared" si="24"/>
        <v>0</v>
      </c>
      <c r="T40" s="227">
        <f t="shared" si="43"/>
        <v>0</v>
      </c>
      <c r="U40" s="186">
        <f t="shared" si="44"/>
        <v>0</v>
      </c>
      <c r="V40" s="188"/>
      <c r="W40" s="188"/>
      <c r="X40" s="188"/>
      <c r="Y40" s="188"/>
      <c r="Z40" s="188"/>
      <c r="AA40" s="188"/>
      <c r="AB40" s="227">
        <f t="shared" si="45"/>
        <v>0</v>
      </c>
      <c r="AC40" s="186">
        <f t="shared" si="46"/>
        <v>0</v>
      </c>
      <c r="AD40" s="188"/>
      <c r="AE40" s="188"/>
      <c r="AF40" s="188"/>
      <c r="AG40" s="188"/>
      <c r="AH40" s="188"/>
      <c r="AI40" s="188"/>
      <c r="AJ40" s="227">
        <f t="shared" si="47"/>
        <v>100</v>
      </c>
      <c r="AK40" s="186">
        <f t="shared" si="48"/>
        <v>140</v>
      </c>
      <c r="AL40" s="188">
        <v>140</v>
      </c>
      <c r="AM40" s="188"/>
      <c r="AN40" s="188"/>
      <c r="AO40" s="188"/>
      <c r="AP40" s="188"/>
      <c r="AQ40" s="188"/>
      <c r="AR40" s="227">
        <f t="shared" si="49"/>
        <v>100</v>
      </c>
      <c r="AS40" s="186">
        <f t="shared" si="50"/>
        <v>140</v>
      </c>
      <c r="AT40" s="188">
        <v>140</v>
      </c>
      <c r="AU40" s="188"/>
      <c r="AV40" s="188"/>
      <c r="AW40" s="188"/>
      <c r="AX40" s="188"/>
      <c r="AY40" s="188"/>
    </row>
    <row r="41" spans="4:51" ht="31.9" customHeight="1" x14ac:dyDescent="0.25">
      <c r="D41" s="202"/>
      <c r="E41" s="182">
        <f>+Metas!H932</f>
        <v>807</v>
      </c>
      <c r="F41" s="191" t="str">
        <f>+Metas!K932</f>
        <v>Plan de medios alternativos de transporte para los municipios del Departamento</v>
      </c>
      <c r="G41" s="184">
        <f>+Metas!J932</f>
        <v>1</v>
      </c>
      <c r="H41" s="1">
        <f t="shared" si="42"/>
        <v>1</v>
      </c>
      <c r="I41" s="185"/>
      <c r="J41" s="185"/>
      <c r="K41" s="185"/>
      <c r="L41" s="185">
        <v>1</v>
      </c>
      <c r="M41" s="186">
        <f t="shared" si="24"/>
        <v>50</v>
      </c>
      <c r="N41" s="186">
        <f t="shared" si="24"/>
        <v>50</v>
      </c>
      <c r="O41" s="186">
        <f t="shared" si="24"/>
        <v>0</v>
      </c>
      <c r="P41" s="186">
        <f t="shared" si="24"/>
        <v>0</v>
      </c>
      <c r="Q41" s="186">
        <f t="shared" si="24"/>
        <v>0</v>
      </c>
      <c r="R41" s="186">
        <f t="shared" si="24"/>
        <v>0</v>
      </c>
      <c r="S41" s="186">
        <f t="shared" si="24"/>
        <v>0</v>
      </c>
      <c r="T41" s="227">
        <f t="shared" si="43"/>
        <v>0</v>
      </c>
      <c r="U41" s="186">
        <f t="shared" si="44"/>
        <v>0</v>
      </c>
      <c r="V41" s="188"/>
      <c r="W41" s="188"/>
      <c r="X41" s="188"/>
      <c r="Y41" s="188"/>
      <c r="Z41" s="188"/>
      <c r="AA41" s="188"/>
      <c r="AB41" s="227">
        <f t="shared" si="45"/>
        <v>0</v>
      </c>
      <c r="AC41" s="186">
        <f t="shared" si="46"/>
        <v>0</v>
      </c>
      <c r="AD41" s="188"/>
      <c r="AE41" s="188"/>
      <c r="AF41" s="188"/>
      <c r="AG41" s="188"/>
      <c r="AH41" s="188"/>
      <c r="AI41" s="188"/>
      <c r="AJ41" s="227">
        <f t="shared" si="47"/>
        <v>0</v>
      </c>
      <c r="AK41" s="186">
        <f t="shared" si="48"/>
        <v>0</v>
      </c>
      <c r="AL41" s="188"/>
      <c r="AM41" s="188"/>
      <c r="AN41" s="188"/>
      <c r="AO41" s="188"/>
      <c r="AP41" s="188"/>
      <c r="AQ41" s="188"/>
      <c r="AR41" s="227">
        <f t="shared" si="49"/>
        <v>1</v>
      </c>
      <c r="AS41" s="186">
        <f t="shared" si="50"/>
        <v>50</v>
      </c>
      <c r="AT41" s="188">
        <v>50</v>
      </c>
      <c r="AU41" s="188"/>
      <c r="AV41" s="188"/>
      <c r="AW41" s="188"/>
      <c r="AX41" s="188"/>
      <c r="AY41" s="188"/>
    </row>
    <row r="42" spans="4:51" ht="31.9" customHeight="1" x14ac:dyDescent="0.25">
      <c r="D42" s="202"/>
      <c r="E42" s="182">
        <f>+Metas!H933</f>
        <v>808</v>
      </c>
      <c r="F42" s="191" t="str">
        <f>+Metas!K933</f>
        <v>Programa de acondicionamiento de puntos críticos dentro de la infraestructura vial en los municipios con alta densidad poblacional, que afectan significativamente la movilidad de las personas en situación de discapacidad</v>
      </c>
      <c r="G42" s="184">
        <f>+Metas!J933</f>
        <v>1</v>
      </c>
      <c r="H42" s="1">
        <f t="shared" si="42"/>
        <v>1</v>
      </c>
      <c r="I42" s="185"/>
      <c r="J42" s="185"/>
      <c r="K42" s="185"/>
      <c r="L42" s="185">
        <v>1</v>
      </c>
      <c r="M42" s="186">
        <f t="shared" ref="M42:S57" si="51">+U42+AC42+AK42+AS42</f>
        <v>32</v>
      </c>
      <c r="N42" s="186">
        <f t="shared" si="51"/>
        <v>32</v>
      </c>
      <c r="O42" s="186">
        <f t="shared" si="51"/>
        <v>0</v>
      </c>
      <c r="P42" s="186">
        <f t="shared" si="51"/>
        <v>0</v>
      </c>
      <c r="Q42" s="186">
        <f t="shared" si="51"/>
        <v>0</v>
      </c>
      <c r="R42" s="186">
        <f t="shared" si="51"/>
        <v>0</v>
      </c>
      <c r="S42" s="186">
        <f t="shared" si="51"/>
        <v>0</v>
      </c>
      <c r="T42" s="227">
        <f t="shared" si="43"/>
        <v>0</v>
      </c>
      <c r="U42" s="186">
        <f t="shared" si="44"/>
        <v>0</v>
      </c>
      <c r="V42" s="188"/>
      <c r="W42" s="188"/>
      <c r="X42" s="188"/>
      <c r="Y42" s="188"/>
      <c r="Z42" s="188"/>
      <c r="AA42" s="188"/>
      <c r="AB42" s="227">
        <f t="shared" si="45"/>
        <v>0</v>
      </c>
      <c r="AC42" s="186">
        <f t="shared" si="46"/>
        <v>0</v>
      </c>
      <c r="AD42" s="188"/>
      <c r="AE42" s="188"/>
      <c r="AF42" s="188"/>
      <c r="AG42" s="188"/>
      <c r="AH42" s="188"/>
      <c r="AI42" s="188"/>
      <c r="AJ42" s="227">
        <f t="shared" si="47"/>
        <v>0</v>
      </c>
      <c r="AK42" s="186">
        <f t="shared" si="48"/>
        <v>0</v>
      </c>
      <c r="AL42" s="188"/>
      <c r="AM42" s="188"/>
      <c r="AN42" s="188"/>
      <c r="AO42" s="188"/>
      <c r="AP42" s="188"/>
      <c r="AQ42" s="188"/>
      <c r="AR42" s="227">
        <f t="shared" si="49"/>
        <v>1</v>
      </c>
      <c r="AS42" s="186">
        <f t="shared" si="50"/>
        <v>32</v>
      </c>
      <c r="AT42" s="188">
        <v>32</v>
      </c>
      <c r="AU42" s="188"/>
      <c r="AV42" s="188"/>
      <c r="AW42" s="188"/>
      <c r="AX42" s="188"/>
      <c r="AY42" s="188"/>
    </row>
    <row r="43" spans="4:51" ht="31.9" customHeight="1" x14ac:dyDescent="0.25">
      <c r="D43" s="202"/>
      <c r="E43" s="182">
        <f>+Metas!H934</f>
        <v>809</v>
      </c>
      <c r="F43" s="191" t="str">
        <f>+Metas!K934</f>
        <v>Gestión ante el gobierno Nacional del mejoramiento de la infraestructura de aeropuertos, líneas férreas y terminal de transportes en el Departamento</v>
      </c>
      <c r="G43" s="184">
        <f>+Metas!J934</f>
        <v>1</v>
      </c>
      <c r="H43" s="1">
        <f t="shared" si="42"/>
        <v>1</v>
      </c>
      <c r="I43" s="185"/>
      <c r="J43" s="185"/>
      <c r="K43" s="185"/>
      <c r="L43" s="185">
        <v>1</v>
      </c>
      <c r="M43" s="186">
        <f t="shared" si="51"/>
        <v>15</v>
      </c>
      <c r="N43" s="186">
        <f t="shared" si="51"/>
        <v>15</v>
      </c>
      <c r="O43" s="186">
        <f t="shared" si="51"/>
        <v>0</v>
      </c>
      <c r="P43" s="186">
        <f t="shared" si="51"/>
        <v>0</v>
      </c>
      <c r="Q43" s="186">
        <f t="shared" si="51"/>
        <v>0</v>
      </c>
      <c r="R43" s="186">
        <f t="shared" si="51"/>
        <v>0</v>
      </c>
      <c r="S43" s="186">
        <f t="shared" si="51"/>
        <v>0</v>
      </c>
      <c r="T43" s="227">
        <f t="shared" si="43"/>
        <v>0</v>
      </c>
      <c r="U43" s="186">
        <f t="shared" si="44"/>
        <v>0</v>
      </c>
      <c r="V43" s="188"/>
      <c r="W43" s="188"/>
      <c r="X43" s="188"/>
      <c r="Y43" s="188"/>
      <c r="Z43" s="188"/>
      <c r="AA43" s="188"/>
      <c r="AB43" s="227">
        <f t="shared" si="45"/>
        <v>0</v>
      </c>
      <c r="AC43" s="186">
        <f t="shared" si="46"/>
        <v>0</v>
      </c>
      <c r="AD43" s="188"/>
      <c r="AE43" s="188"/>
      <c r="AF43" s="188"/>
      <c r="AG43" s="188"/>
      <c r="AH43" s="188"/>
      <c r="AI43" s="188"/>
      <c r="AJ43" s="227">
        <f t="shared" si="47"/>
        <v>0</v>
      </c>
      <c r="AK43" s="186">
        <f t="shared" si="48"/>
        <v>0</v>
      </c>
      <c r="AL43" s="188"/>
      <c r="AM43" s="188"/>
      <c r="AN43" s="188"/>
      <c r="AO43" s="188"/>
      <c r="AP43" s="188"/>
      <c r="AQ43" s="188"/>
      <c r="AR43" s="227">
        <f t="shared" si="49"/>
        <v>1</v>
      </c>
      <c r="AS43" s="186">
        <f t="shared" si="50"/>
        <v>15</v>
      </c>
      <c r="AT43" s="188">
        <v>15</v>
      </c>
      <c r="AU43" s="188"/>
      <c r="AV43" s="188"/>
      <c r="AW43" s="188"/>
      <c r="AX43" s="188"/>
      <c r="AY43" s="188"/>
    </row>
    <row r="44" spans="4:51" ht="31.9" customHeight="1" x14ac:dyDescent="0.25">
      <c r="D44" s="202"/>
      <c r="E44" s="182">
        <f>+Metas!H935</f>
        <v>810</v>
      </c>
      <c r="F44" s="191" t="str">
        <f>+Metas!K935</f>
        <v>Gestión del proceso de transferencia de mercancías de transporte terrestre a férreo</v>
      </c>
      <c r="G44" s="184">
        <f>+Metas!J935</f>
        <v>1</v>
      </c>
      <c r="H44" s="1">
        <f t="shared" si="42"/>
        <v>1</v>
      </c>
      <c r="I44" s="185"/>
      <c r="J44" s="185"/>
      <c r="K44" s="185"/>
      <c r="L44" s="185">
        <v>1</v>
      </c>
      <c r="M44" s="186">
        <f t="shared" si="51"/>
        <v>15</v>
      </c>
      <c r="N44" s="186">
        <f t="shared" si="51"/>
        <v>15</v>
      </c>
      <c r="O44" s="186">
        <f t="shared" si="51"/>
        <v>0</v>
      </c>
      <c r="P44" s="186">
        <f t="shared" si="51"/>
        <v>0</v>
      </c>
      <c r="Q44" s="186">
        <f t="shared" si="51"/>
        <v>0</v>
      </c>
      <c r="R44" s="186">
        <f t="shared" si="51"/>
        <v>0</v>
      </c>
      <c r="S44" s="186">
        <f t="shared" si="51"/>
        <v>0</v>
      </c>
      <c r="T44" s="227">
        <f t="shared" si="43"/>
        <v>0</v>
      </c>
      <c r="U44" s="186">
        <f t="shared" si="44"/>
        <v>0</v>
      </c>
      <c r="V44" s="188"/>
      <c r="W44" s="188"/>
      <c r="X44" s="188"/>
      <c r="Y44" s="188"/>
      <c r="Z44" s="188"/>
      <c r="AA44" s="188"/>
      <c r="AB44" s="227">
        <f t="shared" si="45"/>
        <v>0</v>
      </c>
      <c r="AC44" s="186">
        <f t="shared" si="46"/>
        <v>0</v>
      </c>
      <c r="AD44" s="188"/>
      <c r="AE44" s="188"/>
      <c r="AF44" s="188"/>
      <c r="AG44" s="188"/>
      <c r="AH44" s="188"/>
      <c r="AI44" s="188"/>
      <c r="AJ44" s="227">
        <f t="shared" si="47"/>
        <v>0</v>
      </c>
      <c r="AK44" s="186">
        <f t="shared" si="48"/>
        <v>0</v>
      </c>
      <c r="AL44" s="188"/>
      <c r="AM44" s="188"/>
      <c r="AN44" s="188"/>
      <c r="AO44" s="188"/>
      <c r="AP44" s="188"/>
      <c r="AQ44" s="188"/>
      <c r="AR44" s="227">
        <f t="shared" si="49"/>
        <v>1</v>
      </c>
      <c r="AS44" s="186">
        <f t="shared" si="50"/>
        <v>15</v>
      </c>
      <c r="AT44" s="188">
        <v>15</v>
      </c>
      <c r="AU44" s="188"/>
      <c r="AV44" s="188"/>
      <c r="AW44" s="188"/>
      <c r="AX44" s="188"/>
      <c r="AY44" s="188"/>
    </row>
    <row r="45" spans="4:51" ht="31.9" customHeight="1" x14ac:dyDescent="0.25">
      <c r="D45" s="202"/>
      <c r="E45" s="182">
        <f>+Metas!H936</f>
        <v>811</v>
      </c>
      <c r="F45" s="191" t="str">
        <f>+Metas!K936</f>
        <v>Gestión de los estudios y diseños para el puerto fluvial de Norte de Santander sobre el río magdalena</v>
      </c>
      <c r="G45" s="184">
        <f>+Metas!J936</f>
        <v>1</v>
      </c>
      <c r="H45" s="1">
        <f t="shared" si="42"/>
        <v>1</v>
      </c>
      <c r="I45" s="185"/>
      <c r="J45" s="185"/>
      <c r="K45" s="185"/>
      <c r="L45" s="185">
        <v>1</v>
      </c>
      <c r="M45" s="186">
        <f t="shared" si="51"/>
        <v>15</v>
      </c>
      <c r="N45" s="186">
        <f t="shared" si="51"/>
        <v>15</v>
      </c>
      <c r="O45" s="186">
        <f t="shared" si="51"/>
        <v>0</v>
      </c>
      <c r="P45" s="186">
        <f t="shared" si="51"/>
        <v>0</v>
      </c>
      <c r="Q45" s="186">
        <f t="shared" si="51"/>
        <v>0</v>
      </c>
      <c r="R45" s="186">
        <f t="shared" si="51"/>
        <v>0</v>
      </c>
      <c r="S45" s="186">
        <f t="shared" si="51"/>
        <v>0</v>
      </c>
      <c r="T45" s="227">
        <f t="shared" si="43"/>
        <v>0</v>
      </c>
      <c r="U45" s="186">
        <f t="shared" si="44"/>
        <v>0</v>
      </c>
      <c r="V45" s="188"/>
      <c r="W45" s="188"/>
      <c r="X45" s="188"/>
      <c r="Y45" s="188"/>
      <c r="Z45" s="188"/>
      <c r="AA45" s="188"/>
      <c r="AB45" s="227">
        <f t="shared" si="45"/>
        <v>0</v>
      </c>
      <c r="AC45" s="186">
        <f t="shared" si="46"/>
        <v>0</v>
      </c>
      <c r="AD45" s="188"/>
      <c r="AE45" s="188"/>
      <c r="AF45" s="188"/>
      <c r="AG45" s="188"/>
      <c r="AH45" s="188"/>
      <c r="AI45" s="188"/>
      <c r="AJ45" s="227">
        <f t="shared" si="47"/>
        <v>0</v>
      </c>
      <c r="AK45" s="186">
        <f t="shared" si="48"/>
        <v>0</v>
      </c>
      <c r="AL45" s="188"/>
      <c r="AM45" s="188"/>
      <c r="AN45" s="188"/>
      <c r="AO45" s="188"/>
      <c r="AP45" s="188"/>
      <c r="AQ45" s="188"/>
      <c r="AR45" s="227">
        <f t="shared" si="49"/>
        <v>1</v>
      </c>
      <c r="AS45" s="186">
        <f t="shared" si="50"/>
        <v>15</v>
      </c>
      <c r="AT45" s="188">
        <v>15</v>
      </c>
      <c r="AU45" s="188"/>
      <c r="AV45" s="188"/>
      <c r="AW45" s="188"/>
      <c r="AX45" s="188"/>
      <c r="AY45" s="188"/>
    </row>
    <row r="46" spans="4:51" ht="31.9" customHeight="1" x14ac:dyDescent="0.25">
      <c r="D46" s="202"/>
      <c r="E46" s="182">
        <f>+Metas!H937</f>
        <v>812</v>
      </c>
      <c r="F46" s="191" t="str">
        <f>+Metas!K937</f>
        <v>Gestión de los estudios para la construcción de la línea férrea que conecte el Departamento con la red férrea nacional</v>
      </c>
      <c r="G46" s="184">
        <f>+Metas!J937</f>
        <v>1</v>
      </c>
      <c r="H46" s="1">
        <f t="shared" si="42"/>
        <v>1</v>
      </c>
      <c r="I46" s="185"/>
      <c r="J46" s="185"/>
      <c r="K46" s="185"/>
      <c r="L46" s="185">
        <v>1</v>
      </c>
      <c r="M46" s="186">
        <f t="shared" si="51"/>
        <v>15</v>
      </c>
      <c r="N46" s="186">
        <f t="shared" si="51"/>
        <v>15</v>
      </c>
      <c r="O46" s="186">
        <f t="shared" si="51"/>
        <v>0</v>
      </c>
      <c r="P46" s="186">
        <f t="shared" si="51"/>
        <v>0</v>
      </c>
      <c r="Q46" s="186">
        <f t="shared" si="51"/>
        <v>0</v>
      </c>
      <c r="R46" s="186">
        <f t="shared" si="51"/>
        <v>0</v>
      </c>
      <c r="S46" s="186">
        <f t="shared" si="51"/>
        <v>0</v>
      </c>
      <c r="T46" s="227">
        <f t="shared" si="43"/>
        <v>0</v>
      </c>
      <c r="U46" s="186">
        <f t="shared" si="44"/>
        <v>0</v>
      </c>
      <c r="V46" s="188"/>
      <c r="W46" s="188"/>
      <c r="X46" s="188"/>
      <c r="Y46" s="188"/>
      <c r="Z46" s="188"/>
      <c r="AA46" s="188"/>
      <c r="AB46" s="227">
        <f t="shared" si="45"/>
        <v>0</v>
      </c>
      <c r="AC46" s="186">
        <f t="shared" si="46"/>
        <v>0</v>
      </c>
      <c r="AD46" s="188"/>
      <c r="AE46" s="188"/>
      <c r="AF46" s="188"/>
      <c r="AG46" s="188"/>
      <c r="AH46" s="188"/>
      <c r="AI46" s="188"/>
      <c r="AJ46" s="227">
        <f t="shared" si="47"/>
        <v>0</v>
      </c>
      <c r="AK46" s="186">
        <f t="shared" si="48"/>
        <v>0</v>
      </c>
      <c r="AL46" s="188"/>
      <c r="AM46" s="188"/>
      <c r="AN46" s="188"/>
      <c r="AO46" s="188"/>
      <c r="AP46" s="188"/>
      <c r="AQ46" s="188"/>
      <c r="AR46" s="227">
        <f t="shared" si="49"/>
        <v>1</v>
      </c>
      <c r="AS46" s="186">
        <f t="shared" si="50"/>
        <v>15</v>
      </c>
      <c r="AT46" s="188">
        <v>15</v>
      </c>
      <c r="AU46" s="188"/>
      <c r="AV46" s="188"/>
      <c r="AW46" s="188"/>
      <c r="AX46" s="188"/>
      <c r="AY46" s="188"/>
    </row>
    <row r="47" spans="4:51" ht="31.9" customHeight="1" x14ac:dyDescent="0.25">
      <c r="D47" s="202"/>
      <c r="E47" s="182">
        <f>+Metas!H938</f>
        <v>813</v>
      </c>
      <c r="F47" s="191" t="str">
        <f>+Metas!K938</f>
        <v>Gestión de los estudios y diseños para tráfico pesado en los cascos urbanos de los municipios</v>
      </c>
      <c r="G47" s="184">
        <f>+Metas!J938</f>
        <v>1</v>
      </c>
      <c r="H47" s="1">
        <f t="shared" si="42"/>
        <v>1</v>
      </c>
      <c r="I47" s="185"/>
      <c r="J47" s="185"/>
      <c r="K47" s="185"/>
      <c r="L47" s="185">
        <v>1</v>
      </c>
      <c r="M47" s="186">
        <f t="shared" si="51"/>
        <v>15</v>
      </c>
      <c r="N47" s="186">
        <f t="shared" si="51"/>
        <v>15</v>
      </c>
      <c r="O47" s="186">
        <f t="shared" si="51"/>
        <v>0</v>
      </c>
      <c r="P47" s="186">
        <f t="shared" si="51"/>
        <v>0</v>
      </c>
      <c r="Q47" s="186">
        <f t="shared" si="51"/>
        <v>0</v>
      </c>
      <c r="R47" s="186">
        <f t="shared" si="51"/>
        <v>0</v>
      </c>
      <c r="S47" s="186">
        <f t="shared" si="51"/>
        <v>0</v>
      </c>
      <c r="T47" s="227">
        <f t="shared" si="43"/>
        <v>0</v>
      </c>
      <c r="U47" s="186">
        <f t="shared" si="44"/>
        <v>0</v>
      </c>
      <c r="V47" s="188"/>
      <c r="W47" s="188"/>
      <c r="X47" s="188"/>
      <c r="Y47" s="188"/>
      <c r="Z47" s="188"/>
      <c r="AA47" s="188"/>
      <c r="AB47" s="227">
        <f t="shared" si="45"/>
        <v>0</v>
      </c>
      <c r="AC47" s="186">
        <f t="shared" si="46"/>
        <v>0</v>
      </c>
      <c r="AD47" s="188"/>
      <c r="AE47" s="188"/>
      <c r="AF47" s="188"/>
      <c r="AG47" s="188"/>
      <c r="AH47" s="188"/>
      <c r="AI47" s="188"/>
      <c r="AJ47" s="227">
        <f t="shared" si="47"/>
        <v>0</v>
      </c>
      <c r="AK47" s="186">
        <f t="shared" si="48"/>
        <v>0</v>
      </c>
      <c r="AL47" s="188"/>
      <c r="AM47" s="188"/>
      <c r="AN47" s="188"/>
      <c r="AO47" s="188"/>
      <c r="AP47" s="188"/>
      <c r="AQ47" s="188"/>
      <c r="AR47" s="227">
        <f t="shared" si="49"/>
        <v>1</v>
      </c>
      <c r="AS47" s="186">
        <f t="shared" si="50"/>
        <v>15</v>
      </c>
      <c r="AT47" s="188">
        <v>15</v>
      </c>
      <c r="AU47" s="188"/>
      <c r="AV47" s="188"/>
      <c r="AW47" s="188"/>
      <c r="AX47" s="188"/>
      <c r="AY47" s="188"/>
    </row>
    <row r="48" spans="4:51" ht="32.1" customHeight="1" x14ac:dyDescent="0.25">
      <c r="D48" s="202" t="s">
        <v>2765</v>
      </c>
      <c r="E48" s="551" t="s">
        <v>2764</v>
      </c>
      <c r="F48" s="552"/>
      <c r="G48" s="189"/>
      <c r="H48" s="177"/>
      <c r="I48" s="178"/>
      <c r="J48" s="178"/>
      <c r="K48" s="178"/>
      <c r="L48" s="178"/>
      <c r="M48" s="190">
        <f t="shared" si="51"/>
        <v>179</v>
      </c>
      <c r="N48" s="190">
        <f t="shared" si="51"/>
        <v>179</v>
      </c>
      <c r="O48" s="190">
        <f t="shared" si="51"/>
        <v>0</v>
      </c>
      <c r="P48" s="190">
        <f t="shared" si="51"/>
        <v>0</v>
      </c>
      <c r="Q48" s="190">
        <f t="shared" si="51"/>
        <v>0</v>
      </c>
      <c r="R48" s="190">
        <f t="shared" si="51"/>
        <v>0</v>
      </c>
      <c r="S48" s="190">
        <f t="shared" si="51"/>
        <v>0</v>
      </c>
      <c r="T48" s="180"/>
      <c r="U48" s="181">
        <f t="shared" ref="U48:AA48" si="52">SUM(U49:U53)</f>
        <v>10</v>
      </c>
      <c r="V48" s="181">
        <f t="shared" si="52"/>
        <v>10</v>
      </c>
      <c r="W48" s="181">
        <f t="shared" si="52"/>
        <v>0</v>
      </c>
      <c r="X48" s="181">
        <f t="shared" si="52"/>
        <v>0</v>
      </c>
      <c r="Y48" s="181">
        <f t="shared" si="52"/>
        <v>0</v>
      </c>
      <c r="Z48" s="181">
        <f t="shared" si="52"/>
        <v>0</v>
      </c>
      <c r="AA48" s="181">
        <f t="shared" si="52"/>
        <v>0</v>
      </c>
      <c r="AB48" s="180"/>
      <c r="AC48" s="181">
        <f t="shared" ref="AC48:AI48" si="53">SUM(AC49:AC53)</f>
        <v>10</v>
      </c>
      <c r="AD48" s="181">
        <f t="shared" si="53"/>
        <v>10</v>
      </c>
      <c r="AE48" s="181">
        <f t="shared" si="53"/>
        <v>0</v>
      </c>
      <c r="AF48" s="181">
        <f t="shared" si="53"/>
        <v>0</v>
      </c>
      <c r="AG48" s="181">
        <f t="shared" si="53"/>
        <v>0</v>
      </c>
      <c r="AH48" s="181">
        <f t="shared" si="53"/>
        <v>0</v>
      </c>
      <c r="AI48" s="181">
        <f t="shared" si="53"/>
        <v>0</v>
      </c>
      <c r="AJ48" s="180"/>
      <c r="AK48" s="181">
        <f t="shared" ref="AK48:AQ48" si="54">SUM(AK49:AK53)</f>
        <v>10</v>
      </c>
      <c r="AL48" s="181">
        <f t="shared" si="54"/>
        <v>10</v>
      </c>
      <c r="AM48" s="181">
        <f t="shared" si="54"/>
        <v>0</v>
      </c>
      <c r="AN48" s="181">
        <f t="shared" si="54"/>
        <v>0</v>
      </c>
      <c r="AO48" s="181">
        <f t="shared" si="54"/>
        <v>0</v>
      </c>
      <c r="AP48" s="181">
        <f t="shared" si="54"/>
        <v>0</v>
      </c>
      <c r="AQ48" s="181">
        <f t="shared" si="54"/>
        <v>0</v>
      </c>
      <c r="AR48" s="180"/>
      <c r="AS48" s="181">
        <f t="shared" ref="AS48:AY48" si="55">SUM(AS49:AS53)</f>
        <v>149</v>
      </c>
      <c r="AT48" s="181">
        <f t="shared" si="55"/>
        <v>149</v>
      </c>
      <c r="AU48" s="181">
        <f t="shared" si="55"/>
        <v>0</v>
      </c>
      <c r="AV48" s="181">
        <f t="shared" si="55"/>
        <v>0</v>
      </c>
      <c r="AW48" s="181">
        <f t="shared" si="55"/>
        <v>0</v>
      </c>
      <c r="AX48" s="181">
        <f t="shared" si="55"/>
        <v>0</v>
      </c>
      <c r="AY48" s="181">
        <f t="shared" si="55"/>
        <v>0</v>
      </c>
    </row>
    <row r="49" spans="4:51" ht="31.9" customHeight="1" x14ac:dyDescent="0.25">
      <c r="D49" s="202"/>
      <c r="E49" s="182">
        <f>+Metas!H939</f>
        <v>814</v>
      </c>
      <c r="F49" s="191" t="str">
        <f>+Metas!K939</f>
        <v xml:space="preserve">Programa operativo dirigido a los vehículos automotores que circulan por las vías del Departamento con el fin de verificar el cumplimiento de las condiciones técnico-mecánicas </v>
      </c>
      <c r="G49" s="184">
        <f>+Metas!J939</f>
        <v>1</v>
      </c>
      <c r="H49" s="1">
        <f>SUM(I49:L49)</f>
        <v>1</v>
      </c>
      <c r="I49" s="185"/>
      <c r="J49" s="185"/>
      <c r="K49" s="185"/>
      <c r="L49" s="185">
        <v>1</v>
      </c>
      <c r="M49" s="186">
        <f t="shared" si="51"/>
        <v>32</v>
      </c>
      <c r="N49" s="186">
        <f t="shared" si="51"/>
        <v>32</v>
      </c>
      <c r="O49" s="186">
        <f t="shared" si="51"/>
        <v>0</v>
      </c>
      <c r="P49" s="186">
        <f t="shared" si="51"/>
        <v>0</v>
      </c>
      <c r="Q49" s="186">
        <f t="shared" si="51"/>
        <v>0</v>
      </c>
      <c r="R49" s="186">
        <f t="shared" si="51"/>
        <v>0</v>
      </c>
      <c r="S49" s="186">
        <f t="shared" si="51"/>
        <v>0</v>
      </c>
      <c r="T49" s="227">
        <f>+I49</f>
        <v>0</v>
      </c>
      <c r="U49" s="186">
        <f>SUM(V49:AA49)</f>
        <v>0</v>
      </c>
      <c r="V49" s="188"/>
      <c r="W49" s="188"/>
      <c r="X49" s="188"/>
      <c r="Y49" s="188"/>
      <c r="Z49" s="188"/>
      <c r="AA49" s="188"/>
      <c r="AB49" s="227">
        <f>+J49</f>
        <v>0</v>
      </c>
      <c r="AC49" s="186">
        <f>SUM(AD49:AI49)</f>
        <v>0</v>
      </c>
      <c r="AD49" s="188"/>
      <c r="AE49" s="188"/>
      <c r="AF49" s="188"/>
      <c r="AG49" s="188"/>
      <c r="AH49" s="188"/>
      <c r="AI49" s="188"/>
      <c r="AJ49" s="227">
        <f>+K49</f>
        <v>0</v>
      </c>
      <c r="AK49" s="186">
        <f>SUM(AL49:AQ49)</f>
        <v>0</v>
      </c>
      <c r="AL49" s="188"/>
      <c r="AM49" s="188"/>
      <c r="AN49" s="188"/>
      <c r="AO49" s="188"/>
      <c r="AP49" s="188"/>
      <c r="AQ49" s="188"/>
      <c r="AR49" s="227">
        <f>+L49</f>
        <v>1</v>
      </c>
      <c r="AS49" s="186">
        <f>SUM(AT49:AY49)</f>
        <v>32</v>
      </c>
      <c r="AT49" s="188">
        <v>32</v>
      </c>
      <c r="AU49" s="188"/>
      <c r="AV49" s="188"/>
      <c r="AW49" s="188"/>
      <c r="AX49" s="188"/>
      <c r="AY49" s="188"/>
    </row>
    <row r="50" spans="4:51" ht="31.9" customHeight="1" x14ac:dyDescent="0.25">
      <c r="D50" s="202"/>
      <c r="E50" s="182">
        <f>+Metas!H940</f>
        <v>815</v>
      </c>
      <c r="F50" s="191" t="str">
        <f>+Metas!K940</f>
        <v xml:space="preserve">Empresas de transporte urbano colectivo han sido auditadas con respecto al cumplimiento de los estándares de calidad exigidos, en el marco del Plan Estratégico de Seguridad Vial </v>
      </c>
      <c r="G50" s="184">
        <f>+Metas!J940</f>
        <v>50</v>
      </c>
      <c r="H50" s="1">
        <f>SUM(I50:L50)</f>
        <v>50</v>
      </c>
      <c r="I50" s="185">
        <v>5</v>
      </c>
      <c r="J50" s="185">
        <v>15</v>
      </c>
      <c r="K50" s="185">
        <v>15</v>
      </c>
      <c r="L50" s="185">
        <v>15</v>
      </c>
      <c r="M50" s="186">
        <f t="shared" si="51"/>
        <v>40</v>
      </c>
      <c r="N50" s="186">
        <f t="shared" si="51"/>
        <v>40</v>
      </c>
      <c r="O50" s="186">
        <f t="shared" si="51"/>
        <v>0</v>
      </c>
      <c r="P50" s="186">
        <f t="shared" si="51"/>
        <v>0</v>
      </c>
      <c r="Q50" s="186">
        <f t="shared" si="51"/>
        <v>0</v>
      </c>
      <c r="R50" s="186">
        <f t="shared" si="51"/>
        <v>0</v>
      </c>
      <c r="S50" s="186">
        <f t="shared" si="51"/>
        <v>0</v>
      </c>
      <c r="T50" s="227">
        <f>+I50</f>
        <v>5</v>
      </c>
      <c r="U50" s="186">
        <f>SUM(V50:AA50)</f>
        <v>10</v>
      </c>
      <c r="V50" s="188">
        <v>10</v>
      </c>
      <c r="W50" s="188"/>
      <c r="X50" s="188"/>
      <c r="Y50" s="188"/>
      <c r="Z50" s="188"/>
      <c r="AA50" s="188"/>
      <c r="AB50" s="227">
        <f>+J50</f>
        <v>15</v>
      </c>
      <c r="AC50" s="186">
        <f>SUM(AD50:AI50)</f>
        <v>10</v>
      </c>
      <c r="AD50" s="188">
        <v>10</v>
      </c>
      <c r="AE50" s="188"/>
      <c r="AF50" s="188"/>
      <c r="AG50" s="188"/>
      <c r="AH50" s="188"/>
      <c r="AI50" s="188"/>
      <c r="AJ50" s="227">
        <f>+K50</f>
        <v>15</v>
      </c>
      <c r="AK50" s="186">
        <f>SUM(AL50:AQ50)</f>
        <v>10</v>
      </c>
      <c r="AL50" s="188">
        <v>10</v>
      </c>
      <c r="AM50" s="188"/>
      <c r="AN50" s="188"/>
      <c r="AO50" s="188"/>
      <c r="AP50" s="188"/>
      <c r="AQ50" s="188"/>
      <c r="AR50" s="227">
        <f>+L50</f>
        <v>15</v>
      </c>
      <c r="AS50" s="186">
        <f>SUM(AT50:AY50)</f>
        <v>10</v>
      </c>
      <c r="AT50" s="188">
        <v>10</v>
      </c>
      <c r="AU50" s="188"/>
      <c r="AV50" s="188"/>
      <c r="AW50" s="188"/>
      <c r="AX50" s="188"/>
      <c r="AY50" s="188"/>
    </row>
    <row r="51" spans="4:51" ht="31.9" customHeight="1" x14ac:dyDescent="0.25">
      <c r="D51" s="202"/>
      <c r="E51" s="182">
        <f>+Metas!H941</f>
        <v>816</v>
      </c>
      <c r="F51" s="191" t="str">
        <f>+Metas!K941</f>
        <v>Censo de los vehículos automotores del Departamento que ya cumplieron su vida útil con el fin de promover su ingreso al proceso de desintegración vehicular</v>
      </c>
      <c r="G51" s="184">
        <f>+Metas!J941</f>
        <v>1</v>
      </c>
      <c r="H51" s="1">
        <f>SUM(I51:L51)</f>
        <v>1</v>
      </c>
      <c r="I51" s="185"/>
      <c r="J51" s="185"/>
      <c r="K51" s="185"/>
      <c r="L51" s="185">
        <v>1</v>
      </c>
      <c r="M51" s="186">
        <f t="shared" si="51"/>
        <v>25</v>
      </c>
      <c r="N51" s="186">
        <f t="shared" si="51"/>
        <v>25</v>
      </c>
      <c r="O51" s="186">
        <f t="shared" si="51"/>
        <v>0</v>
      </c>
      <c r="P51" s="186">
        <f t="shared" si="51"/>
        <v>0</v>
      </c>
      <c r="Q51" s="186">
        <f t="shared" si="51"/>
        <v>0</v>
      </c>
      <c r="R51" s="186">
        <f t="shared" si="51"/>
        <v>0</v>
      </c>
      <c r="S51" s="186">
        <f t="shared" si="51"/>
        <v>0</v>
      </c>
      <c r="T51" s="227">
        <f>+I51</f>
        <v>0</v>
      </c>
      <c r="U51" s="186">
        <f>SUM(V51:AA51)</f>
        <v>0</v>
      </c>
      <c r="V51" s="188"/>
      <c r="W51" s="188"/>
      <c r="X51" s="188"/>
      <c r="Y51" s="188"/>
      <c r="Z51" s="188"/>
      <c r="AA51" s="188"/>
      <c r="AB51" s="227">
        <f>+J51</f>
        <v>0</v>
      </c>
      <c r="AC51" s="186">
        <f>SUM(AD51:AI51)</f>
        <v>0</v>
      </c>
      <c r="AD51" s="188"/>
      <c r="AE51" s="188"/>
      <c r="AF51" s="188"/>
      <c r="AG51" s="188"/>
      <c r="AH51" s="188"/>
      <c r="AI51" s="188"/>
      <c r="AJ51" s="227">
        <f>+K51</f>
        <v>0</v>
      </c>
      <c r="AK51" s="186">
        <f>SUM(AL51:AQ51)</f>
        <v>0</v>
      </c>
      <c r="AL51" s="188"/>
      <c r="AM51" s="188"/>
      <c r="AN51" s="188"/>
      <c r="AO51" s="188"/>
      <c r="AP51" s="188"/>
      <c r="AQ51" s="188"/>
      <c r="AR51" s="227">
        <f>+L51</f>
        <v>1</v>
      </c>
      <c r="AS51" s="186">
        <f>SUM(AT51:AY51)</f>
        <v>25</v>
      </c>
      <c r="AT51" s="188">
        <v>25</v>
      </c>
      <c r="AU51" s="188"/>
      <c r="AV51" s="188"/>
      <c r="AW51" s="188"/>
      <c r="AX51" s="188"/>
      <c r="AY51" s="188"/>
    </row>
    <row r="52" spans="4:51" ht="31.9" customHeight="1" x14ac:dyDescent="0.25">
      <c r="D52" s="202"/>
      <c r="E52" s="182">
        <f>+Metas!H942</f>
        <v>817</v>
      </c>
      <c r="F52" s="191" t="str">
        <f>+Metas!K942</f>
        <v>Programa para la promoción del uso adecuado de los elementos de protección personal en bici usuarios y motociclistas formulado y en implementación</v>
      </c>
      <c r="G52" s="184">
        <f>+Metas!J942</f>
        <v>1</v>
      </c>
      <c r="H52" s="1">
        <f>SUM(I52:L52)</f>
        <v>1</v>
      </c>
      <c r="I52" s="185"/>
      <c r="J52" s="185"/>
      <c r="K52" s="185"/>
      <c r="L52" s="185">
        <v>1</v>
      </c>
      <c r="M52" s="186">
        <f t="shared" si="51"/>
        <v>32</v>
      </c>
      <c r="N52" s="186">
        <f t="shared" si="51"/>
        <v>32</v>
      </c>
      <c r="O52" s="186">
        <f t="shared" si="51"/>
        <v>0</v>
      </c>
      <c r="P52" s="186">
        <f t="shared" si="51"/>
        <v>0</v>
      </c>
      <c r="Q52" s="186">
        <f t="shared" si="51"/>
        <v>0</v>
      </c>
      <c r="R52" s="186">
        <f t="shared" si="51"/>
        <v>0</v>
      </c>
      <c r="S52" s="186">
        <f t="shared" si="51"/>
        <v>0</v>
      </c>
      <c r="T52" s="227">
        <f>+I52</f>
        <v>0</v>
      </c>
      <c r="U52" s="186">
        <f>SUM(V52:AA52)</f>
        <v>0</v>
      </c>
      <c r="V52" s="188"/>
      <c r="W52" s="188"/>
      <c r="X52" s="188"/>
      <c r="Y52" s="188"/>
      <c r="Z52" s="188"/>
      <c r="AA52" s="188"/>
      <c r="AB52" s="227">
        <f>+J52</f>
        <v>0</v>
      </c>
      <c r="AC52" s="186">
        <f>SUM(AD52:AI52)</f>
        <v>0</v>
      </c>
      <c r="AD52" s="188"/>
      <c r="AE52" s="188"/>
      <c r="AF52" s="188"/>
      <c r="AG52" s="188"/>
      <c r="AH52" s="188"/>
      <c r="AI52" s="188"/>
      <c r="AJ52" s="227">
        <f>+K52</f>
        <v>0</v>
      </c>
      <c r="AK52" s="186">
        <f>SUM(AL52:AQ52)</f>
        <v>0</v>
      </c>
      <c r="AL52" s="188"/>
      <c r="AM52" s="188"/>
      <c r="AN52" s="188"/>
      <c r="AO52" s="188"/>
      <c r="AP52" s="188"/>
      <c r="AQ52" s="188"/>
      <c r="AR52" s="227">
        <f>+L52</f>
        <v>1</v>
      </c>
      <c r="AS52" s="186">
        <f>SUM(AT52:AY52)</f>
        <v>32</v>
      </c>
      <c r="AT52" s="188">
        <v>32</v>
      </c>
      <c r="AU52" s="188"/>
      <c r="AV52" s="188"/>
      <c r="AW52" s="188"/>
      <c r="AX52" s="188"/>
      <c r="AY52" s="188"/>
    </row>
    <row r="53" spans="4:51" ht="31.9" customHeight="1" x14ac:dyDescent="0.25">
      <c r="D53" s="202"/>
      <c r="E53" s="182">
        <f>+Metas!H943</f>
        <v>818</v>
      </c>
      <c r="F53" s="191" t="str">
        <f>+Metas!K943</f>
        <v xml:space="preserve">Plan para la supervisión y control a las entidades y los mecanismos que garantizan las condiciones adecuadas de vehículos motorizados </v>
      </c>
      <c r="G53" s="184">
        <f>+Metas!J943</f>
        <v>1</v>
      </c>
      <c r="H53" s="1">
        <f>SUM(I53:L53)</f>
        <v>1</v>
      </c>
      <c r="I53" s="185"/>
      <c r="J53" s="185"/>
      <c r="K53" s="185"/>
      <c r="L53" s="185">
        <v>1</v>
      </c>
      <c r="M53" s="186">
        <f t="shared" si="51"/>
        <v>50</v>
      </c>
      <c r="N53" s="186">
        <f t="shared" si="51"/>
        <v>50</v>
      </c>
      <c r="O53" s="186">
        <f t="shared" si="51"/>
        <v>0</v>
      </c>
      <c r="P53" s="186">
        <f t="shared" si="51"/>
        <v>0</v>
      </c>
      <c r="Q53" s="186">
        <f t="shared" si="51"/>
        <v>0</v>
      </c>
      <c r="R53" s="186">
        <f t="shared" si="51"/>
        <v>0</v>
      </c>
      <c r="S53" s="186">
        <f t="shared" si="51"/>
        <v>0</v>
      </c>
      <c r="T53" s="227">
        <f>+I53</f>
        <v>0</v>
      </c>
      <c r="U53" s="186">
        <f>SUM(V53:AA53)</f>
        <v>0</v>
      </c>
      <c r="V53" s="188"/>
      <c r="W53" s="188"/>
      <c r="X53" s="188"/>
      <c r="Y53" s="188"/>
      <c r="Z53" s="188"/>
      <c r="AA53" s="188"/>
      <c r="AB53" s="227">
        <f>+J53</f>
        <v>0</v>
      </c>
      <c r="AC53" s="186">
        <f>SUM(AD53:AI53)</f>
        <v>0</v>
      </c>
      <c r="AD53" s="188"/>
      <c r="AE53" s="188"/>
      <c r="AF53" s="188"/>
      <c r="AG53" s="188"/>
      <c r="AH53" s="188"/>
      <c r="AI53" s="188"/>
      <c r="AJ53" s="227">
        <f>+K53</f>
        <v>0</v>
      </c>
      <c r="AK53" s="186">
        <f>SUM(AL53:AQ53)</f>
        <v>0</v>
      </c>
      <c r="AL53" s="188"/>
      <c r="AM53" s="188"/>
      <c r="AN53" s="188"/>
      <c r="AO53" s="188"/>
      <c r="AP53" s="188"/>
      <c r="AQ53" s="188"/>
      <c r="AR53" s="227">
        <f>+L53</f>
        <v>1</v>
      </c>
      <c r="AS53" s="186">
        <f>SUM(AT53:AY53)</f>
        <v>50</v>
      </c>
      <c r="AT53" s="188">
        <v>50</v>
      </c>
      <c r="AU53" s="188"/>
      <c r="AV53" s="188"/>
      <c r="AW53" s="188"/>
      <c r="AX53" s="188"/>
      <c r="AY53" s="188"/>
    </row>
    <row r="54" spans="4:51" ht="32.1" customHeight="1" x14ac:dyDescent="0.25">
      <c r="D54" s="202" t="s">
        <v>2767</v>
      </c>
      <c r="E54" s="540" t="s">
        <v>2766</v>
      </c>
      <c r="F54" s="541"/>
      <c r="G54" s="189"/>
      <c r="H54" s="177"/>
      <c r="I54" s="178"/>
      <c r="J54" s="178"/>
      <c r="K54" s="178"/>
      <c r="L54" s="178"/>
      <c r="M54" s="190">
        <f t="shared" si="51"/>
        <v>526</v>
      </c>
      <c r="N54" s="190">
        <f t="shared" si="51"/>
        <v>526</v>
      </c>
      <c r="O54" s="190">
        <f t="shared" si="51"/>
        <v>0</v>
      </c>
      <c r="P54" s="190">
        <f t="shared" si="51"/>
        <v>0</v>
      </c>
      <c r="Q54" s="190">
        <f t="shared" si="51"/>
        <v>0</v>
      </c>
      <c r="R54" s="190">
        <f t="shared" si="51"/>
        <v>0</v>
      </c>
      <c r="S54" s="190">
        <f t="shared" si="51"/>
        <v>0</v>
      </c>
      <c r="T54" s="192"/>
      <c r="U54" s="181">
        <f t="shared" ref="U54:AA54" si="56">SUM(U55:U60)</f>
        <v>49</v>
      </c>
      <c r="V54" s="181">
        <f t="shared" si="56"/>
        <v>49</v>
      </c>
      <c r="W54" s="181">
        <f t="shared" si="56"/>
        <v>0</v>
      </c>
      <c r="X54" s="181">
        <f t="shared" si="56"/>
        <v>0</v>
      </c>
      <c r="Y54" s="181">
        <f t="shared" si="56"/>
        <v>0</v>
      </c>
      <c r="Z54" s="181">
        <f t="shared" si="56"/>
        <v>0</v>
      </c>
      <c r="AA54" s="181">
        <f t="shared" si="56"/>
        <v>0</v>
      </c>
      <c r="AB54" s="192"/>
      <c r="AC54" s="181">
        <f t="shared" ref="AC54:AI54" si="57">SUM(AC55:AC60)</f>
        <v>167</v>
      </c>
      <c r="AD54" s="181">
        <f t="shared" si="57"/>
        <v>167</v>
      </c>
      <c r="AE54" s="181">
        <f t="shared" si="57"/>
        <v>0</v>
      </c>
      <c r="AF54" s="181">
        <f t="shared" si="57"/>
        <v>0</v>
      </c>
      <c r="AG54" s="181">
        <f t="shared" si="57"/>
        <v>0</v>
      </c>
      <c r="AH54" s="181">
        <f t="shared" si="57"/>
        <v>0</v>
      </c>
      <c r="AI54" s="181">
        <f t="shared" si="57"/>
        <v>0</v>
      </c>
      <c r="AJ54" s="192"/>
      <c r="AK54" s="181">
        <f t="shared" ref="AK54:AQ54" si="58">SUM(AK55:AK60)</f>
        <v>119</v>
      </c>
      <c r="AL54" s="181">
        <f t="shared" si="58"/>
        <v>119</v>
      </c>
      <c r="AM54" s="181">
        <f t="shared" si="58"/>
        <v>0</v>
      </c>
      <c r="AN54" s="181">
        <f t="shared" si="58"/>
        <v>0</v>
      </c>
      <c r="AO54" s="181">
        <f t="shared" si="58"/>
        <v>0</v>
      </c>
      <c r="AP54" s="181">
        <f t="shared" si="58"/>
        <v>0</v>
      </c>
      <c r="AQ54" s="181">
        <f t="shared" si="58"/>
        <v>0</v>
      </c>
      <c r="AR54" s="192"/>
      <c r="AS54" s="181">
        <f t="shared" ref="AS54:AY54" si="59">SUM(AS55:AS60)</f>
        <v>191</v>
      </c>
      <c r="AT54" s="181">
        <f t="shared" si="59"/>
        <v>191</v>
      </c>
      <c r="AU54" s="181">
        <f t="shared" si="59"/>
        <v>0</v>
      </c>
      <c r="AV54" s="181">
        <f t="shared" si="59"/>
        <v>0</v>
      </c>
      <c r="AW54" s="181">
        <f t="shared" si="59"/>
        <v>0</v>
      </c>
      <c r="AX54" s="181">
        <f t="shared" si="59"/>
        <v>0</v>
      </c>
      <c r="AY54" s="181">
        <f t="shared" si="59"/>
        <v>0</v>
      </c>
    </row>
    <row r="55" spans="4:51" ht="32.1" customHeight="1" x14ac:dyDescent="0.25">
      <c r="D55" s="202"/>
      <c r="E55" s="182">
        <f>+Metas!H944</f>
        <v>819</v>
      </c>
      <c r="F55" s="183" t="str">
        <f>+Metas!K944</f>
        <v>Centro de referencia para la atención de víctimas en hechos de tránsito, creado y en funcionamiento</v>
      </c>
      <c r="G55" s="226">
        <f>+Metas!J944</f>
        <v>1</v>
      </c>
      <c r="H55" s="1">
        <f t="shared" ref="H55:H60" si="60">SUM(I55:L55)</f>
        <v>1</v>
      </c>
      <c r="I55" s="185"/>
      <c r="J55" s="185"/>
      <c r="K55" s="185"/>
      <c r="L55" s="185">
        <v>1</v>
      </c>
      <c r="M55" s="186">
        <f t="shared" si="51"/>
        <v>50</v>
      </c>
      <c r="N55" s="186">
        <f t="shared" si="51"/>
        <v>50</v>
      </c>
      <c r="O55" s="186">
        <f t="shared" si="51"/>
        <v>0</v>
      </c>
      <c r="P55" s="186">
        <f t="shared" si="51"/>
        <v>0</v>
      </c>
      <c r="Q55" s="186">
        <f t="shared" si="51"/>
        <v>0</v>
      </c>
      <c r="R55" s="186">
        <f t="shared" si="51"/>
        <v>0</v>
      </c>
      <c r="S55" s="186">
        <f t="shared" si="51"/>
        <v>0</v>
      </c>
      <c r="T55" s="227">
        <f t="shared" ref="T55:T60" si="61">+I55</f>
        <v>0</v>
      </c>
      <c r="U55" s="186">
        <f t="shared" ref="U55:U60" si="62">SUM(V55:AA55)</f>
        <v>0</v>
      </c>
      <c r="V55" s="188"/>
      <c r="W55" s="188"/>
      <c r="X55" s="188"/>
      <c r="Y55" s="188"/>
      <c r="Z55" s="188"/>
      <c r="AA55" s="188"/>
      <c r="AB55" s="227">
        <f t="shared" ref="AB55:AB60" si="63">+J55</f>
        <v>0</v>
      </c>
      <c r="AC55" s="186">
        <f t="shared" ref="AC55:AC60" si="64">SUM(AD55:AI55)</f>
        <v>0</v>
      </c>
      <c r="AD55" s="188"/>
      <c r="AE55" s="188"/>
      <c r="AF55" s="188"/>
      <c r="AG55" s="188"/>
      <c r="AH55" s="188"/>
      <c r="AI55" s="188"/>
      <c r="AJ55" s="227">
        <f t="shared" ref="AJ55:AJ60" si="65">+K55</f>
        <v>0</v>
      </c>
      <c r="AK55" s="186">
        <f t="shared" ref="AK55:AK60" si="66">SUM(AL55:AQ55)</f>
        <v>0</v>
      </c>
      <c r="AL55" s="188"/>
      <c r="AM55" s="188"/>
      <c r="AN55" s="188"/>
      <c r="AO55" s="188"/>
      <c r="AP55" s="188"/>
      <c r="AQ55" s="188"/>
      <c r="AR55" s="227">
        <f t="shared" ref="AR55:AR60" si="67">+L55</f>
        <v>1</v>
      </c>
      <c r="AS55" s="186">
        <f t="shared" ref="AS55:AS60" si="68">SUM(AT55:AY55)</f>
        <v>50</v>
      </c>
      <c r="AT55" s="188">
        <v>50</v>
      </c>
      <c r="AU55" s="188"/>
      <c r="AV55" s="188"/>
      <c r="AW55" s="188"/>
      <c r="AX55" s="188"/>
      <c r="AY55" s="188"/>
    </row>
    <row r="56" spans="4:51" ht="32.1" customHeight="1" x14ac:dyDescent="0.25">
      <c r="D56" s="202"/>
      <c r="E56" s="182">
        <f>+Metas!H945</f>
        <v>820</v>
      </c>
      <c r="F56" s="183" t="str">
        <f>+Metas!K945</f>
        <v>Línea telefónica única para la atención de hechos de tránsito, en funcionamiento</v>
      </c>
      <c r="G56" s="226">
        <f>+Metas!J945</f>
        <v>1</v>
      </c>
      <c r="H56" s="1">
        <f t="shared" si="60"/>
        <v>1</v>
      </c>
      <c r="I56" s="185"/>
      <c r="J56" s="185"/>
      <c r="K56" s="185"/>
      <c r="L56" s="185">
        <v>1</v>
      </c>
      <c r="M56" s="186">
        <f t="shared" si="51"/>
        <v>20</v>
      </c>
      <c r="N56" s="186">
        <f t="shared" si="51"/>
        <v>20</v>
      </c>
      <c r="O56" s="186">
        <f t="shared" si="51"/>
        <v>0</v>
      </c>
      <c r="P56" s="186">
        <f t="shared" si="51"/>
        <v>0</v>
      </c>
      <c r="Q56" s="186">
        <f t="shared" si="51"/>
        <v>0</v>
      </c>
      <c r="R56" s="186">
        <f t="shared" si="51"/>
        <v>0</v>
      </c>
      <c r="S56" s="186">
        <f t="shared" si="51"/>
        <v>0</v>
      </c>
      <c r="T56" s="227">
        <f t="shared" si="61"/>
        <v>0</v>
      </c>
      <c r="U56" s="186">
        <f t="shared" si="62"/>
        <v>0</v>
      </c>
      <c r="V56" s="188"/>
      <c r="W56" s="188"/>
      <c r="X56" s="188"/>
      <c r="Y56" s="188"/>
      <c r="Z56" s="188"/>
      <c r="AA56" s="188"/>
      <c r="AB56" s="227">
        <f t="shared" si="63"/>
        <v>0</v>
      </c>
      <c r="AC56" s="186">
        <f t="shared" si="64"/>
        <v>0</v>
      </c>
      <c r="AD56" s="188"/>
      <c r="AE56" s="188"/>
      <c r="AF56" s="188"/>
      <c r="AG56" s="188"/>
      <c r="AH56" s="188"/>
      <c r="AI56" s="188"/>
      <c r="AJ56" s="227">
        <f t="shared" si="65"/>
        <v>0</v>
      </c>
      <c r="AK56" s="186">
        <f t="shared" si="66"/>
        <v>0</v>
      </c>
      <c r="AL56" s="188"/>
      <c r="AM56" s="188"/>
      <c r="AN56" s="188"/>
      <c r="AO56" s="188"/>
      <c r="AP56" s="188"/>
      <c r="AQ56" s="188"/>
      <c r="AR56" s="227">
        <f t="shared" si="67"/>
        <v>1</v>
      </c>
      <c r="AS56" s="186">
        <f t="shared" si="68"/>
        <v>20</v>
      </c>
      <c r="AT56" s="188">
        <v>20</v>
      </c>
      <c r="AU56" s="188"/>
      <c r="AV56" s="188"/>
      <c r="AW56" s="188"/>
      <c r="AX56" s="188"/>
      <c r="AY56" s="188"/>
    </row>
    <row r="57" spans="4:51" ht="32.1" customHeight="1" x14ac:dyDescent="0.25">
      <c r="D57" s="202"/>
      <c r="E57" s="182">
        <f>+Metas!H946</f>
        <v>821</v>
      </c>
      <c r="F57" s="183" t="str">
        <f>+Metas!K946</f>
        <v>Equipos e insumos adquiridos para rescate vehicular y atención pre hospitalaria, para los organismos de rescate que actualmente apoyan la atención de víctimas de hechos de tránsito</v>
      </c>
      <c r="G57" s="226">
        <f>+Metas!J946</f>
        <v>20</v>
      </c>
      <c r="H57" s="1">
        <f t="shared" si="60"/>
        <v>20</v>
      </c>
      <c r="I57" s="185"/>
      <c r="J57" s="185">
        <v>10</v>
      </c>
      <c r="K57" s="185"/>
      <c r="L57" s="185">
        <v>10</v>
      </c>
      <c r="M57" s="186">
        <f t="shared" si="51"/>
        <v>50</v>
      </c>
      <c r="N57" s="186">
        <f t="shared" si="51"/>
        <v>50</v>
      </c>
      <c r="O57" s="186">
        <f t="shared" si="51"/>
        <v>0</v>
      </c>
      <c r="P57" s="186">
        <f t="shared" si="51"/>
        <v>0</v>
      </c>
      <c r="Q57" s="186">
        <f t="shared" si="51"/>
        <v>0</v>
      </c>
      <c r="R57" s="186">
        <f t="shared" si="51"/>
        <v>0</v>
      </c>
      <c r="S57" s="186">
        <f t="shared" si="51"/>
        <v>0</v>
      </c>
      <c r="T57" s="227">
        <f t="shared" si="61"/>
        <v>0</v>
      </c>
      <c r="U57" s="186">
        <f t="shared" si="62"/>
        <v>0</v>
      </c>
      <c r="V57" s="188"/>
      <c r="W57" s="188"/>
      <c r="X57" s="188"/>
      <c r="Y57" s="188"/>
      <c r="Z57" s="188"/>
      <c r="AA57" s="188"/>
      <c r="AB57" s="227">
        <f t="shared" si="63"/>
        <v>10</v>
      </c>
      <c r="AC57" s="186">
        <f t="shared" si="64"/>
        <v>50</v>
      </c>
      <c r="AD57" s="188">
        <v>50</v>
      </c>
      <c r="AE57" s="188"/>
      <c r="AF57" s="188"/>
      <c r="AG57" s="188"/>
      <c r="AH57" s="188"/>
      <c r="AI57" s="188"/>
      <c r="AJ57" s="227">
        <f t="shared" si="65"/>
        <v>0</v>
      </c>
      <c r="AK57" s="186">
        <f t="shared" si="66"/>
        <v>0</v>
      </c>
      <c r="AL57" s="188"/>
      <c r="AM57" s="188"/>
      <c r="AN57" s="188"/>
      <c r="AO57" s="188"/>
      <c r="AP57" s="188"/>
      <c r="AQ57" s="188"/>
      <c r="AR57" s="227">
        <f t="shared" si="67"/>
        <v>10</v>
      </c>
      <c r="AS57" s="186">
        <f t="shared" si="68"/>
        <v>0</v>
      </c>
      <c r="AT57" s="188"/>
      <c r="AU57" s="188"/>
      <c r="AV57" s="188"/>
      <c r="AW57" s="188"/>
      <c r="AX57" s="188"/>
      <c r="AY57" s="188"/>
    </row>
    <row r="58" spans="4:51" ht="32.1" customHeight="1" x14ac:dyDescent="0.25">
      <c r="D58" s="202"/>
      <c r="E58" s="182">
        <f>+Metas!H947</f>
        <v>822</v>
      </c>
      <c r="F58" s="183" t="str">
        <f>+Metas!K947</f>
        <v>Registro mensual de victimas de siniestros viales en el Departamento</v>
      </c>
      <c r="G58" s="226">
        <f>+Metas!J947</f>
        <v>1</v>
      </c>
      <c r="H58" s="1">
        <f t="shared" si="60"/>
        <v>1</v>
      </c>
      <c r="I58" s="185"/>
      <c r="J58" s="185"/>
      <c r="K58" s="185"/>
      <c r="L58" s="185">
        <v>1</v>
      </c>
      <c r="M58" s="186">
        <f t="shared" ref="M58:S60" si="69">+U58+AC58+AK58+AS58</f>
        <v>20</v>
      </c>
      <c r="N58" s="186">
        <f t="shared" si="69"/>
        <v>20</v>
      </c>
      <c r="O58" s="186">
        <f t="shared" si="69"/>
        <v>0</v>
      </c>
      <c r="P58" s="186">
        <f t="shared" si="69"/>
        <v>0</v>
      </c>
      <c r="Q58" s="186">
        <f t="shared" si="69"/>
        <v>0</v>
      </c>
      <c r="R58" s="186">
        <f t="shared" si="69"/>
        <v>0</v>
      </c>
      <c r="S58" s="186">
        <f t="shared" si="69"/>
        <v>0</v>
      </c>
      <c r="T58" s="227">
        <f t="shared" si="61"/>
        <v>0</v>
      </c>
      <c r="U58" s="186">
        <f t="shared" si="62"/>
        <v>5</v>
      </c>
      <c r="V58" s="188">
        <v>5</v>
      </c>
      <c r="W58" s="188"/>
      <c r="X58" s="188"/>
      <c r="Y58" s="188"/>
      <c r="Z58" s="188"/>
      <c r="AA58" s="188"/>
      <c r="AB58" s="227">
        <f t="shared" si="63"/>
        <v>0</v>
      </c>
      <c r="AC58" s="186">
        <f t="shared" si="64"/>
        <v>5</v>
      </c>
      <c r="AD58" s="188">
        <v>5</v>
      </c>
      <c r="AE58" s="188"/>
      <c r="AF58" s="188"/>
      <c r="AG58" s="188"/>
      <c r="AH58" s="188"/>
      <c r="AI58" s="188"/>
      <c r="AJ58" s="227">
        <f t="shared" si="65"/>
        <v>0</v>
      </c>
      <c r="AK58" s="186">
        <f t="shared" si="66"/>
        <v>5</v>
      </c>
      <c r="AL58" s="188">
        <v>5</v>
      </c>
      <c r="AM58" s="188"/>
      <c r="AN58" s="188"/>
      <c r="AO58" s="188"/>
      <c r="AP58" s="188"/>
      <c r="AQ58" s="188"/>
      <c r="AR58" s="227">
        <f t="shared" si="67"/>
        <v>1</v>
      </c>
      <c r="AS58" s="186">
        <f t="shared" si="68"/>
        <v>5</v>
      </c>
      <c r="AT58" s="188">
        <v>5</v>
      </c>
      <c r="AU58" s="188"/>
      <c r="AV58" s="188"/>
      <c r="AW58" s="188"/>
      <c r="AX58" s="188"/>
      <c r="AY58" s="188"/>
    </row>
    <row r="59" spans="4:51" ht="32.1" customHeight="1" x14ac:dyDescent="0.25">
      <c r="D59" s="202"/>
      <c r="E59" s="182">
        <f>+Metas!H948</f>
        <v>823</v>
      </c>
      <c r="F59" s="183" t="str">
        <f>+Metas!K948</f>
        <v xml:space="preserve">Personal asociado al sector de la salud ha recibido la capacitación en primer respondiente </v>
      </c>
      <c r="G59" s="226">
        <f>+Metas!J948</f>
        <v>200</v>
      </c>
      <c r="H59" s="1">
        <f t="shared" si="60"/>
        <v>200</v>
      </c>
      <c r="I59" s="185"/>
      <c r="J59" s="185">
        <v>50</v>
      </c>
      <c r="K59" s="185">
        <v>50</v>
      </c>
      <c r="L59" s="185">
        <v>100</v>
      </c>
      <c r="M59" s="186">
        <f t="shared" si="69"/>
        <v>193</v>
      </c>
      <c r="N59" s="186">
        <f t="shared" si="69"/>
        <v>193</v>
      </c>
      <c r="O59" s="186">
        <f t="shared" si="69"/>
        <v>0</v>
      </c>
      <c r="P59" s="186">
        <f t="shared" si="69"/>
        <v>0</v>
      </c>
      <c r="Q59" s="186">
        <f t="shared" si="69"/>
        <v>0</v>
      </c>
      <c r="R59" s="186">
        <f t="shared" si="69"/>
        <v>0</v>
      </c>
      <c r="S59" s="186">
        <f t="shared" si="69"/>
        <v>0</v>
      </c>
      <c r="T59" s="227">
        <f t="shared" si="61"/>
        <v>0</v>
      </c>
      <c r="U59" s="186">
        <f t="shared" si="62"/>
        <v>22</v>
      </c>
      <c r="V59" s="188">
        <v>22</v>
      </c>
      <c r="W59" s="188"/>
      <c r="X59" s="188"/>
      <c r="Y59" s="188"/>
      <c r="Z59" s="188"/>
      <c r="AA59" s="188"/>
      <c r="AB59" s="227">
        <f t="shared" si="63"/>
        <v>50</v>
      </c>
      <c r="AC59" s="186">
        <f t="shared" si="64"/>
        <v>56</v>
      </c>
      <c r="AD59" s="188">
        <v>56</v>
      </c>
      <c r="AE59" s="188"/>
      <c r="AF59" s="188"/>
      <c r="AG59" s="188"/>
      <c r="AH59" s="188"/>
      <c r="AI59" s="188"/>
      <c r="AJ59" s="227">
        <f t="shared" si="65"/>
        <v>50</v>
      </c>
      <c r="AK59" s="186">
        <f t="shared" si="66"/>
        <v>57</v>
      </c>
      <c r="AL59" s="188">
        <v>57</v>
      </c>
      <c r="AM59" s="188"/>
      <c r="AN59" s="188"/>
      <c r="AO59" s="188"/>
      <c r="AP59" s="188"/>
      <c r="AQ59" s="188"/>
      <c r="AR59" s="227">
        <f t="shared" si="67"/>
        <v>100</v>
      </c>
      <c r="AS59" s="186">
        <f t="shared" si="68"/>
        <v>58</v>
      </c>
      <c r="AT59" s="188">
        <v>58</v>
      </c>
      <c r="AU59" s="188"/>
      <c r="AV59" s="188"/>
      <c r="AW59" s="188"/>
      <c r="AX59" s="188"/>
      <c r="AY59" s="188"/>
    </row>
    <row r="60" spans="4:51" ht="32.1" customHeight="1" x14ac:dyDescent="0.25">
      <c r="D60" s="202"/>
      <c r="E60" s="182">
        <f>+Metas!H949</f>
        <v>824</v>
      </c>
      <c r="F60" s="183" t="str">
        <f>+Metas!K949</f>
        <v xml:space="preserve">Personal conductores de vehículos de transporte público, intermunicipal y de carga han recibido la capacitación en primeros auxilios </v>
      </c>
      <c r="G60" s="226">
        <f>+Metas!J949</f>
        <v>100</v>
      </c>
      <c r="H60" s="1">
        <f t="shared" si="60"/>
        <v>100</v>
      </c>
      <c r="I60" s="185"/>
      <c r="J60" s="185">
        <v>25</v>
      </c>
      <c r="K60" s="185">
        <v>25</v>
      </c>
      <c r="L60" s="185">
        <v>50</v>
      </c>
      <c r="M60" s="186">
        <f t="shared" si="69"/>
        <v>193</v>
      </c>
      <c r="N60" s="186">
        <f t="shared" si="69"/>
        <v>193</v>
      </c>
      <c r="O60" s="186">
        <f t="shared" si="69"/>
        <v>0</v>
      </c>
      <c r="P60" s="186">
        <f t="shared" si="69"/>
        <v>0</v>
      </c>
      <c r="Q60" s="186">
        <f t="shared" si="69"/>
        <v>0</v>
      </c>
      <c r="R60" s="186">
        <f t="shared" si="69"/>
        <v>0</v>
      </c>
      <c r="S60" s="186">
        <f t="shared" si="69"/>
        <v>0</v>
      </c>
      <c r="T60" s="227">
        <f t="shared" si="61"/>
        <v>0</v>
      </c>
      <c r="U60" s="186">
        <f t="shared" si="62"/>
        <v>22</v>
      </c>
      <c r="V60" s="188">
        <v>22</v>
      </c>
      <c r="W60" s="188"/>
      <c r="X60" s="188"/>
      <c r="Y60" s="188"/>
      <c r="Z60" s="188"/>
      <c r="AA60" s="188"/>
      <c r="AB60" s="227">
        <f t="shared" si="63"/>
        <v>25</v>
      </c>
      <c r="AC60" s="186">
        <f t="shared" si="64"/>
        <v>56</v>
      </c>
      <c r="AD60" s="188">
        <v>56</v>
      </c>
      <c r="AE60" s="188"/>
      <c r="AF60" s="188"/>
      <c r="AG60" s="188"/>
      <c r="AH60" s="188"/>
      <c r="AI60" s="188"/>
      <c r="AJ60" s="227">
        <f t="shared" si="65"/>
        <v>25</v>
      </c>
      <c r="AK60" s="186">
        <f t="shared" si="66"/>
        <v>57</v>
      </c>
      <c r="AL60" s="188">
        <v>57</v>
      </c>
      <c r="AM60" s="188"/>
      <c r="AN60" s="188"/>
      <c r="AO60" s="188"/>
      <c r="AP60" s="188"/>
      <c r="AQ60" s="188"/>
      <c r="AR60" s="227">
        <f t="shared" si="67"/>
        <v>50</v>
      </c>
      <c r="AS60" s="186">
        <f t="shared" si="68"/>
        <v>58</v>
      </c>
      <c r="AT60" s="188">
        <v>58</v>
      </c>
      <c r="AU60" s="188"/>
      <c r="AV60" s="188"/>
      <c r="AW60" s="188"/>
      <c r="AX60" s="188"/>
      <c r="AY60" s="188"/>
    </row>
  </sheetData>
  <sheetProtection algorithmName="SHA-512" hashValue="t0gELGmk8mH8HmBAvcUquh2lT5MWihTGJgcWZx3rGSHNCs4wHUCOxkZUVbbJAqTe6/jyhkBTo8QPjEU1mJBv0A==" saltValue="KhgctpRhw3Mi8blDE8+8Cw==" spinCount="100000" sheet="1" objects="1" scenarios="1"/>
  <mergeCells count="42">
    <mergeCell ref="E37:F37"/>
    <mergeCell ref="E48:F48"/>
    <mergeCell ref="AX2:AX3"/>
    <mergeCell ref="AY2:AY3"/>
    <mergeCell ref="A4:F4"/>
    <mergeCell ref="E7:F7"/>
    <mergeCell ref="E28:F28"/>
    <mergeCell ref="AS2:AS3"/>
    <mergeCell ref="AT2:AW2"/>
    <mergeCell ref="AB2:AB3"/>
    <mergeCell ref="K2:K3"/>
    <mergeCell ref="L2:L3"/>
    <mergeCell ref="M2:M3"/>
    <mergeCell ref="N2:Q2"/>
    <mergeCell ref="R2:R3"/>
    <mergeCell ref="S2:S3"/>
    <mergeCell ref="E54:F54"/>
    <mergeCell ref="AL2:AO2"/>
    <mergeCell ref="AP2:AP3"/>
    <mergeCell ref="AQ2:AQ3"/>
    <mergeCell ref="AR2:AR3"/>
    <mergeCell ref="AC2:AC3"/>
    <mergeCell ref="AD2:AG2"/>
    <mergeCell ref="AH2:AH3"/>
    <mergeCell ref="AI2:AI3"/>
    <mergeCell ref="AJ2:AJ3"/>
    <mergeCell ref="AK2:AK3"/>
    <mergeCell ref="T2:T3"/>
    <mergeCell ref="U2:U3"/>
    <mergeCell ref="V2:Y2"/>
    <mergeCell ref="Z2:Z3"/>
    <mergeCell ref="AA2:AA3"/>
    <mergeCell ref="M1:S1"/>
    <mergeCell ref="T1:AA1"/>
    <mergeCell ref="AB1:AI1"/>
    <mergeCell ref="AJ1:AQ1"/>
    <mergeCell ref="AR1:AY1"/>
    <mergeCell ref="A2:F3"/>
    <mergeCell ref="G2:G3"/>
    <mergeCell ref="H2:H3"/>
    <mergeCell ref="I2:I3"/>
    <mergeCell ref="J2:J3"/>
  </mergeCells>
  <conditionalFormatting sqref="G8 G55">
    <cfRule type="expression" dxfId="183" priority="77">
      <formula>$G8=$H8</formula>
    </cfRule>
  </conditionalFormatting>
  <conditionalFormatting sqref="G29">
    <cfRule type="expression" dxfId="182" priority="75">
      <formula>$G29=$H29</formula>
    </cfRule>
  </conditionalFormatting>
  <conditionalFormatting sqref="G9:G27">
    <cfRule type="expression" dxfId="181" priority="34">
      <formula>$G9=$H9</formula>
    </cfRule>
  </conditionalFormatting>
  <conditionalFormatting sqref="G38">
    <cfRule type="expression" dxfId="180" priority="33">
      <formula>$G38=$H38</formula>
    </cfRule>
  </conditionalFormatting>
  <conditionalFormatting sqref="G49">
    <cfRule type="expression" dxfId="179" priority="32">
      <formula>$G49=$H49</formula>
    </cfRule>
  </conditionalFormatting>
  <conditionalFormatting sqref="G30:G36">
    <cfRule type="expression" dxfId="178" priority="31">
      <formula>$G30=$H30</formula>
    </cfRule>
  </conditionalFormatting>
  <conditionalFormatting sqref="G39:G46">
    <cfRule type="expression" dxfId="177" priority="30">
      <formula>$G39=$H39</formula>
    </cfRule>
  </conditionalFormatting>
  <conditionalFormatting sqref="G47">
    <cfRule type="expression" dxfId="176" priority="29">
      <formula>$G47=$H47</formula>
    </cfRule>
  </conditionalFormatting>
  <conditionalFormatting sqref="G50:G53">
    <cfRule type="expression" dxfId="175" priority="28">
      <formula>$G50=$H50</formula>
    </cfRule>
  </conditionalFormatting>
  <conditionalFormatting sqref="G56:G60">
    <cfRule type="expression" dxfId="174" priority="27">
      <formula>$G56=$H56</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A932CC6E-2B78-415C-A6F6-2955E2B9B9EB}">
            <xm:f>M$6='D:\cerv20181022ienovoD\PDD SSG\SEGUIMIENTO PDD SSG\Plan Indicativo 2020-2023\Definitivos INDICATIVO pdd ssg\[INDICATIVO PDD NDS 2020-2023 (tránsito 2020-07-27) (1) (2).xlsx]Inversión'!#REF!</xm:f>
            <x14:dxf>
              <font>
                <b/>
                <i val="0"/>
                <color theme="0"/>
              </font>
              <fill>
                <patternFill>
                  <bgColor theme="7" tint="-0.24994659260841701"/>
                </patternFill>
              </fill>
            </x14:dxf>
          </x14:cfRule>
          <xm:sqref>M6:S6</xm:sqref>
        </x14:conditionalFormatting>
        <x14:conditionalFormatting xmlns:xm="http://schemas.microsoft.com/office/excel/2006/main">
          <x14:cfRule type="expression" priority="1" id="{7E6F2155-DE40-4AAF-ACA3-9463A9A5B08E}">
            <xm:f>M$5='D:\cerv20181022ienovoD\PDD SSG\SEGUIMIENTO PDD SSG\Plan Indicativo 2020-2023\Definitivos INDICATIVO pdd ssg\[INDICATIVO PDD NDS 2020-2023 (tránsito 2020-07-27) (1) (2).xlsx]Inversión'!#REF!</xm:f>
            <x14:dxf>
              <font>
                <color theme="0"/>
              </font>
              <fill>
                <patternFill>
                  <bgColor rgb="FF00B050"/>
                </patternFill>
              </fill>
            </x14:dxf>
          </x14:cfRule>
          <xm:sqref>M5:S5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Y107"/>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sheetView>
  </sheetViews>
  <sheetFormatPr baseColWidth="10" defaultColWidth="11.42578125" defaultRowHeight="12.7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1.7109375" style="210" customWidth="1"/>
    <col min="9" max="12" width="11.7109375" style="211" customWidth="1"/>
    <col min="13" max="19" width="12.7109375" style="212" customWidth="1"/>
    <col min="20" max="20" width="12.7109375" style="213" customWidth="1"/>
    <col min="21" max="24" width="12.7109375" style="214" customWidth="1"/>
    <col min="25" max="27" width="12.7109375" style="141" customWidth="1"/>
    <col min="28" max="28" width="12.7109375" style="213" customWidth="1"/>
    <col min="29" max="31" width="12.7109375" style="214" customWidth="1"/>
    <col min="32" max="35" width="12.7109375" style="141" customWidth="1"/>
    <col min="36" max="36" width="12.7109375" style="213" customWidth="1"/>
    <col min="37" max="40" width="12.7109375" style="214" customWidth="1"/>
    <col min="41" max="43" width="12.7109375" style="141" customWidth="1"/>
    <col min="44" max="44" width="12.7109375" style="213" customWidth="1"/>
    <col min="45" max="48" width="12.7109375" style="214" customWidth="1"/>
    <col min="49" max="87" width="12.7109375" style="141" customWidth="1"/>
    <col min="88" max="16384" width="11.42578125" style="141"/>
  </cols>
  <sheetData>
    <row r="1" spans="1:51" ht="32.25" customHeight="1" thickBot="1" x14ac:dyDescent="0.3">
      <c r="A1" s="141"/>
      <c r="B1" s="142"/>
      <c r="C1" s="142"/>
      <c r="D1" s="142"/>
      <c r="E1" s="143"/>
      <c r="F1" s="144"/>
      <c r="G1" s="145"/>
      <c r="H1" s="145"/>
      <c r="I1" s="147"/>
      <c r="J1" s="147"/>
      <c r="K1" s="147"/>
      <c r="L1" s="147"/>
      <c r="M1" s="527" t="s">
        <v>271</v>
      </c>
      <c r="N1" s="528"/>
      <c r="O1" s="528"/>
      <c r="P1" s="528"/>
      <c r="Q1" s="528"/>
      <c r="R1" s="528"/>
      <c r="S1" s="529"/>
      <c r="T1" s="530" t="s">
        <v>264</v>
      </c>
      <c r="U1" s="531"/>
      <c r="V1" s="531"/>
      <c r="W1" s="531"/>
      <c r="X1" s="531"/>
      <c r="Y1" s="531"/>
      <c r="Z1" s="531"/>
      <c r="AA1" s="531"/>
      <c r="AB1" s="532" t="s">
        <v>265</v>
      </c>
      <c r="AC1" s="533"/>
      <c r="AD1" s="533"/>
      <c r="AE1" s="533"/>
      <c r="AF1" s="533"/>
      <c r="AG1" s="533"/>
      <c r="AH1" s="533"/>
      <c r="AI1" s="533"/>
      <c r="AJ1" s="534" t="s">
        <v>266</v>
      </c>
      <c r="AK1" s="535"/>
      <c r="AL1" s="535"/>
      <c r="AM1" s="535"/>
      <c r="AN1" s="535"/>
      <c r="AO1" s="535"/>
      <c r="AP1" s="535"/>
      <c r="AQ1" s="535"/>
      <c r="AR1" s="536" t="s">
        <v>267</v>
      </c>
      <c r="AS1" s="537"/>
      <c r="AT1" s="537"/>
      <c r="AU1" s="537"/>
      <c r="AV1" s="537"/>
      <c r="AW1" s="537"/>
      <c r="AX1" s="537"/>
      <c r="AY1" s="537"/>
    </row>
    <row r="2" spans="1:51" ht="31.9" customHeight="1" x14ac:dyDescent="0.25">
      <c r="A2" s="542" t="s">
        <v>140</v>
      </c>
      <c r="B2" s="543"/>
      <c r="C2" s="543"/>
      <c r="D2" s="543"/>
      <c r="E2" s="543"/>
      <c r="F2" s="544"/>
      <c r="G2" s="567" t="s">
        <v>270</v>
      </c>
      <c r="H2" s="569" t="s">
        <v>269</v>
      </c>
      <c r="I2" s="555" t="s">
        <v>141</v>
      </c>
      <c r="J2" s="557" t="s">
        <v>142</v>
      </c>
      <c r="K2" s="559" t="s">
        <v>143</v>
      </c>
      <c r="L2" s="566" t="s">
        <v>144</v>
      </c>
      <c r="M2" s="571" t="s">
        <v>1</v>
      </c>
      <c r="N2" s="563" t="s">
        <v>0</v>
      </c>
      <c r="O2" s="563"/>
      <c r="P2" s="563"/>
      <c r="Q2" s="563"/>
      <c r="R2" s="564" t="s">
        <v>268</v>
      </c>
      <c r="S2" s="553" t="s">
        <v>5</v>
      </c>
      <c r="T2" s="561" t="s">
        <v>141</v>
      </c>
      <c r="U2" s="571" t="s">
        <v>8</v>
      </c>
      <c r="V2" s="563" t="s">
        <v>0</v>
      </c>
      <c r="W2" s="563"/>
      <c r="X2" s="563"/>
      <c r="Y2" s="563"/>
      <c r="Z2" s="564" t="s">
        <v>268</v>
      </c>
      <c r="AA2" s="553" t="s">
        <v>5</v>
      </c>
      <c r="AB2" s="561" t="s">
        <v>142</v>
      </c>
      <c r="AC2" s="571" t="s">
        <v>8</v>
      </c>
      <c r="AD2" s="563" t="s">
        <v>0</v>
      </c>
      <c r="AE2" s="563"/>
      <c r="AF2" s="563"/>
      <c r="AG2" s="563"/>
      <c r="AH2" s="564" t="s">
        <v>268</v>
      </c>
      <c r="AI2" s="553" t="s">
        <v>5</v>
      </c>
      <c r="AJ2" s="561" t="s">
        <v>143</v>
      </c>
      <c r="AK2" s="571" t="s">
        <v>8</v>
      </c>
      <c r="AL2" s="563" t="s">
        <v>0</v>
      </c>
      <c r="AM2" s="563"/>
      <c r="AN2" s="563"/>
      <c r="AO2" s="563"/>
      <c r="AP2" s="564" t="s">
        <v>268</v>
      </c>
      <c r="AQ2" s="553" t="s">
        <v>5</v>
      </c>
      <c r="AR2" s="561" t="s">
        <v>144</v>
      </c>
      <c r="AS2" s="571" t="s">
        <v>8</v>
      </c>
      <c r="AT2" s="563" t="s">
        <v>0</v>
      </c>
      <c r="AU2" s="563"/>
      <c r="AV2" s="563"/>
      <c r="AW2" s="563"/>
      <c r="AX2" s="564" t="s">
        <v>268</v>
      </c>
      <c r="AY2" s="553" t="s">
        <v>5</v>
      </c>
    </row>
    <row r="3" spans="1:51" ht="31.9" customHeight="1" x14ac:dyDescent="0.25">
      <c r="A3" s="545"/>
      <c r="B3" s="546"/>
      <c r="C3" s="546"/>
      <c r="D3" s="546"/>
      <c r="E3" s="546"/>
      <c r="F3" s="547"/>
      <c r="G3" s="568"/>
      <c r="H3" s="570"/>
      <c r="I3" s="556"/>
      <c r="J3" s="558"/>
      <c r="K3" s="560"/>
      <c r="L3" s="562"/>
      <c r="M3" s="572"/>
      <c r="N3" s="148" t="s">
        <v>2</v>
      </c>
      <c r="O3" s="148" t="s">
        <v>4</v>
      </c>
      <c r="P3" s="148" t="s">
        <v>3</v>
      </c>
      <c r="Q3" s="148" t="s">
        <v>6</v>
      </c>
      <c r="R3" s="565"/>
      <c r="S3" s="554"/>
      <c r="T3" s="562"/>
      <c r="U3" s="572"/>
      <c r="V3" s="148" t="s">
        <v>2</v>
      </c>
      <c r="W3" s="148" t="s">
        <v>4</v>
      </c>
      <c r="X3" s="148" t="s">
        <v>3</v>
      </c>
      <c r="Y3" s="148" t="s">
        <v>6</v>
      </c>
      <c r="Z3" s="565"/>
      <c r="AA3" s="554"/>
      <c r="AB3" s="562"/>
      <c r="AC3" s="572"/>
      <c r="AD3" s="148" t="s">
        <v>2</v>
      </c>
      <c r="AE3" s="148" t="s">
        <v>4</v>
      </c>
      <c r="AF3" s="148" t="s">
        <v>3</v>
      </c>
      <c r="AG3" s="148" t="s">
        <v>6</v>
      </c>
      <c r="AH3" s="565"/>
      <c r="AI3" s="554"/>
      <c r="AJ3" s="562"/>
      <c r="AK3" s="572"/>
      <c r="AL3" s="148" t="s">
        <v>2</v>
      </c>
      <c r="AM3" s="148" t="s">
        <v>4</v>
      </c>
      <c r="AN3" s="148" t="s">
        <v>3</v>
      </c>
      <c r="AO3" s="148" t="s">
        <v>6</v>
      </c>
      <c r="AP3" s="565"/>
      <c r="AQ3" s="554"/>
      <c r="AR3" s="562"/>
      <c r="AS3" s="572"/>
      <c r="AT3" s="148" t="s">
        <v>2</v>
      </c>
      <c r="AU3" s="148" t="s">
        <v>4</v>
      </c>
      <c r="AV3" s="148" t="s">
        <v>3</v>
      </c>
      <c r="AW3" s="148" t="s">
        <v>6</v>
      </c>
      <c r="AX3" s="565"/>
      <c r="AY3" s="554"/>
    </row>
    <row r="4" spans="1:51" ht="18" customHeight="1" x14ac:dyDescent="0.25">
      <c r="A4" s="548" t="s">
        <v>7</v>
      </c>
      <c r="B4" s="549"/>
      <c r="C4" s="549"/>
      <c r="D4" s="549"/>
      <c r="E4" s="549"/>
      <c r="F4" s="550"/>
      <c r="G4" s="149"/>
      <c r="H4" s="149"/>
      <c r="I4" s="150"/>
      <c r="J4" s="150"/>
      <c r="K4" s="150"/>
      <c r="L4" s="150"/>
      <c r="M4" s="215">
        <v>163839</v>
      </c>
      <c r="N4" s="215">
        <v>2539</v>
      </c>
      <c r="O4" s="215">
        <v>31300</v>
      </c>
      <c r="P4" s="215">
        <v>0</v>
      </c>
      <c r="Q4" s="215">
        <v>12000</v>
      </c>
      <c r="R4" s="215">
        <v>104000</v>
      </c>
      <c r="S4" s="215">
        <v>14000</v>
      </c>
      <c r="T4" s="152"/>
      <c r="U4" s="151"/>
      <c r="V4" s="151"/>
      <c r="W4" s="151"/>
      <c r="X4" s="151"/>
      <c r="Y4" s="151"/>
      <c r="Z4" s="151"/>
      <c r="AA4" s="151"/>
      <c r="AB4" s="152"/>
      <c r="AC4" s="151"/>
      <c r="AD4" s="151"/>
      <c r="AE4" s="151"/>
      <c r="AF4" s="151"/>
      <c r="AG4" s="151"/>
      <c r="AH4" s="151"/>
      <c r="AI4" s="151"/>
      <c r="AJ4" s="152"/>
      <c r="AK4" s="151"/>
      <c r="AL4" s="151"/>
      <c r="AM4" s="151"/>
      <c r="AN4" s="151"/>
      <c r="AO4" s="151"/>
      <c r="AP4" s="151"/>
      <c r="AQ4" s="151"/>
      <c r="AR4" s="152"/>
      <c r="AS4" s="151"/>
      <c r="AT4" s="151"/>
      <c r="AU4" s="151"/>
      <c r="AV4" s="151"/>
      <c r="AW4" s="151"/>
      <c r="AX4" s="151"/>
      <c r="AY4" s="151"/>
    </row>
    <row r="5" spans="1:51" ht="32.1" customHeight="1" x14ac:dyDescent="0.25">
      <c r="B5" s="216" t="s">
        <v>2768</v>
      </c>
      <c r="C5" s="217" t="s">
        <v>542</v>
      </c>
      <c r="D5" s="218"/>
      <c r="E5" s="219"/>
      <c r="F5" s="219"/>
      <c r="G5" s="220"/>
      <c r="H5" s="221"/>
      <c r="I5" s="222"/>
      <c r="J5" s="222"/>
      <c r="K5" s="222"/>
      <c r="L5" s="222"/>
      <c r="M5" s="223">
        <f t="shared" ref="M5:S5" si="0">+M6+M18</f>
        <v>163839.00000000003</v>
      </c>
      <c r="N5" s="223">
        <f t="shared" si="0"/>
        <v>2539</v>
      </c>
      <c r="O5" s="223">
        <f t="shared" si="0"/>
        <v>31300</v>
      </c>
      <c r="P5" s="223">
        <f t="shared" si="0"/>
        <v>0</v>
      </c>
      <c r="Q5" s="223">
        <f t="shared" si="0"/>
        <v>12000</v>
      </c>
      <c r="R5" s="223">
        <f t="shared" si="0"/>
        <v>104000</v>
      </c>
      <c r="S5" s="223">
        <f t="shared" si="0"/>
        <v>14000</v>
      </c>
      <c r="T5" s="224"/>
      <c r="U5" s="237">
        <f>+U6+U18</f>
        <v>18104.870909090911</v>
      </c>
      <c r="V5" s="237">
        <f t="shared" ref="V5:AA5" si="1">+V6+V18</f>
        <v>614.78</v>
      </c>
      <c r="W5" s="237">
        <f t="shared" si="1"/>
        <v>6644.363636363636</v>
      </c>
      <c r="X5" s="237">
        <f t="shared" si="1"/>
        <v>0</v>
      </c>
      <c r="Y5" s="237">
        <f t="shared" si="1"/>
        <v>708</v>
      </c>
      <c r="Z5" s="237">
        <f t="shared" si="1"/>
        <v>6710.454545454546</v>
      </c>
      <c r="AA5" s="237">
        <f t="shared" si="1"/>
        <v>3427.272727272727</v>
      </c>
      <c r="AB5" s="224"/>
      <c r="AC5" s="237">
        <f t="shared" ref="AC5:AI5" si="2">+AC6+AC18</f>
        <v>111992.63272727272</v>
      </c>
      <c r="AD5" s="237">
        <f t="shared" si="2"/>
        <v>776.69333333333338</v>
      </c>
      <c r="AE5" s="237">
        <f t="shared" si="2"/>
        <v>10896.757575757576</v>
      </c>
      <c r="AF5" s="237">
        <f t="shared" si="2"/>
        <v>0</v>
      </c>
      <c r="AG5" s="237">
        <f t="shared" si="2"/>
        <v>10146</v>
      </c>
      <c r="AH5" s="237">
        <f t="shared" si="2"/>
        <v>85758.030303030304</v>
      </c>
      <c r="AI5" s="237">
        <f t="shared" si="2"/>
        <v>4415.1515151515159</v>
      </c>
      <c r="AJ5" s="224"/>
      <c r="AK5" s="237">
        <f t="shared" ref="AK5:AQ5" si="3">+AK6+AK18</f>
        <v>26521.938181818179</v>
      </c>
      <c r="AL5" s="237">
        <f t="shared" si="3"/>
        <v>674.78666666666663</v>
      </c>
      <c r="AM5" s="237">
        <f t="shared" si="3"/>
        <v>10111.60606060606</v>
      </c>
      <c r="AN5" s="237">
        <f t="shared" si="3"/>
        <v>0</v>
      </c>
      <c r="AO5" s="237">
        <f t="shared" si="3"/>
        <v>1146</v>
      </c>
      <c r="AP5" s="237">
        <f t="shared" si="3"/>
        <v>11077.424242424242</v>
      </c>
      <c r="AQ5" s="237">
        <f t="shared" si="3"/>
        <v>3512.121212121212</v>
      </c>
      <c r="AR5" s="224"/>
      <c r="AS5" s="237">
        <f t="shared" ref="AS5:AY5" si="4">+AS6+AS18</f>
        <v>7219.5581818181818</v>
      </c>
      <c r="AT5" s="237">
        <f t="shared" si="4"/>
        <v>472.74</v>
      </c>
      <c r="AU5" s="237">
        <f t="shared" si="4"/>
        <v>3647.272727272727</v>
      </c>
      <c r="AV5" s="237">
        <f t="shared" si="4"/>
        <v>0</v>
      </c>
      <c r="AW5" s="237">
        <f t="shared" si="4"/>
        <v>0</v>
      </c>
      <c r="AX5" s="237">
        <f t="shared" si="4"/>
        <v>454.09090909090912</v>
      </c>
      <c r="AY5" s="237">
        <f t="shared" si="4"/>
        <v>2645.4545454545455</v>
      </c>
    </row>
    <row r="6" spans="1:51" ht="32.1" customHeight="1" x14ac:dyDescent="0.25">
      <c r="C6" s="165" t="s">
        <v>2769</v>
      </c>
      <c r="D6" s="166" t="s">
        <v>544</v>
      </c>
      <c r="E6" s="167"/>
      <c r="F6" s="168"/>
      <c r="G6" s="169"/>
      <c r="H6" s="170"/>
      <c r="I6" s="171"/>
      <c r="J6" s="171"/>
      <c r="K6" s="171"/>
      <c r="L6" s="171"/>
      <c r="M6" s="172">
        <f t="shared" ref="M6:S6" si="5">SUM(M7:M17)/2</f>
        <v>147239.00000000003</v>
      </c>
      <c r="N6" s="172">
        <f t="shared" si="5"/>
        <v>1939</v>
      </c>
      <c r="O6" s="172">
        <f t="shared" si="5"/>
        <v>19300</v>
      </c>
      <c r="P6" s="172">
        <f t="shared" si="5"/>
        <v>0</v>
      </c>
      <c r="Q6" s="172">
        <f t="shared" si="5"/>
        <v>12000</v>
      </c>
      <c r="R6" s="172">
        <f t="shared" si="5"/>
        <v>102000</v>
      </c>
      <c r="S6" s="172">
        <f t="shared" si="5"/>
        <v>12000</v>
      </c>
      <c r="T6" s="173"/>
      <c r="U6" s="174">
        <f t="shared" ref="U6:AA6" si="6">SUM(U7:U17)/2</f>
        <v>15694.870909090909</v>
      </c>
      <c r="V6" s="174">
        <f t="shared" si="6"/>
        <v>479.78</v>
      </c>
      <c r="W6" s="174">
        <f t="shared" si="6"/>
        <v>5094.363636363636</v>
      </c>
      <c r="X6" s="174">
        <f t="shared" si="6"/>
        <v>0</v>
      </c>
      <c r="Y6" s="174">
        <f t="shared" si="6"/>
        <v>708</v>
      </c>
      <c r="Z6" s="174">
        <f t="shared" si="6"/>
        <v>6485.454545454546</v>
      </c>
      <c r="AA6" s="174">
        <f t="shared" si="6"/>
        <v>2927.272727272727</v>
      </c>
      <c r="AB6" s="173"/>
      <c r="AC6" s="174">
        <f t="shared" ref="AC6:AI6" si="7">SUM(AC7:AC17)/2</f>
        <v>108382.63272727272</v>
      </c>
      <c r="AD6" s="174">
        <f t="shared" si="7"/>
        <v>641.69333333333338</v>
      </c>
      <c r="AE6" s="174">
        <f t="shared" si="7"/>
        <v>8346.757575757576</v>
      </c>
      <c r="AF6" s="174">
        <f t="shared" si="7"/>
        <v>0</v>
      </c>
      <c r="AG6" s="174">
        <f t="shared" si="7"/>
        <v>10146</v>
      </c>
      <c r="AH6" s="174">
        <f t="shared" si="7"/>
        <v>85333.030303030304</v>
      </c>
      <c r="AI6" s="174">
        <f t="shared" si="7"/>
        <v>3915.1515151515155</v>
      </c>
      <c r="AJ6" s="173"/>
      <c r="AK6" s="174">
        <f t="shared" ref="AK6:AQ6" si="8">SUM(AK7:AK17)/2</f>
        <v>18351.938181818179</v>
      </c>
      <c r="AL6" s="174">
        <f t="shared" si="8"/>
        <v>479.78666666666663</v>
      </c>
      <c r="AM6" s="174">
        <f t="shared" si="8"/>
        <v>3761.6060606060605</v>
      </c>
      <c r="AN6" s="174">
        <f t="shared" si="8"/>
        <v>0</v>
      </c>
      <c r="AO6" s="174">
        <f t="shared" si="8"/>
        <v>1146</v>
      </c>
      <c r="AP6" s="174">
        <f t="shared" si="8"/>
        <v>9952.424242424242</v>
      </c>
      <c r="AQ6" s="174">
        <f t="shared" si="8"/>
        <v>3012.121212121212</v>
      </c>
      <c r="AR6" s="173"/>
      <c r="AS6" s="174">
        <f t="shared" ref="AS6:AY6" si="9">SUM(AS7:AS17)/2</f>
        <v>4809.5581818181818</v>
      </c>
      <c r="AT6" s="174">
        <f t="shared" si="9"/>
        <v>337.74</v>
      </c>
      <c r="AU6" s="174">
        <f t="shared" si="9"/>
        <v>2097.272727272727</v>
      </c>
      <c r="AV6" s="174">
        <f t="shared" si="9"/>
        <v>0</v>
      </c>
      <c r="AW6" s="174">
        <f t="shared" si="9"/>
        <v>0</v>
      </c>
      <c r="AX6" s="174">
        <f t="shared" si="9"/>
        <v>229.09090909090909</v>
      </c>
      <c r="AY6" s="174">
        <f t="shared" si="9"/>
        <v>2145.4545454545455</v>
      </c>
    </row>
    <row r="7" spans="1:51" ht="32.1" customHeight="1" x14ac:dyDescent="0.25">
      <c r="D7" s="202" t="s">
        <v>2771</v>
      </c>
      <c r="E7" s="551" t="s">
        <v>2770</v>
      </c>
      <c r="F7" s="552"/>
      <c r="G7" s="176"/>
      <c r="H7" s="177"/>
      <c r="I7" s="178"/>
      <c r="J7" s="178"/>
      <c r="K7" s="178"/>
      <c r="L7" s="178"/>
      <c r="M7" s="179">
        <f t="shared" ref="M7:S17" si="10">+U7+AC7+AK7+AS7</f>
        <v>114000</v>
      </c>
      <c r="N7" s="179">
        <f t="shared" si="10"/>
        <v>0</v>
      </c>
      <c r="O7" s="179">
        <f t="shared" si="10"/>
        <v>2000</v>
      </c>
      <c r="P7" s="179">
        <f t="shared" si="10"/>
        <v>0</v>
      </c>
      <c r="Q7" s="179">
        <f t="shared" si="10"/>
        <v>12000</v>
      </c>
      <c r="R7" s="179">
        <f t="shared" si="10"/>
        <v>100000</v>
      </c>
      <c r="S7" s="179">
        <f t="shared" si="10"/>
        <v>0</v>
      </c>
      <c r="T7" s="180"/>
      <c r="U7" s="181">
        <f t="shared" ref="U7:AA7" si="11">SUM(U8:U10)</f>
        <v>6726</v>
      </c>
      <c r="V7" s="181">
        <f t="shared" si="11"/>
        <v>0</v>
      </c>
      <c r="W7" s="181">
        <f t="shared" si="11"/>
        <v>118</v>
      </c>
      <c r="X7" s="181">
        <f t="shared" si="11"/>
        <v>0</v>
      </c>
      <c r="Y7" s="181">
        <f t="shared" si="11"/>
        <v>708</v>
      </c>
      <c r="Z7" s="181">
        <f t="shared" si="11"/>
        <v>5900</v>
      </c>
      <c r="AA7" s="181">
        <f t="shared" si="11"/>
        <v>0</v>
      </c>
      <c r="AB7" s="180"/>
      <c r="AC7" s="181">
        <f t="shared" ref="AC7:AI7" si="12">SUM(AC8:AC10)</f>
        <v>96387</v>
      </c>
      <c r="AD7" s="181">
        <f t="shared" si="12"/>
        <v>0</v>
      </c>
      <c r="AE7" s="181">
        <f t="shared" si="12"/>
        <v>1691</v>
      </c>
      <c r="AF7" s="181">
        <f t="shared" si="12"/>
        <v>0</v>
      </c>
      <c r="AG7" s="181">
        <f t="shared" si="12"/>
        <v>10146</v>
      </c>
      <c r="AH7" s="181">
        <f t="shared" si="12"/>
        <v>84550</v>
      </c>
      <c r="AI7" s="181">
        <f t="shared" si="12"/>
        <v>0</v>
      </c>
      <c r="AJ7" s="180"/>
      <c r="AK7" s="181">
        <f t="shared" ref="AK7:AQ7" si="13">SUM(AK8:AK10)</f>
        <v>10887</v>
      </c>
      <c r="AL7" s="181">
        <f t="shared" si="13"/>
        <v>0</v>
      </c>
      <c r="AM7" s="181">
        <f t="shared" si="13"/>
        <v>191</v>
      </c>
      <c r="AN7" s="181">
        <f t="shared" si="13"/>
        <v>0</v>
      </c>
      <c r="AO7" s="181">
        <f t="shared" si="13"/>
        <v>1146</v>
      </c>
      <c r="AP7" s="181">
        <f t="shared" si="13"/>
        <v>9550</v>
      </c>
      <c r="AQ7" s="181">
        <f t="shared" si="13"/>
        <v>0</v>
      </c>
      <c r="AR7" s="180"/>
      <c r="AS7" s="181">
        <f t="shared" ref="AS7:AY7" si="14">SUM(AS8:AS10)</f>
        <v>0</v>
      </c>
      <c r="AT7" s="181">
        <f t="shared" si="14"/>
        <v>0</v>
      </c>
      <c r="AU7" s="181">
        <f t="shared" si="14"/>
        <v>0</v>
      </c>
      <c r="AV7" s="181">
        <f t="shared" si="14"/>
        <v>0</v>
      </c>
      <c r="AW7" s="181">
        <f t="shared" si="14"/>
        <v>0</v>
      </c>
      <c r="AX7" s="181">
        <f t="shared" si="14"/>
        <v>0</v>
      </c>
      <c r="AY7" s="181">
        <f t="shared" si="14"/>
        <v>0</v>
      </c>
    </row>
    <row r="8" spans="1:51" ht="32.1" customHeight="1" x14ac:dyDescent="0.25">
      <c r="D8" s="202"/>
      <c r="E8" s="182">
        <f>+Metas!H952</f>
        <v>825</v>
      </c>
      <c r="F8" s="183" t="str">
        <f>+Metas!K952</f>
        <v>% de las obras del Subproyecto 1 terminadas (Captación, desarenador, cuarto de bombeo y conducción Termotasajero - Pórtico)</v>
      </c>
      <c r="G8" s="226">
        <f>+Metas!J952</f>
        <v>100</v>
      </c>
      <c r="H8" s="1">
        <f>SUM(I8:L8)</f>
        <v>100</v>
      </c>
      <c r="I8" s="403">
        <v>25</v>
      </c>
      <c r="J8" s="403">
        <v>70</v>
      </c>
      <c r="K8" s="403">
        <v>5</v>
      </c>
      <c r="L8" s="403">
        <v>0</v>
      </c>
      <c r="M8" s="186">
        <f t="shared" si="10"/>
        <v>5700</v>
      </c>
      <c r="N8" s="186">
        <f t="shared" si="10"/>
        <v>0</v>
      </c>
      <c r="O8" s="186">
        <f t="shared" si="10"/>
        <v>100</v>
      </c>
      <c r="P8" s="186">
        <f t="shared" si="10"/>
        <v>0</v>
      </c>
      <c r="Q8" s="186">
        <f t="shared" si="10"/>
        <v>600</v>
      </c>
      <c r="R8" s="186">
        <f t="shared" si="10"/>
        <v>5000</v>
      </c>
      <c r="S8" s="186">
        <f t="shared" si="10"/>
        <v>0</v>
      </c>
      <c r="T8" s="227">
        <f>+I8</f>
        <v>25</v>
      </c>
      <c r="U8" s="186">
        <f>SUM(V8:AA8)</f>
        <v>1425</v>
      </c>
      <c r="V8" s="188">
        <v>0</v>
      </c>
      <c r="W8" s="188">
        <v>25</v>
      </c>
      <c r="X8" s="188">
        <v>0</v>
      </c>
      <c r="Y8" s="188">
        <v>150</v>
      </c>
      <c r="Z8" s="188">
        <v>1250</v>
      </c>
      <c r="AA8" s="188">
        <v>0</v>
      </c>
      <c r="AB8" s="227">
        <f>+J8</f>
        <v>70</v>
      </c>
      <c r="AC8" s="186">
        <f>SUM(AD8:AI8)</f>
        <v>3990</v>
      </c>
      <c r="AD8" s="188">
        <v>0</v>
      </c>
      <c r="AE8" s="188">
        <v>70</v>
      </c>
      <c r="AF8" s="188">
        <v>0</v>
      </c>
      <c r="AG8" s="188">
        <v>420</v>
      </c>
      <c r="AH8" s="188">
        <v>3500</v>
      </c>
      <c r="AI8" s="188">
        <v>0</v>
      </c>
      <c r="AJ8" s="227">
        <f>+K8</f>
        <v>5</v>
      </c>
      <c r="AK8" s="186">
        <f>SUM(AL8:AQ8)</f>
        <v>285</v>
      </c>
      <c r="AL8" s="188">
        <v>0</v>
      </c>
      <c r="AM8" s="188">
        <v>5</v>
      </c>
      <c r="AN8" s="188">
        <v>0</v>
      </c>
      <c r="AO8" s="188">
        <v>30</v>
      </c>
      <c r="AP8" s="188">
        <v>250</v>
      </c>
      <c r="AQ8" s="188">
        <v>0</v>
      </c>
      <c r="AR8" s="227">
        <f>+L8</f>
        <v>0</v>
      </c>
      <c r="AS8" s="186">
        <f>SUM(AT8:AY8)</f>
        <v>0</v>
      </c>
      <c r="AT8" s="188">
        <v>0</v>
      </c>
      <c r="AU8" s="188">
        <v>0</v>
      </c>
      <c r="AV8" s="188">
        <v>0</v>
      </c>
      <c r="AW8" s="188">
        <v>0</v>
      </c>
      <c r="AX8" s="188">
        <v>0</v>
      </c>
      <c r="AY8" s="188">
        <v>0</v>
      </c>
    </row>
    <row r="9" spans="1:51" ht="32.1" customHeight="1" x14ac:dyDescent="0.25">
      <c r="D9" s="202"/>
      <c r="E9" s="182">
        <f>+Metas!H953</f>
        <v>826</v>
      </c>
      <c r="F9" s="183" t="str">
        <f>+Metas!K953</f>
        <v>% de las obras de los Subproyectos 3 y 4 terminadas (Planta de tratamiento el Pórtico y conducción y almacenamiento de Villa del Rosario y Los Patios).</v>
      </c>
      <c r="G9" s="226">
        <f>+Metas!J953</f>
        <v>100</v>
      </c>
      <c r="H9" s="1">
        <f>SUM(I9:L9)</f>
        <v>100</v>
      </c>
      <c r="I9" s="403">
        <v>5</v>
      </c>
      <c r="J9" s="403">
        <v>85</v>
      </c>
      <c r="K9" s="403">
        <v>10</v>
      </c>
      <c r="L9" s="403"/>
      <c r="M9" s="186">
        <f t="shared" si="10"/>
        <v>106020</v>
      </c>
      <c r="N9" s="186">
        <f t="shared" si="10"/>
        <v>0</v>
      </c>
      <c r="O9" s="186">
        <f t="shared" si="10"/>
        <v>1860</v>
      </c>
      <c r="P9" s="186">
        <f t="shared" si="10"/>
        <v>0</v>
      </c>
      <c r="Q9" s="186">
        <f t="shared" si="10"/>
        <v>11160</v>
      </c>
      <c r="R9" s="186">
        <f t="shared" si="10"/>
        <v>93000</v>
      </c>
      <c r="S9" s="186">
        <f t="shared" si="10"/>
        <v>0</v>
      </c>
      <c r="T9" s="227">
        <f>+I9</f>
        <v>5</v>
      </c>
      <c r="U9" s="186">
        <f>SUM(V9:AA9)</f>
        <v>5301</v>
      </c>
      <c r="V9" s="188">
        <v>0</v>
      </c>
      <c r="W9" s="188">
        <v>93</v>
      </c>
      <c r="X9" s="188">
        <v>0</v>
      </c>
      <c r="Y9" s="188">
        <v>558</v>
      </c>
      <c r="Z9" s="188">
        <v>4650</v>
      </c>
      <c r="AA9" s="188">
        <v>0</v>
      </c>
      <c r="AB9" s="227">
        <f>+J9</f>
        <v>85</v>
      </c>
      <c r="AC9" s="186">
        <f>SUM(AD9:AI9)</f>
        <v>90117</v>
      </c>
      <c r="AD9" s="188">
        <v>0</v>
      </c>
      <c r="AE9" s="188">
        <v>1581</v>
      </c>
      <c r="AF9" s="188">
        <v>0</v>
      </c>
      <c r="AG9" s="188">
        <v>9486</v>
      </c>
      <c r="AH9" s="188">
        <v>79050</v>
      </c>
      <c r="AI9" s="188">
        <v>0</v>
      </c>
      <c r="AJ9" s="227">
        <f>+K9</f>
        <v>10</v>
      </c>
      <c r="AK9" s="186">
        <f>SUM(AL9:AQ9)</f>
        <v>10602</v>
      </c>
      <c r="AL9" s="188">
        <v>0</v>
      </c>
      <c r="AM9" s="188">
        <v>186</v>
      </c>
      <c r="AN9" s="188">
        <v>0</v>
      </c>
      <c r="AO9" s="188">
        <v>1116</v>
      </c>
      <c r="AP9" s="188">
        <v>9300</v>
      </c>
      <c r="AQ9" s="188">
        <v>0</v>
      </c>
      <c r="AR9" s="227">
        <f>+L9</f>
        <v>0</v>
      </c>
      <c r="AS9" s="186">
        <f>SUM(AT9:AY9)</f>
        <v>0</v>
      </c>
      <c r="AT9" s="188">
        <v>0</v>
      </c>
      <c r="AU9" s="188">
        <v>0</v>
      </c>
      <c r="AV9" s="188">
        <v>0</v>
      </c>
      <c r="AW9" s="188">
        <v>0</v>
      </c>
      <c r="AX9" s="188">
        <v>0</v>
      </c>
      <c r="AY9" s="188">
        <v>0</v>
      </c>
    </row>
    <row r="10" spans="1:51" ht="32.1" customHeight="1" x14ac:dyDescent="0.25">
      <c r="D10" s="202"/>
      <c r="E10" s="182">
        <f>+Metas!H954</f>
        <v>827</v>
      </c>
      <c r="F10" s="183" t="str">
        <f>+Metas!K954</f>
        <v>Esquema Regional de Operación de la infraestructura del Proyecto del Acueducto Metropolitano de Cúcuta, Villa del Rosario y Los Patios implementado.</v>
      </c>
      <c r="G10" s="226">
        <f>+Metas!J954</f>
        <v>1</v>
      </c>
      <c r="H10" s="1">
        <f>SUM(I10:L10)</f>
        <v>1</v>
      </c>
      <c r="I10" s="403">
        <v>0</v>
      </c>
      <c r="J10" s="403">
        <v>1</v>
      </c>
      <c r="K10" s="403"/>
      <c r="L10" s="403"/>
      <c r="M10" s="186">
        <f t="shared" si="10"/>
        <v>2280</v>
      </c>
      <c r="N10" s="186">
        <f t="shared" si="10"/>
        <v>0</v>
      </c>
      <c r="O10" s="186">
        <f t="shared" si="10"/>
        <v>40</v>
      </c>
      <c r="P10" s="186">
        <f t="shared" si="10"/>
        <v>0</v>
      </c>
      <c r="Q10" s="186">
        <f t="shared" si="10"/>
        <v>240</v>
      </c>
      <c r="R10" s="186">
        <f t="shared" si="10"/>
        <v>2000</v>
      </c>
      <c r="S10" s="186">
        <f t="shared" si="10"/>
        <v>0</v>
      </c>
      <c r="T10" s="227">
        <f>+I10</f>
        <v>0</v>
      </c>
      <c r="U10" s="186">
        <f>SUM(V10:AA10)</f>
        <v>0</v>
      </c>
      <c r="V10" s="188">
        <v>0</v>
      </c>
      <c r="W10" s="188">
        <v>0</v>
      </c>
      <c r="X10" s="188">
        <v>0</v>
      </c>
      <c r="Y10" s="188">
        <v>0</v>
      </c>
      <c r="Z10" s="188">
        <v>0</v>
      </c>
      <c r="AA10" s="188">
        <v>0</v>
      </c>
      <c r="AB10" s="227">
        <f>+J10</f>
        <v>1</v>
      </c>
      <c r="AC10" s="186">
        <f>SUM(AD10:AI10)</f>
        <v>2280</v>
      </c>
      <c r="AD10" s="188">
        <v>0</v>
      </c>
      <c r="AE10" s="188">
        <v>40</v>
      </c>
      <c r="AF10" s="188">
        <v>0</v>
      </c>
      <c r="AG10" s="188">
        <v>240</v>
      </c>
      <c r="AH10" s="188">
        <v>2000</v>
      </c>
      <c r="AI10" s="188">
        <v>0</v>
      </c>
      <c r="AJ10" s="227">
        <f>+K10</f>
        <v>0</v>
      </c>
      <c r="AK10" s="186">
        <f>SUM(AL10:AQ10)</f>
        <v>0</v>
      </c>
      <c r="AL10" s="188">
        <v>0</v>
      </c>
      <c r="AM10" s="188">
        <v>0</v>
      </c>
      <c r="AN10" s="188">
        <v>0</v>
      </c>
      <c r="AO10" s="188">
        <v>0</v>
      </c>
      <c r="AP10" s="188">
        <v>0</v>
      </c>
      <c r="AQ10" s="188">
        <v>0</v>
      </c>
      <c r="AR10" s="227">
        <f>+L10</f>
        <v>0</v>
      </c>
      <c r="AS10" s="186">
        <f>SUM(AT10:AY10)</f>
        <v>0</v>
      </c>
      <c r="AT10" s="188">
        <v>0</v>
      </c>
      <c r="AU10" s="188">
        <v>0</v>
      </c>
      <c r="AV10" s="188">
        <v>0</v>
      </c>
      <c r="AW10" s="188">
        <v>0</v>
      </c>
      <c r="AX10" s="188">
        <v>0</v>
      </c>
      <c r="AY10" s="188">
        <v>0</v>
      </c>
    </row>
    <row r="11" spans="1:51" ht="32.1" customHeight="1" x14ac:dyDescent="0.25">
      <c r="D11" s="202" t="s">
        <v>2773</v>
      </c>
      <c r="E11" s="551" t="s">
        <v>2772</v>
      </c>
      <c r="F11" s="552"/>
      <c r="G11" s="189"/>
      <c r="H11" s="177"/>
      <c r="I11" s="178"/>
      <c r="J11" s="178"/>
      <c r="K11" s="178"/>
      <c r="L11" s="178"/>
      <c r="M11" s="190">
        <f t="shared" si="10"/>
        <v>30639</v>
      </c>
      <c r="N11" s="190">
        <f t="shared" si="10"/>
        <v>1639</v>
      </c>
      <c r="O11" s="190">
        <f t="shared" si="10"/>
        <v>17000</v>
      </c>
      <c r="P11" s="190">
        <f t="shared" si="10"/>
        <v>0</v>
      </c>
      <c r="Q11" s="190">
        <f t="shared" si="10"/>
        <v>0</v>
      </c>
      <c r="R11" s="190">
        <f t="shared" si="10"/>
        <v>2000</v>
      </c>
      <c r="S11" s="190">
        <f t="shared" si="10"/>
        <v>10000</v>
      </c>
      <c r="T11" s="180"/>
      <c r="U11" s="181">
        <f>SUM(U12:U15)</f>
        <v>8968.8709090909088</v>
      </c>
      <c r="V11" s="181">
        <f t="shared" ref="V11:AA11" si="15">SUM(V12:V15)</f>
        <v>479.78</v>
      </c>
      <c r="W11" s="181">
        <f t="shared" si="15"/>
        <v>4976.363636363636</v>
      </c>
      <c r="X11" s="181">
        <f t="shared" si="15"/>
        <v>0</v>
      </c>
      <c r="Y11" s="181">
        <f t="shared" si="15"/>
        <v>0</v>
      </c>
      <c r="Z11" s="181">
        <f t="shared" si="15"/>
        <v>585.45454545454538</v>
      </c>
      <c r="AA11" s="181">
        <f t="shared" si="15"/>
        <v>2927.272727272727</v>
      </c>
      <c r="AB11" s="180"/>
      <c r="AC11" s="181">
        <f>SUM(AC12:AC15)</f>
        <v>11995.632727272729</v>
      </c>
      <c r="AD11" s="181">
        <f t="shared" ref="AD11:AI11" si="16">SUM(AD12:AD15)</f>
        <v>641.69333333333338</v>
      </c>
      <c r="AE11" s="181">
        <f t="shared" si="16"/>
        <v>6655.757575757576</v>
      </c>
      <c r="AF11" s="181">
        <f t="shared" si="16"/>
        <v>0</v>
      </c>
      <c r="AG11" s="181">
        <f t="shared" si="16"/>
        <v>0</v>
      </c>
      <c r="AH11" s="181">
        <f t="shared" si="16"/>
        <v>783.030303030303</v>
      </c>
      <c r="AI11" s="181">
        <f t="shared" si="16"/>
        <v>3915.1515151515155</v>
      </c>
      <c r="AJ11" s="180"/>
      <c r="AK11" s="181">
        <f>SUM(AK12:AK15)</f>
        <v>6164.938181818181</v>
      </c>
      <c r="AL11" s="181">
        <f t="shared" ref="AL11:AQ11" si="17">SUM(AL12:AL15)</f>
        <v>329.78666666666669</v>
      </c>
      <c r="AM11" s="181">
        <f t="shared" si="17"/>
        <v>3420.6060606060605</v>
      </c>
      <c r="AN11" s="181">
        <f t="shared" si="17"/>
        <v>0</v>
      </c>
      <c r="AO11" s="181">
        <f t="shared" si="17"/>
        <v>0</v>
      </c>
      <c r="AP11" s="181">
        <f t="shared" si="17"/>
        <v>402.42424242424244</v>
      </c>
      <c r="AQ11" s="181">
        <f t="shared" si="17"/>
        <v>2012.121212121212</v>
      </c>
      <c r="AR11" s="180"/>
      <c r="AS11" s="181">
        <f>SUM(AS12:AS15)</f>
        <v>3509.5581818181818</v>
      </c>
      <c r="AT11" s="181">
        <f t="shared" ref="AT11:AY11" si="18">SUM(AT12:AT15)</f>
        <v>187.74</v>
      </c>
      <c r="AU11" s="181">
        <f t="shared" si="18"/>
        <v>1947.2727272727273</v>
      </c>
      <c r="AV11" s="181">
        <f t="shared" si="18"/>
        <v>0</v>
      </c>
      <c r="AW11" s="181">
        <f t="shared" si="18"/>
        <v>0</v>
      </c>
      <c r="AX11" s="181">
        <f t="shared" si="18"/>
        <v>229.09090909090909</v>
      </c>
      <c r="AY11" s="181">
        <f t="shared" si="18"/>
        <v>1145.4545454545455</v>
      </c>
    </row>
    <row r="12" spans="1:51" ht="31.9" customHeight="1" x14ac:dyDescent="0.25">
      <c r="D12" s="202"/>
      <c r="E12" s="182">
        <f>+Metas!H955</f>
        <v>828</v>
      </c>
      <c r="F12" s="191" t="str">
        <f>+Metas!K955</f>
        <v xml:space="preserve">Diseños de sistemas de acueducto y alcantarillado urbano y rural </v>
      </c>
      <c r="G12" s="184">
        <f>+Metas!J955</f>
        <v>3</v>
      </c>
      <c r="H12" s="1">
        <f>SUM(I12:L12)</f>
        <v>3</v>
      </c>
      <c r="I12" s="403">
        <v>0</v>
      </c>
      <c r="J12" s="403">
        <v>2</v>
      </c>
      <c r="K12" s="403">
        <v>1</v>
      </c>
      <c r="L12" s="403"/>
      <c r="M12" s="186">
        <f t="shared" si="10"/>
        <v>1531.9499999999998</v>
      </c>
      <c r="N12" s="186">
        <f t="shared" si="10"/>
        <v>81.95</v>
      </c>
      <c r="O12" s="186">
        <f t="shared" si="10"/>
        <v>850</v>
      </c>
      <c r="P12" s="186">
        <f t="shared" si="10"/>
        <v>0</v>
      </c>
      <c r="Q12" s="186">
        <f t="shared" si="10"/>
        <v>0</v>
      </c>
      <c r="R12" s="186">
        <f t="shared" si="10"/>
        <v>99.999999999999986</v>
      </c>
      <c r="S12" s="186">
        <f t="shared" si="10"/>
        <v>500</v>
      </c>
      <c r="T12" s="227">
        <f>+I12</f>
        <v>0</v>
      </c>
      <c r="U12" s="186">
        <f>SUM(V12:AA12)</f>
        <v>0</v>
      </c>
      <c r="V12" s="188">
        <v>0</v>
      </c>
      <c r="W12" s="188">
        <v>0</v>
      </c>
      <c r="X12" s="188">
        <v>0</v>
      </c>
      <c r="Y12" s="188">
        <v>0</v>
      </c>
      <c r="Z12" s="188">
        <v>0</v>
      </c>
      <c r="AA12" s="188">
        <v>0</v>
      </c>
      <c r="AB12" s="227">
        <f>+J12</f>
        <v>2</v>
      </c>
      <c r="AC12" s="186">
        <f>SUM(AD12:AI12)</f>
        <v>1021.3</v>
      </c>
      <c r="AD12" s="188">
        <v>54.633333333333333</v>
      </c>
      <c r="AE12" s="188">
        <v>566.66666666666663</v>
      </c>
      <c r="AF12" s="188">
        <v>0</v>
      </c>
      <c r="AG12" s="188">
        <v>0</v>
      </c>
      <c r="AH12" s="188">
        <v>66.666666666666657</v>
      </c>
      <c r="AI12" s="188">
        <v>333.33333333333331</v>
      </c>
      <c r="AJ12" s="227">
        <f>+K12</f>
        <v>1</v>
      </c>
      <c r="AK12" s="186">
        <f>SUM(AL12:AQ12)</f>
        <v>510.65</v>
      </c>
      <c r="AL12" s="188">
        <v>27.316666666666666</v>
      </c>
      <c r="AM12" s="188">
        <v>283.33333333333331</v>
      </c>
      <c r="AN12" s="188">
        <v>0</v>
      </c>
      <c r="AO12" s="188">
        <v>0</v>
      </c>
      <c r="AP12" s="188">
        <v>33.333333333333329</v>
      </c>
      <c r="AQ12" s="188">
        <v>166.66666666666666</v>
      </c>
      <c r="AR12" s="227">
        <f>+L12</f>
        <v>0</v>
      </c>
      <c r="AS12" s="186">
        <f>SUM(AT12:AY12)</f>
        <v>0</v>
      </c>
      <c r="AT12" s="188">
        <v>0</v>
      </c>
      <c r="AU12" s="188">
        <v>0</v>
      </c>
      <c r="AV12" s="188">
        <v>0</v>
      </c>
      <c r="AW12" s="188">
        <v>0</v>
      </c>
      <c r="AX12" s="188">
        <v>0</v>
      </c>
      <c r="AY12" s="188">
        <v>0</v>
      </c>
    </row>
    <row r="13" spans="1:51" ht="31.9" customHeight="1" x14ac:dyDescent="0.25">
      <c r="D13" s="202"/>
      <c r="E13" s="182">
        <f>+Metas!H956</f>
        <v>829</v>
      </c>
      <c r="F13" s="191" t="str">
        <f>+Metas!K956</f>
        <v>Acueductos y alcantarillados urbano y rural optimizados</v>
      </c>
      <c r="G13" s="184">
        <f>+Metas!J956</f>
        <v>11</v>
      </c>
      <c r="H13" s="1">
        <f>SUM(I13:L13)</f>
        <v>11</v>
      </c>
      <c r="I13" s="403">
        <v>5</v>
      </c>
      <c r="J13" s="403">
        <v>4</v>
      </c>
      <c r="K13" s="403">
        <v>1</v>
      </c>
      <c r="L13" s="403">
        <v>1</v>
      </c>
      <c r="M13" s="186">
        <f t="shared" si="10"/>
        <v>18383.399999999998</v>
      </c>
      <c r="N13" s="186">
        <f t="shared" si="10"/>
        <v>983.4</v>
      </c>
      <c r="O13" s="186">
        <f t="shared" si="10"/>
        <v>10200</v>
      </c>
      <c r="P13" s="186">
        <f t="shared" si="10"/>
        <v>0</v>
      </c>
      <c r="Q13" s="186">
        <f t="shared" si="10"/>
        <v>0</v>
      </c>
      <c r="R13" s="186">
        <f t="shared" si="10"/>
        <v>1199.9999999999998</v>
      </c>
      <c r="S13" s="186">
        <f t="shared" si="10"/>
        <v>6000</v>
      </c>
      <c r="T13" s="227">
        <f>+I13</f>
        <v>5</v>
      </c>
      <c r="U13" s="186">
        <f>SUM(V13:AA13)</f>
        <v>8356.0909090909081</v>
      </c>
      <c r="V13" s="188">
        <v>447</v>
      </c>
      <c r="W13" s="188">
        <v>4636.363636363636</v>
      </c>
      <c r="X13" s="188">
        <v>0</v>
      </c>
      <c r="Y13" s="188">
        <v>0</v>
      </c>
      <c r="Z13" s="188">
        <v>545.45454545454538</v>
      </c>
      <c r="AA13" s="188">
        <v>2727.272727272727</v>
      </c>
      <c r="AB13" s="227">
        <f>+J13</f>
        <v>4</v>
      </c>
      <c r="AC13" s="186">
        <f>SUM(AD13:AI13)</f>
        <v>6684.8727272727274</v>
      </c>
      <c r="AD13" s="188">
        <v>357.6</v>
      </c>
      <c r="AE13" s="188">
        <v>3709.090909090909</v>
      </c>
      <c r="AF13" s="188">
        <v>0</v>
      </c>
      <c r="AG13" s="188">
        <v>0</v>
      </c>
      <c r="AH13" s="188">
        <v>436.36363636363637</v>
      </c>
      <c r="AI13" s="188">
        <v>2181.818181818182</v>
      </c>
      <c r="AJ13" s="227">
        <f>+K13</f>
        <v>1</v>
      </c>
      <c r="AK13" s="186">
        <f>SUM(AL13:AQ13)</f>
        <v>1671.2181818181818</v>
      </c>
      <c r="AL13" s="188">
        <v>89.4</v>
      </c>
      <c r="AM13" s="188">
        <v>927.27272727272725</v>
      </c>
      <c r="AN13" s="188">
        <v>0</v>
      </c>
      <c r="AO13" s="188">
        <v>0</v>
      </c>
      <c r="AP13" s="188">
        <v>109.09090909090909</v>
      </c>
      <c r="AQ13" s="188">
        <v>545.4545454545455</v>
      </c>
      <c r="AR13" s="227">
        <f>+L13</f>
        <v>1</v>
      </c>
      <c r="AS13" s="186">
        <f>SUM(AT13:AY13)</f>
        <v>1671.2181818181818</v>
      </c>
      <c r="AT13" s="188">
        <v>89.4</v>
      </c>
      <c r="AU13" s="188">
        <v>927.27272727272725</v>
      </c>
      <c r="AV13" s="188">
        <v>0</v>
      </c>
      <c r="AW13" s="188">
        <v>0</v>
      </c>
      <c r="AX13" s="188">
        <v>109.09090909090909</v>
      </c>
      <c r="AY13" s="188">
        <v>545.4545454545455</v>
      </c>
    </row>
    <row r="14" spans="1:51" ht="31.9" customHeight="1" x14ac:dyDescent="0.25">
      <c r="D14" s="202"/>
      <c r="E14" s="182">
        <f>+Metas!H957</f>
        <v>830</v>
      </c>
      <c r="F14" s="191" t="str">
        <f>+Metas!K957</f>
        <v>Estudios y Diseños y/o construcción de proyectos de soluciones individuales rurales, PDET</v>
      </c>
      <c r="G14" s="184">
        <f>+Metas!J957</f>
        <v>5</v>
      </c>
      <c r="H14" s="1">
        <f>SUM(I14:L14)</f>
        <v>5</v>
      </c>
      <c r="I14" s="403">
        <v>2</v>
      </c>
      <c r="J14" s="403">
        <v>2</v>
      </c>
      <c r="K14" s="403">
        <v>1</v>
      </c>
      <c r="L14" s="403"/>
      <c r="M14" s="186">
        <f t="shared" si="10"/>
        <v>1531.9499999999998</v>
      </c>
      <c r="N14" s="186">
        <f t="shared" si="10"/>
        <v>81.95</v>
      </c>
      <c r="O14" s="186">
        <f t="shared" si="10"/>
        <v>850</v>
      </c>
      <c r="P14" s="186">
        <f t="shared" si="10"/>
        <v>0</v>
      </c>
      <c r="Q14" s="186">
        <f t="shared" si="10"/>
        <v>0</v>
      </c>
      <c r="R14" s="186">
        <f t="shared" si="10"/>
        <v>100</v>
      </c>
      <c r="S14" s="186">
        <f t="shared" si="10"/>
        <v>500</v>
      </c>
      <c r="T14" s="227">
        <f>+I14</f>
        <v>2</v>
      </c>
      <c r="U14" s="186">
        <f>SUM(V14:AA14)</f>
        <v>612.78</v>
      </c>
      <c r="V14" s="188">
        <v>32.78</v>
      </c>
      <c r="W14" s="188">
        <v>340</v>
      </c>
      <c r="X14" s="188">
        <v>0</v>
      </c>
      <c r="Y14" s="188">
        <v>0</v>
      </c>
      <c r="Z14" s="188">
        <v>40</v>
      </c>
      <c r="AA14" s="188">
        <v>200</v>
      </c>
      <c r="AB14" s="227">
        <f>+J14</f>
        <v>2</v>
      </c>
      <c r="AC14" s="186">
        <f>SUM(AD14:AI14)</f>
        <v>612.78</v>
      </c>
      <c r="AD14" s="188">
        <v>32.78</v>
      </c>
      <c r="AE14" s="188">
        <v>340</v>
      </c>
      <c r="AF14" s="188">
        <v>0</v>
      </c>
      <c r="AG14" s="188">
        <v>0</v>
      </c>
      <c r="AH14" s="188">
        <v>40</v>
      </c>
      <c r="AI14" s="188">
        <v>200</v>
      </c>
      <c r="AJ14" s="227">
        <f>+K14</f>
        <v>1</v>
      </c>
      <c r="AK14" s="186">
        <f>SUM(AL14:AQ14)</f>
        <v>306.39</v>
      </c>
      <c r="AL14" s="188">
        <v>16.39</v>
      </c>
      <c r="AM14" s="188">
        <v>170</v>
      </c>
      <c r="AN14" s="188">
        <v>0</v>
      </c>
      <c r="AO14" s="188">
        <v>0</v>
      </c>
      <c r="AP14" s="188">
        <v>20</v>
      </c>
      <c r="AQ14" s="188">
        <v>100</v>
      </c>
      <c r="AR14" s="227">
        <f>+L14</f>
        <v>0</v>
      </c>
      <c r="AS14" s="186">
        <f>SUM(AT14:AY14)</f>
        <v>0</v>
      </c>
      <c r="AT14" s="188">
        <v>0</v>
      </c>
      <c r="AU14" s="188">
        <v>0</v>
      </c>
      <c r="AV14" s="188">
        <v>0</v>
      </c>
      <c r="AW14" s="188">
        <v>0</v>
      </c>
      <c r="AX14" s="188">
        <v>0</v>
      </c>
      <c r="AY14" s="188">
        <v>0</v>
      </c>
    </row>
    <row r="15" spans="1:51" ht="31.9" customHeight="1" x14ac:dyDescent="0.25">
      <c r="D15" s="202"/>
      <c r="E15" s="182">
        <f>+Metas!H958</f>
        <v>831</v>
      </c>
      <c r="F15" s="191" t="str">
        <f>+Metas!K958</f>
        <v>Estudios y/o Construcción de proyectos de optimización de acueductos y/o alcantarillados urbanos y/o rurales en municipios PDET</v>
      </c>
      <c r="G15" s="184">
        <f>+Metas!J958</f>
        <v>5</v>
      </c>
      <c r="H15" s="1">
        <f>SUM(I15:L15)</f>
        <v>5</v>
      </c>
      <c r="I15" s="403">
        <v>0</v>
      </c>
      <c r="J15" s="403">
        <v>2</v>
      </c>
      <c r="K15" s="403">
        <v>2</v>
      </c>
      <c r="L15" s="403">
        <v>1</v>
      </c>
      <c r="M15" s="186">
        <f t="shared" si="10"/>
        <v>9191.6999999999989</v>
      </c>
      <c r="N15" s="186">
        <f t="shared" si="10"/>
        <v>491.70000000000005</v>
      </c>
      <c r="O15" s="186">
        <f t="shared" si="10"/>
        <v>5100</v>
      </c>
      <c r="P15" s="186">
        <f t="shared" si="10"/>
        <v>0</v>
      </c>
      <c r="Q15" s="186">
        <f t="shared" si="10"/>
        <v>0</v>
      </c>
      <c r="R15" s="186">
        <f t="shared" si="10"/>
        <v>600</v>
      </c>
      <c r="S15" s="186">
        <f t="shared" si="10"/>
        <v>3000</v>
      </c>
      <c r="T15" s="227">
        <f>+I15</f>
        <v>0</v>
      </c>
      <c r="U15" s="186">
        <f>SUM(V15:AA15)</f>
        <v>0</v>
      </c>
      <c r="V15" s="188">
        <v>0</v>
      </c>
      <c r="W15" s="188">
        <v>0</v>
      </c>
      <c r="X15" s="188">
        <v>0</v>
      </c>
      <c r="Y15" s="188">
        <v>0</v>
      </c>
      <c r="Z15" s="188">
        <v>0</v>
      </c>
      <c r="AA15" s="188">
        <v>0</v>
      </c>
      <c r="AB15" s="227">
        <f>+J15</f>
        <v>2</v>
      </c>
      <c r="AC15" s="186">
        <f>SUM(AD15:AI15)</f>
        <v>3676.68</v>
      </c>
      <c r="AD15" s="188">
        <v>196.68</v>
      </c>
      <c r="AE15" s="188">
        <v>2040</v>
      </c>
      <c r="AF15" s="188">
        <v>0</v>
      </c>
      <c r="AG15" s="188">
        <v>0</v>
      </c>
      <c r="AH15" s="188">
        <v>240</v>
      </c>
      <c r="AI15" s="188">
        <v>1200</v>
      </c>
      <c r="AJ15" s="227">
        <f>+K15</f>
        <v>2</v>
      </c>
      <c r="AK15" s="186">
        <f>SUM(AL15:AQ15)</f>
        <v>3676.68</v>
      </c>
      <c r="AL15" s="188">
        <v>196.68</v>
      </c>
      <c r="AM15" s="188">
        <v>2040</v>
      </c>
      <c r="AN15" s="188">
        <v>0</v>
      </c>
      <c r="AO15" s="188">
        <v>0</v>
      </c>
      <c r="AP15" s="188">
        <v>240</v>
      </c>
      <c r="AQ15" s="188">
        <v>1200</v>
      </c>
      <c r="AR15" s="227">
        <f>+L15</f>
        <v>1</v>
      </c>
      <c r="AS15" s="186">
        <f>SUM(AT15:AY15)</f>
        <v>1838.34</v>
      </c>
      <c r="AT15" s="188">
        <v>98.34</v>
      </c>
      <c r="AU15" s="188">
        <v>1020</v>
      </c>
      <c r="AV15" s="188">
        <v>0</v>
      </c>
      <c r="AW15" s="188">
        <v>0</v>
      </c>
      <c r="AX15" s="188">
        <v>120</v>
      </c>
      <c r="AY15" s="188">
        <v>600</v>
      </c>
    </row>
    <row r="16" spans="1:51" ht="32.1" customHeight="1" x14ac:dyDescent="0.25">
      <c r="D16" s="202" t="s">
        <v>2775</v>
      </c>
      <c r="E16" s="540" t="s">
        <v>2774</v>
      </c>
      <c r="F16" s="541"/>
      <c r="G16" s="189"/>
      <c r="H16" s="177"/>
      <c r="I16" s="178"/>
      <c r="J16" s="178"/>
      <c r="K16" s="178"/>
      <c r="L16" s="178"/>
      <c r="M16" s="190">
        <f t="shared" si="10"/>
        <v>2600</v>
      </c>
      <c r="N16" s="190">
        <f t="shared" si="10"/>
        <v>300</v>
      </c>
      <c r="O16" s="190">
        <f t="shared" si="10"/>
        <v>300</v>
      </c>
      <c r="P16" s="190">
        <f t="shared" si="10"/>
        <v>0</v>
      </c>
      <c r="Q16" s="190">
        <f t="shared" si="10"/>
        <v>0</v>
      </c>
      <c r="R16" s="190">
        <f t="shared" si="10"/>
        <v>0</v>
      </c>
      <c r="S16" s="190">
        <f t="shared" si="10"/>
        <v>2000</v>
      </c>
      <c r="T16" s="192"/>
      <c r="U16" s="181">
        <f t="shared" ref="U16:AA16" si="19">SUM(U17:U17)</f>
        <v>0</v>
      </c>
      <c r="V16" s="181">
        <f t="shared" si="19"/>
        <v>0</v>
      </c>
      <c r="W16" s="181">
        <f t="shared" si="19"/>
        <v>0</v>
      </c>
      <c r="X16" s="181">
        <f t="shared" si="19"/>
        <v>0</v>
      </c>
      <c r="Y16" s="181">
        <f t="shared" si="19"/>
        <v>0</v>
      </c>
      <c r="Z16" s="181">
        <f t="shared" si="19"/>
        <v>0</v>
      </c>
      <c r="AA16" s="181">
        <f t="shared" si="19"/>
        <v>0</v>
      </c>
      <c r="AB16" s="192"/>
      <c r="AC16" s="181">
        <f t="shared" ref="AC16:AI16" si="20">SUM(AC17:AC17)</f>
        <v>0</v>
      </c>
      <c r="AD16" s="181">
        <f t="shared" si="20"/>
        <v>0</v>
      </c>
      <c r="AE16" s="181">
        <f t="shared" si="20"/>
        <v>0</v>
      </c>
      <c r="AF16" s="181">
        <f t="shared" si="20"/>
        <v>0</v>
      </c>
      <c r="AG16" s="181">
        <f t="shared" si="20"/>
        <v>0</v>
      </c>
      <c r="AH16" s="181">
        <f t="shared" si="20"/>
        <v>0</v>
      </c>
      <c r="AI16" s="181">
        <f t="shared" si="20"/>
        <v>0</v>
      </c>
      <c r="AJ16" s="192"/>
      <c r="AK16" s="181">
        <f t="shared" ref="AK16:AQ16" si="21">SUM(AK17:AK17)</f>
        <v>1300</v>
      </c>
      <c r="AL16" s="181">
        <f t="shared" si="21"/>
        <v>150</v>
      </c>
      <c r="AM16" s="181">
        <f t="shared" si="21"/>
        <v>150</v>
      </c>
      <c r="AN16" s="181">
        <f t="shared" si="21"/>
        <v>0</v>
      </c>
      <c r="AO16" s="181">
        <f t="shared" si="21"/>
        <v>0</v>
      </c>
      <c r="AP16" s="181">
        <f t="shared" si="21"/>
        <v>0</v>
      </c>
      <c r="AQ16" s="181">
        <f t="shared" si="21"/>
        <v>1000</v>
      </c>
      <c r="AR16" s="192"/>
      <c r="AS16" s="181">
        <f t="shared" ref="AS16:AY16" si="22">SUM(AS17:AS17)</f>
        <v>1300</v>
      </c>
      <c r="AT16" s="181">
        <f t="shared" si="22"/>
        <v>150</v>
      </c>
      <c r="AU16" s="181">
        <f t="shared" si="22"/>
        <v>150</v>
      </c>
      <c r="AV16" s="181">
        <f t="shared" si="22"/>
        <v>0</v>
      </c>
      <c r="AW16" s="181">
        <f t="shared" si="22"/>
        <v>0</v>
      </c>
      <c r="AX16" s="181">
        <f t="shared" si="22"/>
        <v>0</v>
      </c>
      <c r="AY16" s="181">
        <f t="shared" si="22"/>
        <v>1000</v>
      </c>
    </row>
    <row r="17" spans="3:51" ht="32.1" customHeight="1" x14ac:dyDescent="0.25">
      <c r="D17" s="202"/>
      <c r="E17" s="182">
        <f>+Metas!H959</f>
        <v>832</v>
      </c>
      <c r="F17" s="183" t="str">
        <f>+Metas!K961</f>
        <v>Estrategias de esquemas asociativos subregionales para la recolección y aprovechamiento de residuos sólidos impulsados</v>
      </c>
      <c r="G17" s="226">
        <f>+Metas!J959</f>
        <v>2</v>
      </c>
      <c r="H17" s="1">
        <f>SUM(I17:L17)</f>
        <v>2</v>
      </c>
      <c r="I17" s="185">
        <v>0</v>
      </c>
      <c r="J17" s="185">
        <v>0</v>
      </c>
      <c r="K17" s="185">
        <v>1</v>
      </c>
      <c r="L17" s="185">
        <v>1</v>
      </c>
      <c r="M17" s="186">
        <f t="shared" si="10"/>
        <v>2600</v>
      </c>
      <c r="N17" s="186">
        <f t="shared" si="10"/>
        <v>300</v>
      </c>
      <c r="O17" s="186">
        <f t="shared" si="10"/>
        <v>300</v>
      </c>
      <c r="P17" s="186">
        <f t="shared" si="10"/>
        <v>0</v>
      </c>
      <c r="Q17" s="186">
        <f t="shared" si="10"/>
        <v>0</v>
      </c>
      <c r="R17" s="186">
        <f t="shared" si="10"/>
        <v>0</v>
      </c>
      <c r="S17" s="186">
        <f t="shared" si="10"/>
        <v>2000</v>
      </c>
      <c r="T17" s="227">
        <f>+I17</f>
        <v>0</v>
      </c>
      <c r="U17" s="186">
        <f>SUM(V17:AA17)</f>
        <v>0</v>
      </c>
      <c r="V17" s="188">
        <v>0</v>
      </c>
      <c r="W17" s="188">
        <v>0</v>
      </c>
      <c r="X17" s="188">
        <v>0</v>
      </c>
      <c r="Y17" s="188">
        <v>0</v>
      </c>
      <c r="Z17" s="188">
        <v>0</v>
      </c>
      <c r="AA17" s="188">
        <v>0</v>
      </c>
      <c r="AB17" s="227">
        <f>+J17</f>
        <v>0</v>
      </c>
      <c r="AC17" s="186">
        <f>SUM(AD17:AI17)</f>
        <v>0</v>
      </c>
      <c r="AD17" s="188">
        <v>0</v>
      </c>
      <c r="AE17" s="188">
        <v>0</v>
      </c>
      <c r="AF17" s="188">
        <v>0</v>
      </c>
      <c r="AG17" s="188">
        <v>0</v>
      </c>
      <c r="AH17" s="188">
        <v>0</v>
      </c>
      <c r="AI17" s="188">
        <v>0</v>
      </c>
      <c r="AJ17" s="227">
        <f>+K17</f>
        <v>1</v>
      </c>
      <c r="AK17" s="186">
        <f>SUM(AL17:AQ17)</f>
        <v>1300</v>
      </c>
      <c r="AL17" s="188">
        <v>150</v>
      </c>
      <c r="AM17" s="188">
        <v>150</v>
      </c>
      <c r="AN17" s="188">
        <v>0</v>
      </c>
      <c r="AO17" s="188">
        <v>0</v>
      </c>
      <c r="AP17" s="188">
        <v>0</v>
      </c>
      <c r="AQ17" s="188">
        <v>1000</v>
      </c>
      <c r="AR17" s="227">
        <f>+L17</f>
        <v>1</v>
      </c>
      <c r="AS17" s="186">
        <f>SUM(AT17:AY17)</f>
        <v>1300</v>
      </c>
      <c r="AT17" s="188">
        <v>150</v>
      </c>
      <c r="AU17" s="188">
        <v>150</v>
      </c>
      <c r="AV17" s="188">
        <v>0</v>
      </c>
      <c r="AW17" s="188">
        <v>0</v>
      </c>
      <c r="AX17" s="188">
        <v>0</v>
      </c>
      <c r="AY17" s="188">
        <v>1000</v>
      </c>
    </row>
    <row r="18" spans="3:51" ht="32.1" customHeight="1" x14ac:dyDescent="0.25">
      <c r="C18" s="165" t="s">
        <v>2776</v>
      </c>
      <c r="D18" s="166" t="s">
        <v>546</v>
      </c>
      <c r="E18" s="228"/>
      <c r="F18" s="168"/>
      <c r="G18" s="194"/>
      <c r="H18" s="170"/>
      <c r="I18" s="171"/>
      <c r="J18" s="171"/>
      <c r="K18" s="171"/>
      <c r="L18" s="171"/>
      <c r="M18" s="172">
        <f t="shared" ref="M18:S18" si="23">SUM(M19:M27)/2</f>
        <v>16600</v>
      </c>
      <c r="N18" s="172">
        <f t="shared" si="23"/>
        <v>600</v>
      </c>
      <c r="O18" s="172">
        <f t="shared" si="23"/>
        <v>12000</v>
      </c>
      <c r="P18" s="172">
        <f t="shared" si="23"/>
        <v>0</v>
      </c>
      <c r="Q18" s="172">
        <f t="shared" si="23"/>
        <v>0</v>
      </c>
      <c r="R18" s="172">
        <f t="shared" si="23"/>
        <v>2000</v>
      </c>
      <c r="S18" s="172">
        <f t="shared" si="23"/>
        <v>2000</v>
      </c>
      <c r="T18" s="229"/>
      <c r="U18" s="174">
        <f t="shared" ref="U18:AA18" si="24">SUM(U19:U27)/2</f>
        <v>2410</v>
      </c>
      <c r="V18" s="197">
        <f t="shared" si="24"/>
        <v>135</v>
      </c>
      <c r="W18" s="197">
        <f t="shared" si="24"/>
        <v>1550</v>
      </c>
      <c r="X18" s="197">
        <f t="shared" si="24"/>
        <v>0</v>
      </c>
      <c r="Y18" s="197">
        <f t="shared" si="24"/>
        <v>0</v>
      </c>
      <c r="Z18" s="197">
        <f t="shared" si="24"/>
        <v>225</v>
      </c>
      <c r="AA18" s="197">
        <f t="shared" si="24"/>
        <v>500</v>
      </c>
      <c r="AB18" s="229"/>
      <c r="AC18" s="174">
        <f t="shared" ref="AC18:AI18" si="25">SUM(AC19:AC27)/2</f>
        <v>3610</v>
      </c>
      <c r="AD18" s="197">
        <f t="shared" si="25"/>
        <v>135</v>
      </c>
      <c r="AE18" s="197">
        <f t="shared" si="25"/>
        <v>2550</v>
      </c>
      <c r="AF18" s="197">
        <f t="shared" si="25"/>
        <v>0</v>
      </c>
      <c r="AG18" s="197">
        <f t="shared" si="25"/>
        <v>0</v>
      </c>
      <c r="AH18" s="197">
        <f t="shared" si="25"/>
        <v>425</v>
      </c>
      <c r="AI18" s="197">
        <f t="shared" si="25"/>
        <v>500</v>
      </c>
      <c r="AJ18" s="229"/>
      <c r="AK18" s="174">
        <f t="shared" ref="AK18:AQ18" si="26">SUM(AK19:AK27)/2</f>
        <v>8170</v>
      </c>
      <c r="AL18" s="197">
        <f t="shared" si="26"/>
        <v>195</v>
      </c>
      <c r="AM18" s="197">
        <f t="shared" si="26"/>
        <v>6350</v>
      </c>
      <c r="AN18" s="197">
        <f t="shared" si="26"/>
        <v>0</v>
      </c>
      <c r="AO18" s="197">
        <f t="shared" si="26"/>
        <v>0</v>
      </c>
      <c r="AP18" s="197">
        <f t="shared" si="26"/>
        <v>1125</v>
      </c>
      <c r="AQ18" s="197">
        <f t="shared" si="26"/>
        <v>500</v>
      </c>
      <c r="AR18" s="229"/>
      <c r="AS18" s="174">
        <f t="shared" ref="AS18:AY18" si="27">SUM(AS19:AS27)/2</f>
        <v>2410</v>
      </c>
      <c r="AT18" s="197">
        <f t="shared" si="27"/>
        <v>135</v>
      </c>
      <c r="AU18" s="197">
        <f t="shared" si="27"/>
        <v>1550</v>
      </c>
      <c r="AV18" s="197">
        <f t="shared" si="27"/>
        <v>0</v>
      </c>
      <c r="AW18" s="197">
        <f t="shared" si="27"/>
        <v>0</v>
      </c>
      <c r="AX18" s="197">
        <f t="shared" si="27"/>
        <v>225</v>
      </c>
      <c r="AY18" s="197">
        <f t="shared" si="27"/>
        <v>500</v>
      </c>
    </row>
    <row r="19" spans="3:51" ht="32.1" customHeight="1" x14ac:dyDescent="0.25">
      <c r="D19" s="202" t="s">
        <v>2778</v>
      </c>
      <c r="E19" s="540" t="s">
        <v>2777</v>
      </c>
      <c r="F19" s="541"/>
      <c r="G19" s="189"/>
      <c r="H19" s="177"/>
      <c r="I19" s="178"/>
      <c r="J19" s="178"/>
      <c r="K19" s="178"/>
      <c r="L19" s="178"/>
      <c r="M19" s="190">
        <f t="shared" ref="M19:S27" si="28">+U19+AC19+AK19+AS19</f>
        <v>5800</v>
      </c>
      <c r="N19" s="190">
        <f t="shared" si="28"/>
        <v>300</v>
      </c>
      <c r="O19" s="190">
        <f t="shared" si="28"/>
        <v>3000</v>
      </c>
      <c r="P19" s="190">
        <f t="shared" si="28"/>
        <v>0</v>
      </c>
      <c r="Q19" s="190">
        <f t="shared" si="28"/>
        <v>0</v>
      </c>
      <c r="R19" s="190">
        <f t="shared" si="28"/>
        <v>500</v>
      </c>
      <c r="S19" s="190">
        <f t="shared" si="28"/>
        <v>2000</v>
      </c>
      <c r="T19" s="192"/>
      <c r="U19" s="181">
        <f t="shared" ref="U19:AA19" si="29">SUM(U20:U20)</f>
        <v>1450</v>
      </c>
      <c r="V19" s="181">
        <f t="shared" si="29"/>
        <v>75</v>
      </c>
      <c r="W19" s="181">
        <f t="shared" si="29"/>
        <v>750</v>
      </c>
      <c r="X19" s="181">
        <f t="shared" si="29"/>
        <v>0</v>
      </c>
      <c r="Y19" s="181">
        <f t="shared" si="29"/>
        <v>0</v>
      </c>
      <c r="Z19" s="181">
        <f t="shared" si="29"/>
        <v>125</v>
      </c>
      <c r="AA19" s="181">
        <f t="shared" si="29"/>
        <v>500</v>
      </c>
      <c r="AB19" s="192"/>
      <c r="AC19" s="181">
        <f t="shared" ref="AC19:AI19" si="30">SUM(AC20:AC20)</f>
        <v>1450</v>
      </c>
      <c r="AD19" s="181">
        <f t="shared" si="30"/>
        <v>75</v>
      </c>
      <c r="AE19" s="181">
        <f t="shared" si="30"/>
        <v>750</v>
      </c>
      <c r="AF19" s="181">
        <f t="shared" si="30"/>
        <v>0</v>
      </c>
      <c r="AG19" s="181">
        <f t="shared" si="30"/>
        <v>0</v>
      </c>
      <c r="AH19" s="181">
        <f t="shared" si="30"/>
        <v>125</v>
      </c>
      <c r="AI19" s="181">
        <f t="shared" si="30"/>
        <v>500</v>
      </c>
      <c r="AJ19" s="192"/>
      <c r="AK19" s="181">
        <f t="shared" ref="AK19:AQ19" si="31">SUM(AK20:AK20)</f>
        <v>1450</v>
      </c>
      <c r="AL19" s="181">
        <f t="shared" si="31"/>
        <v>75</v>
      </c>
      <c r="AM19" s="181">
        <f t="shared" si="31"/>
        <v>750</v>
      </c>
      <c r="AN19" s="181">
        <f t="shared" si="31"/>
        <v>0</v>
      </c>
      <c r="AO19" s="181">
        <f t="shared" si="31"/>
        <v>0</v>
      </c>
      <c r="AP19" s="181">
        <f t="shared" si="31"/>
        <v>125</v>
      </c>
      <c r="AQ19" s="181">
        <f t="shared" si="31"/>
        <v>500</v>
      </c>
      <c r="AR19" s="192"/>
      <c r="AS19" s="181">
        <f t="shared" ref="AS19:AY19" si="32">SUM(AS20:AS20)</f>
        <v>1450</v>
      </c>
      <c r="AT19" s="181">
        <f t="shared" si="32"/>
        <v>75</v>
      </c>
      <c r="AU19" s="181">
        <f t="shared" si="32"/>
        <v>750</v>
      </c>
      <c r="AV19" s="181">
        <f t="shared" si="32"/>
        <v>0</v>
      </c>
      <c r="AW19" s="181">
        <f t="shared" si="32"/>
        <v>0</v>
      </c>
      <c r="AX19" s="181">
        <f t="shared" si="32"/>
        <v>125</v>
      </c>
      <c r="AY19" s="181">
        <f t="shared" si="32"/>
        <v>500</v>
      </c>
    </row>
    <row r="20" spans="3:51" ht="32.1" customHeight="1" x14ac:dyDescent="0.25">
      <c r="D20" s="202"/>
      <c r="E20" s="182">
        <f>+Metas!H961</f>
        <v>833</v>
      </c>
      <c r="F20" s="191" t="str">
        <f>+Metas!K961</f>
        <v>Estrategias de esquemas asociativos subregionales para la recolección y aprovechamiento de residuos sólidos impulsados</v>
      </c>
      <c r="G20" s="226">
        <f>+Metas!J961</f>
        <v>4</v>
      </c>
      <c r="H20" s="1">
        <f>SUM(I20:L20)</f>
        <v>4</v>
      </c>
      <c r="I20" s="198">
        <v>1</v>
      </c>
      <c r="J20" s="198">
        <v>1</v>
      </c>
      <c r="K20" s="198">
        <v>1</v>
      </c>
      <c r="L20" s="198">
        <v>1</v>
      </c>
      <c r="M20" s="186">
        <f t="shared" si="28"/>
        <v>5800</v>
      </c>
      <c r="N20" s="186">
        <f t="shared" si="28"/>
        <v>300</v>
      </c>
      <c r="O20" s="186">
        <f t="shared" si="28"/>
        <v>3000</v>
      </c>
      <c r="P20" s="186">
        <f t="shared" si="28"/>
        <v>0</v>
      </c>
      <c r="Q20" s="186">
        <f t="shared" si="28"/>
        <v>0</v>
      </c>
      <c r="R20" s="186">
        <f t="shared" si="28"/>
        <v>500</v>
      </c>
      <c r="S20" s="186">
        <f t="shared" si="28"/>
        <v>2000</v>
      </c>
      <c r="T20" s="227">
        <f>+I20</f>
        <v>1</v>
      </c>
      <c r="U20" s="186">
        <f>SUM(V20:AA20)</f>
        <v>1450</v>
      </c>
      <c r="V20" s="199">
        <v>75</v>
      </c>
      <c r="W20" s="199">
        <v>750</v>
      </c>
      <c r="X20" s="199">
        <v>0</v>
      </c>
      <c r="Y20" s="199">
        <v>0</v>
      </c>
      <c r="Z20" s="199">
        <v>125</v>
      </c>
      <c r="AA20" s="199">
        <v>500</v>
      </c>
      <c r="AB20" s="227">
        <f>+J20</f>
        <v>1</v>
      </c>
      <c r="AC20" s="186">
        <f>SUM(AD20:AI20)</f>
        <v>1450</v>
      </c>
      <c r="AD20" s="199">
        <v>75</v>
      </c>
      <c r="AE20" s="199">
        <v>750</v>
      </c>
      <c r="AF20" s="199">
        <v>0</v>
      </c>
      <c r="AG20" s="199">
        <v>0</v>
      </c>
      <c r="AH20" s="199">
        <v>125</v>
      </c>
      <c r="AI20" s="199">
        <v>500</v>
      </c>
      <c r="AJ20" s="227">
        <f>+K20</f>
        <v>1</v>
      </c>
      <c r="AK20" s="186">
        <f>SUM(AL20:AQ20)</f>
        <v>1450</v>
      </c>
      <c r="AL20" s="199">
        <v>75</v>
      </c>
      <c r="AM20" s="199">
        <v>750</v>
      </c>
      <c r="AN20" s="199">
        <v>0</v>
      </c>
      <c r="AO20" s="199">
        <v>0</v>
      </c>
      <c r="AP20" s="199">
        <v>125</v>
      </c>
      <c r="AQ20" s="199">
        <v>500</v>
      </c>
      <c r="AR20" s="227">
        <f>+L20</f>
        <v>1</v>
      </c>
      <c r="AS20" s="186">
        <f>SUM(AT20:AY20)</f>
        <v>1450</v>
      </c>
      <c r="AT20" s="199">
        <v>75</v>
      </c>
      <c r="AU20" s="199">
        <v>750</v>
      </c>
      <c r="AV20" s="199">
        <v>0</v>
      </c>
      <c r="AW20" s="199">
        <v>0</v>
      </c>
      <c r="AX20" s="199">
        <v>125</v>
      </c>
      <c r="AY20" s="199">
        <v>500</v>
      </c>
    </row>
    <row r="21" spans="3:51" ht="32.1" customHeight="1" x14ac:dyDescent="0.25">
      <c r="D21" s="202" t="s">
        <v>2780</v>
      </c>
      <c r="E21" s="540" t="s">
        <v>2779</v>
      </c>
      <c r="F21" s="541"/>
      <c r="G21" s="189"/>
      <c r="H21" s="177"/>
      <c r="I21" s="178"/>
      <c r="J21" s="178"/>
      <c r="K21" s="178"/>
      <c r="L21" s="178"/>
      <c r="M21" s="190">
        <f t="shared" si="28"/>
        <v>4800</v>
      </c>
      <c r="N21" s="190">
        <f t="shared" si="28"/>
        <v>300</v>
      </c>
      <c r="O21" s="190">
        <f t="shared" si="28"/>
        <v>4000</v>
      </c>
      <c r="P21" s="190">
        <f t="shared" si="28"/>
        <v>0</v>
      </c>
      <c r="Q21" s="190">
        <f t="shared" si="28"/>
        <v>0</v>
      </c>
      <c r="R21" s="190">
        <f t="shared" si="28"/>
        <v>500</v>
      </c>
      <c r="S21" s="190">
        <f t="shared" si="28"/>
        <v>0</v>
      </c>
      <c r="T21" s="192"/>
      <c r="U21" s="181">
        <f t="shared" ref="U21:AA21" si="33">SUM(U22:U23)</f>
        <v>960</v>
      </c>
      <c r="V21" s="181">
        <f t="shared" si="33"/>
        <v>60</v>
      </c>
      <c r="W21" s="181">
        <f t="shared" si="33"/>
        <v>800</v>
      </c>
      <c r="X21" s="181">
        <f t="shared" si="33"/>
        <v>0</v>
      </c>
      <c r="Y21" s="181">
        <f t="shared" si="33"/>
        <v>0</v>
      </c>
      <c r="Z21" s="181">
        <f t="shared" si="33"/>
        <v>100</v>
      </c>
      <c r="AA21" s="181">
        <f t="shared" si="33"/>
        <v>0</v>
      </c>
      <c r="AB21" s="192"/>
      <c r="AC21" s="181">
        <f t="shared" ref="AC21:AI21" si="34">SUM(AC22:AC23)</f>
        <v>960</v>
      </c>
      <c r="AD21" s="181">
        <f t="shared" si="34"/>
        <v>60</v>
      </c>
      <c r="AE21" s="181">
        <f t="shared" si="34"/>
        <v>800</v>
      </c>
      <c r="AF21" s="181">
        <f t="shared" si="34"/>
        <v>0</v>
      </c>
      <c r="AG21" s="181">
        <f t="shared" si="34"/>
        <v>0</v>
      </c>
      <c r="AH21" s="181">
        <f t="shared" si="34"/>
        <v>100</v>
      </c>
      <c r="AI21" s="181">
        <f t="shared" si="34"/>
        <v>0</v>
      </c>
      <c r="AJ21" s="192"/>
      <c r="AK21" s="181">
        <f t="shared" ref="AK21:AQ21" si="35">SUM(AK22:AK23)</f>
        <v>1920</v>
      </c>
      <c r="AL21" s="181">
        <f t="shared" si="35"/>
        <v>120</v>
      </c>
      <c r="AM21" s="181">
        <f t="shared" si="35"/>
        <v>1600</v>
      </c>
      <c r="AN21" s="181">
        <f t="shared" si="35"/>
        <v>0</v>
      </c>
      <c r="AO21" s="181">
        <f t="shared" si="35"/>
        <v>0</v>
      </c>
      <c r="AP21" s="181">
        <f t="shared" si="35"/>
        <v>200</v>
      </c>
      <c r="AQ21" s="181">
        <f t="shared" si="35"/>
        <v>0</v>
      </c>
      <c r="AR21" s="192"/>
      <c r="AS21" s="181">
        <f t="shared" ref="AS21:AY21" si="36">SUM(AS22:AS23)</f>
        <v>960</v>
      </c>
      <c r="AT21" s="181">
        <f t="shared" si="36"/>
        <v>60</v>
      </c>
      <c r="AU21" s="181">
        <f t="shared" si="36"/>
        <v>800</v>
      </c>
      <c r="AV21" s="181">
        <f t="shared" si="36"/>
        <v>0</v>
      </c>
      <c r="AW21" s="181">
        <f t="shared" si="36"/>
        <v>0</v>
      </c>
      <c r="AX21" s="181">
        <f t="shared" si="36"/>
        <v>100</v>
      </c>
      <c r="AY21" s="181">
        <f t="shared" si="36"/>
        <v>0</v>
      </c>
    </row>
    <row r="22" spans="3:51" ht="32.1" customHeight="1" x14ac:dyDescent="0.25">
      <c r="D22" s="202"/>
      <c r="E22" s="182">
        <f>+Metas!H962</f>
        <v>834</v>
      </c>
      <c r="F22" s="191" t="str">
        <f>+Metas!K962</f>
        <v>Municipios con Acompañamiento en la implementación de estrategias de fortalecimiento, aseguramiento de la prestación y/o transformación de los prestadores de los servicios de Agua Potable y Saneamiento Básico urbanos y/o rurales</v>
      </c>
      <c r="G22" s="233">
        <f>+Metas!J962</f>
        <v>25</v>
      </c>
      <c r="H22" s="2">
        <f>SUM(I22:L22)</f>
        <v>25</v>
      </c>
      <c r="I22" s="403">
        <v>5</v>
      </c>
      <c r="J22" s="404">
        <v>5</v>
      </c>
      <c r="K22" s="404">
        <v>10</v>
      </c>
      <c r="L22" s="404">
        <v>5</v>
      </c>
      <c r="M22" s="186">
        <f t="shared" si="28"/>
        <v>2400</v>
      </c>
      <c r="N22" s="186">
        <f t="shared" si="28"/>
        <v>150</v>
      </c>
      <c r="O22" s="186">
        <f t="shared" si="28"/>
        <v>2000</v>
      </c>
      <c r="P22" s="186">
        <f t="shared" si="28"/>
        <v>0</v>
      </c>
      <c r="Q22" s="186">
        <f t="shared" si="28"/>
        <v>0</v>
      </c>
      <c r="R22" s="186">
        <f t="shared" si="28"/>
        <v>250</v>
      </c>
      <c r="S22" s="186">
        <f t="shared" si="28"/>
        <v>0</v>
      </c>
      <c r="T22" s="227">
        <f>+I22</f>
        <v>5</v>
      </c>
      <c r="U22" s="186">
        <f>SUM(V22:AA22)</f>
        <v>480</v>
      </c>
      <c r="V22" s="188">
        <v>30</v>
      </c>
      <c r="W22" s="199">
        <v>400</v>
      </c>
      <c r="X22" s="199">
        <v>0</v>
      </c>
      <c r="Y22" s="199">
        <v>0</v>
      </c>
      <c r="Z22" s="199">
        <v>50</v>
      </c>
      <c r="AA22" s="199">
        <v>0</v>
      </c>
      <c r="AB22" s="227">
        <f>+J22</f>
        <v>5</v>
      </c>
      <c r="AC22" s="186">
        <f>SUM(AD22:AI22)</f>
        <v>480</v>
      </c>
      <c r="AD22" s="188">
        <v>30</v>
      </c>
      <c r="AE22" s="199">
        <v>400</v>
      </c>
      <c r="AF22" s="199">
        <v>0</v>
      </c>
      <c r="AG22" s="199">
        <v>0</v>
      </c>
      <c r="AH22" s="199">
        <v>50</v>
      </c>
      <c r="AI22" s="199">
        <v>0</v>
      </c>
      <c r="AJ22" s="227">
        <f>+K22</f>
        <v>10</v>
      </c>
      <c r="AK22" s="186">
        <f>SUM(AL22:AQ22)</f>
        <v>960</v>
      </c>
      <c r="AL22" s="188">
        <v>60</v>
      </c>
      <c r="AM22" s="199">
        <v>800</v>
      </c>
      <c r="AN22" s="199">
        <v>0</v>
      </c>
      <c r="AO22" s="199">
        <v>0</v>
      </c>
      <c r="AP22" s="199">
        <v>100</v>
      </c>
      <c r="AQ22" s="199">
        <v>0</v>
      </c>
      <c r="AR22" s="227">
        <f>+L22</f>
        <v>5</v>
      </c>
      <c r="AS22" s="186">
        <f>SUM(AT22:AY22)</f>
        <v>480</v>
      </c>
      <c r="AT22" s="188">
        <v>30</v>
      </c>
      <c r="AU22" s="199">
        <v>400</v>
      </c>
      <c r="AV22" s="199">
        <v>0</v>
      </c>
      <c r="AW22" s="199">
        <v>0</v>
      </c>
      <c r="AX22" s="199">
        <v>50</v>
      </c>
      <c r="AY22" s="199">
        <v>0</v>
      </c>
    </row>
    <row r="23" spans="3:51" ht="32.1" customHeight="1" x14ac:dyDescent="0.25">
      <c r="D23" s="202"/>
      <c r="E23" s="182">
        <f>+Metas!H963</f>
        <v>835</v>
      </c>
      <c r="F23" s="191" t="str">
        <f>+Metas!K963</f>
        <v>Municipios con asistencia en la Implementación de las estrategias de monitoreo, seguimiento y control y/o en el cumplimiento normativo del sector de APSB.</v>
      </c>
      <c r="G23" s="233">
        <f>+Metas!J963</f>
        <v>25</v>
      </c>
      <c r="H23" s="2">
        <f>SUM(I23:L23)</f>
        <v>25</v>
      </c>
      <c r="I23" s="403">
        <v>5</v>
      </c>
      <c r="J23" s="404">
        <v>5</v>
      </c>
      <c r="K23" s="404">
        <v>10</v>
      </c>
      <c r="L23" s="404">
        <v>5</v>
      </c>
      <c r="M23" s="186">
        <f t="shared" si="28"/>
        <v>2400</v>
      </c>
      <c r="N23" s="186">
        <f t="shared" si="28"/>
        <v>150</v>
      </c>
      <c r="O23" s="186">
        <f t="shared" si="28"/>
        <v>2000</v>
      </c>
      <c r="P23" s="186">
        <f t="shared" si="28"/>
        <v>0</v>
      </c>
      <c r="Q23" s="186">
        <f t="shared" si="28"/>
        <v>0</v>
      </c>
      <c r="R23" s="186">
        <f t="shared" si="28"/>
        <v>250</v>
      </c>
      <c r="S23" s="186">
        <f t="shared" si="28"/>
        <v>0</v>
      </c>
      <c r="T23" s="227">
        <f>+I23</f>
        <v>5</v>
      </c>
      <c r="U23" s="186">
        <f>SUM(V23:AA23)</f>
        <v>480</v>
      </c>
      <c r="V23" s="188">
        <v>30</v>
      </c>
      <c r="W23" s="199">
        <v>400</v>
      </c>
      <c r="X23" s="199">
        <v>0</v>
      </c>
      <c r="Y23" s="199">
        <v>0</v>
      </c>
      <c r="Z23" s="199">
        <v>50</v>
      </c>
      <c r="AA23" s="199">
        <v>0</v>
      </c>
      <c r="AB23" s="227">
        <f>+J23</f>
        <v>5</v>
      </c>
      <c r="AC23" s="186">
        <f>SUM(AD23:AI23)</f>
        <v>480</v>
      </c>
      <c r="AD23" s="188">
        <v>30</v>
      </c>
      <c r="AE23" s="199">
        <v>400</v>
      </c>
      <c r="AF23" s="199">
        <v>0</v>
      </c>
      <c r="AG23" s="199">
        <v>0</v>
      </c>
      <c r="AH23" s="199">
        <v>50</v>
      </c>
      <c r="AI23" s="199">
        <v>0</v>
      </c>
      <c r="AJ23" s="227">
        <f>+K23</f>
        <v>10</v>
      </c>
      <c r="AK23" s="186">
        <f>SUM(AL23:AQ23)</f>
        <v>960</v>
      </c>
      <c r="AL23" s="188">
        <v>60</v>
      </c>
      <c r="AM23" s="199">
        <v>800</v>
      </c>
      <c r="AN23" s="199">
        <v>0</v>
      </c>
      <c r="AO23" s="199">
        <v>0</v>
      </c>
      <c r="AP23" s="199">
        <v>100</v>
      </c>
      <c r="AQ23" s="199">
        <v>0</v>
      </c>
      <c r="AR23" s="227">
        <f>+L23</f>
        <v>5</v>
      </c>
      <c r="AS23" s="186">
        <f>SUM(AT23:AY23)</f>
        <v>480</v>
      </c>
      <c r="AT23" s="188">
        <v>30</v>
      </c>
      <c r="AU23" s="199">
        <v>400</v>
      </c>
      <c r="AV23" s="199">
        <v>0</v>
      </c>
      <c r="AW23" s="199">
        <v>0</v>
      </c>
      <c r="AX23" s="199">
        <v>50</v>
      </c>
      <c r="AY23" s="199">
        <v>0</v>
      </c>
    </row>
    <row r="24" spans="3:51" ht="32.1" customHeight="1" x14ac:dyDescent="0.25">
      <c r="D24" s="202" t="s">
        <v>2782</v>
      </c>
      <c r="E24" s="540" t="s">
        <v>2781</v>
      </c>
      <c r="F24" s="541"/>
      <c r="G24" s="189"/>
      <c r="H24" s="177"/>
      <c r="I24" s="178"/>
      <c r="J24" s="178"/>
      <c r="K24" s="178"/>
      <c r="L24" s="178"/>
      <c r="M24" s="190">
        <f t="shared" si="28"/>
        <v>6000</v>
      </c>
      <c r="N24" s="190">
        <f t="shared" si="28"/>
        <v>0</v>
      </c>
      <c r="O24" s="190">
        <f t="shared" si="28"/>
        <v>5000</v>
      </c>
      <c r="P24" s="190">
        <f t="shared" si="28"/>
        <v>0</v>
      </c>
      <c r="Q24" s="190">
        <f t="shared" si="28"/>
        <v>0</v>
      </c>
      <c r="R24" s="190">
        <f t="shared" si="28"/>
        <v>1000</v>
      </c>
      <c r="S24" s="190">
        <f t="shared" si="28"/>
        <v>0</v>
      </c>
      <c r="T24" s="180"/>
      <c r="U24" s="181">
        <f t="shared" ref="U24:AA24" si="37">SUM(U25:U27)</f>
        <v>0</v>
      </c>
      <c r="V24" s="181">
        <f t="shared" si="37"/>
        <v>0</v>
      </c>
      <c r="W24" s="181">
        <f t="shared" si="37"/>
        <v>0</v>
      </c>
      <c r="X24" s="181">
        <f t="shared" si="37"/>
        <v>0</v>
      </c>
      <c r="Y24" s="181">
        <f t="shared" si="37"/>
        <v>0</v>
      </c>
      <c r="Z24" s="181">
        <f t="shared" si="37"/>
        <v>0</v>
      </c>
      <c r="AA24" s="181">
        <f t="shared" si="37"/>
        <v>0</v>
      </c>
      <c r="AB24" s="180"/>
      <c r="AC24" s="181">
        <f t="shared" ref="AC24:AI24" si="38">SUM(AC25:AC27)</f>
        <v>1200</v>
      </c>
      <c r="AD24" s="181">
        <f t="shared" si="38"/>
        <v>0</v>
      </c>
      <c r="AE24" s="181">
        <f t="shared" si="38"/>
        <v>1000</v>
      </c>
      <c r="AF24" s="181">
        <f t="shared" si="38"/>
        <v>0</v>
      </c>
      <c r="AG24" s="181">
        <f t="shared" si="38"/>
        <v>0</v>
      </c>
      <c r="AH24" s="181">
        <f t="shared" si="38"/>
        <v>200</v>
      </c>
      <c r="AI24" s="181">
        <f t="shared" si="38"/>
        <v>0</v>
      </c>
      <c r="AJ24" s="180"/>
      <c r="AK24" s="181">
        <f t="shared" ref="AK24:AQ24" si="39">SUM(AK25:AK27)</f>
        <v>4800</v>
      </c>
      <c r="AL24" s="181">
        <f t="shared" si="39"/>
        <v>0</v>
      </c>
      <c r="AM24" s="181">
        <f t="shared" si="39"/>
        <v>4000</v>
      </c>
      <c r="AN24" s="181">
        <f t="shared" si="39"/>
        <v>0</v>
      </c>
      <c r="AO24" s="181">
        <f t="shared" si="39"/>
        <v>0</v>
      </c>
      <c r="AP24" s="181">
        <f t="shared" si="39"/>
        <v>800</v>
      </c>
      <c r="AQ24" s="181">
        <f t="shared" si="39"/>
        <v>0</v>
      </c>
      <c r="AR24" s="180"/>
      <c r="AS24" s="181">
        <f t="shared" ref="AS24:AY24" si="40">SUM(AS25:AS27)</f>
        <v>0</v>
      </c>
      <c r="AT24" s="181">
        <f t="shared" si="40"/>
        <v>0</v>
      </c>
      <c r="AU24" s="181">
        <f t="shared" si="40"/>
        <v>0</v>
      </c>
      <c r="AV24" s="181">
        <f t="shared" si="40"/>
        <v>0</v>
      </c>
      <c r="AW24" s="181">
        <f t="shared" si="40"/>
        <v>0</v>
      </c>
      <c r="AX24" s="181">
        <f t="shared" si="40"/>
        <v>0</v>
      </c>
      <c r="AY24" s="181">
        <f t="shared" si="40"/>
        <v>0</v>
      </c>
    </row>
    <row r="25" spans="3:51" ht="32.1" customHeight="1" x14ac:dyDescent="0.25">
      <c r="D25" s="201"/>
      <c r="E25" s="182">
        <f>+Metas!H964</f>
        <v>836</v>
      </c>
      <c r="F25" s="191" t="str">
        <f>+Metas!K964</f>
        <v>Plan de Gestión social del Sector de APSB implementado.</v>
      </c>
      <c r="G25" s="184">
        <f>+Metas!J964</f>
        <v>1</v>
      </c>
      <c r="H25" s="1">
        <f>SUM(I25:L25)</f>
        <v>1</v>
      </c>
      <c r="I25" s="404">
        <v>0</v>
      </c>
      <c r="J25" s="404">
        <v>1</v>
      </c>
      <c r="K25" s="404">
        <v>0</v>
      </c>
      <c r="L25" s="404">
        <v>0</v>
      </c>
      <c r="M25" s="186">
        <f t="shared" si="28"/>
        <v>1200</v>
      </c>
      <c r="N25" s="186">
        <f t="shared" si="28"/>
        <v>0</v>
      </c>
      <c r="O25" s="186">
        <f t="shared" si="28"/>
        <v>1000</v>
      </c>
      <c r="P25" s="186">
        <f t="shared" si="28"/>
        <v>0</v>
      </c>
      <c r="Q25" s="186">
        <f t="shared" si="28"/>
        <v>0</v>
      </c>
      <c r="R25" s="186">
        <f t="shared" si="28"/>
        <v>200</v>
      </c>
      <c r="S25" s="186">
        <f t="shared" si="28"/>
        <v>0</v>
      </c>
      <c r="T25" s="227">
        <f>+I25</f>
        <v>0</v>
      </c>
      <c r="U25" s="186">
        <f>SUM(V25:AA25)</f>
        <v>0</v>
      </c>
      <c r="V25" s="188">
        <v>0</v>
      </c>
      <c r="W25" s="188">
        <v>0</v>
      </c>
      <c r="X25" s="188">
        <v>0</v>
      </c>
      <c r="Y25" s="188">
        <v>0</v>
      </c>
      <c r="Z25" s="188">
        <v>0</v>
      </c>
      <c r="AA25" s="188">
        <v>0</v>
      </c>
      <c r="AB25" s="227">
        <f>+J25</f>
        <v>1</v>
      </c>
      <c r="AC25" s="186">
        <f>SUM(AD25:AI25)</f>
        <v>1200</v>
      </c>
      <c r="AD25" s="188">
        <v>0</v>
      </c>
      <c r="AE25" s="188">
        <v>1000</v>
      </c>
      <c r="AF25" s="188">
        <v>0</v>
      </c>
      <c r="AG25" s="188">
        <v>0</v>
      </c>
      <c r="AH25" s="188">
        <v>200</v>
      </c>
      <c r="AI25" s="188">
        <v>0</v>
      </c>
      <c r="AJ25" s="227">
        <f>+K25</f>
        <v>0</v>
      </c>
      <c r="AK25" s="186">
        <f>SUM(AL25:AQ25)</f>
        <v>0</v>
      </c>
      <c r="AL25" s="188">
        <v>0</v>
      </c>
      <c r="AM25" s="188">
        <v>0</v>
      </c>
      <c r="AN25" s="188">
        <v>0</v>
      </c>
      <c r="AO25" s="188">
        <v>0</v>
      </c>
      <c r="AP25" s="188">
        <v>0</v>
      </c>
      <c r="AQ25" s="188">
        <v>0</v>
      </c>
      <c r="AR25" s="227">
        <f>+L25</f>
        <v>0</v>
      </c>
      <c r="AS25" s="186">
        <f>SUM(AT25:AY25)</f>
        <v>0</v>
      </c>
      <c r="AT25" s="188">
        <v>0</v>
      </c>
      <c r="AU25" s="188">
        <v>0</v>
      </c>
      <c r="AV25" s="188">
        <v>0</v>
      </c>
      <c r="AW25" s="188">
        <v>0</v>
      </c>
      <c r="AX25" s="188">
        <v>0</v>
      </c>
      <c r="AY25" s="188">
        <v>0</v>
      </c>
    </row>
    <row r="26" spans="3:51" ht="32.1" customHeight="1" x14ac:dyDescent="0.25">
      <c r="D26" s="201"/>
      <c r="E26" s="182">
        <f>+Metas!H965</f>
        <v>837</v>
      </c>
      <c r="F26" s="191" t="str">
        <f>+Metas!K965</f>
        <v>Plan Ambiental del Sector de APSB implementado.</v>
      </c>
      <c r="G26" s="184">
        <f>+Metas!J965</f>
        <v>1</v>
      </c>
      <c r="H26" s="1">
        <f>SUM(I26:L26)</f>
        <v>1</v>
      </c>
      <c r="I26" s="404">
        <v>0</v>
      </c>
      <c r="J26" s="404">
        <v>0</v>
      </c>
      <c r="K26" s="404">
        <v>1</v>
      </c>
      <c r="L26" s="404">
        <v>0</v>
      </c>
      <c r="M26" s="186">
        <f t="shared" si="28"/>
        <v>2400</v>
      </c>
      <c r="N26" s="186">
        <f t="shared" si="28"/>
        <v>0</v>
      </c>
      <c r="O26" s="186">
        <f t="shared" si="28"/>
        <v>2000</v>
      </c>
      <c r="P26" s="186">
        <f t="shared" si="28"/>
        <v>0</v>
      </c>
      <c r="Q26" s="186">
        <f t="shared" si="28"/>
        <v>0</v>
      </c>
      <c r="R26" s="186">
        <f t="shared" si="28"/>
        <v>400</v>
      </c>
      <c r="S26" s="186">
        <f t="shared" si="28"/>
        <v>0</v>
      </c>
      <c r="T26" s="227">
        <f>+I26</f>
        <v>0</v>
      </c>
      <c r="U26" s="186">
        <f>SUM(V26:AA26)</f>
        <v>0</v>
      </c>
      <c r="V26" s="188">
        <v>0</v>
      </c>
      <c r="W26" s="188">
        <v>0</v>
      </c>
      <c r="X26" s="188">
        <v>0</v>
      </c>
      <c r="Y26" s="188">
        <v>0</v>
      </c>
      <c r="Z26" s="188">
        <v>0</v>
      </c>
      <c r="AA26" s="188">
        <v>0</v>
      </c>
      <c r="AB26" s="227">
        <f>+J26</f>
        <v>0</v>
      </c>
      <c r="AC26" s="186">
        <f>SUM(AD26:AI26)</f>
        <v>0</v>
      </c>
      <c r="AD26" s="188">
        <v>0</v>
      </c>
      <c r="AE26" s="188">
        <v>0</v>
      </c>
      <c r="AF26" s="188">
        <v>0</v>
      </c>
      <c r="AG26" s="188">
        <v>0</v>
      </c>
      <c r="AH26" s="188">
        <v>0</v>
      </c>
      <c r="AI26" s="188">
        <v>0</v>
      </c>
      <c r="AJ26" s="227">
        <f>+K26</f>
        <v>1</v>
      </c>
      <c r="AK26" s="186">
        <f>SUM(AL26:AQ26)</f>
        <v>2400</v>
      </c>
      <c r="AL26" s="188">
        <v>0</v>
      </c>
      <c r="AM26" s="188">
        <v>2000</v>
      </c>
      <c r="AN26" s="188">
        <v>0</v>
      </c>
      <c r="AO26" s="188">
        <v>0</v>
      </c>
      <c r="AP26" s="188">
        <v>400</v>
      </c>
      <c r="AQ26" s="188">
        <v>0</v>
      </c>
      <c r="AR26" s="227">
        <f>+L26</f>
        <v>0</v>
      </c>
      <c r="AS26" s="186">
        <f>SUM(AT26:AY26)</f>
        <v>0</v>
      </c>
      <c r="AT26" s="188">
        <v>0</v>
      </c>
      <c r="AU26" s="188">
        <v>0</v>
      </c>
      <c r="AV26" s="188">
        <v>0</v>
      </c>
      <c r="AW26" s="188">
        <v>0</v>
      </c>
      <c r="AX26" s="188">
        <v>0</v>
      </c>
      <c r="AY26" s="188">
        <v>0</v>
      </c>
    </row>
    <row r="27" spans="3:51" ht="32.1" customHeight="1" x14ac:dyDescent="0.25">
      <c r="D27" s="201"/>
      <c r="E27" s="182">
        <f>+Metas!H966</f>
        <v>838</v>
      </c>
      <c r="F27" s="191" t="str">
        <f>+Metas!K966</f>
        <v>Plan de Gestión del Riesgo del Sector de APSB implementado.</v>
      </c>
      <c r="G27" s="184">
        <f>+Metas!J966</f>
        <v>1</v>
      </c>
      <c r="H27" s="1">
        <f>SUM(I27:L27)</f>
        <v>1</v>
      </c>
      <c r="I27" s="404">
        <v>0</v>
      </c>
      <c r="J27" s="404">
        <v>0</v>
      </c>
      <c r="K27" s="404">
        <v>1</v>
      </c>
      <c r="L27" s="404">
        <v>0</v>
      </c>
      <c r="M27" s="186">
        <f t="shared" si="28"/>
        <v>2400</v>
      </c>
      <c r="N27" s="186">
        <f t="shared" si="28"/>
        <v>0</v>
      </c>
      <c r="O27" s="186">
        <f t="shared" si="28"/>
        <v>2000</v>
      </c>
      <c r="P27" s="186">
        <f t="shared" si="28"/>
        <v>0</v>
      </c>
      <c r="Q27" s="186">
        <f t="shared" si="28"/>
        <v>0</v>
      </c>
      <c r="R27" s="186">
        <f t="shared" si="28"/>
        <v>400</v>
      </c>
      <c r="S27" s="186">
        <f t="shared" si="28"/>
        <v>0</v>
      </c>
      <c r="T27" s="227">
        <f>+I27</f>
        <v>0</v>
      </c>
      <c r="U27" s="186">
        <f>SUM(V27:AA27)</f>
        <v>0</v>
      </c>
      <c r="V27" s="188">
        <v>0</v>
      </c>
      <c r="W27" s="188">
        <v>0</v>
      </c>
      <c r="X27" s="188">
        <v>0</v>
      </c>
      <c r="Y27" s="188">
        <v>0</v>
      </c>
      <c r="Z27" s="188">
        <v>0</v>
      </c>
      <c r="AA27" s="188">
        <v>0</v>
      </c>
      <c r="AB27" s="227">
        <f>+J27</f>
        <v>0</v>
      </c>
      <c r="AC27" s="186">
        <f>SUM(AD27:AI27)</f>
        <v>0</v>
      </c>
      <c r="AD27" s="188">
        <v>0</v>
      </c>
      <c r="AE27" s="188">
        <v>0</v>
      </c>
      <c r="AF27" s="188">
        <v>0</v>
      </c>
      <c r="AG27" s="188">
        <v>0</v>
      </c>
      <c r="AH27" s="188">
        <v>0</v>
      </c>
      <c r="AI27" s="188">
        <v>0</v>
      </c>
      <c r="AJ27" s="227">
        <f>+K27</f>
        <v>1</v>
      </c>
      <c r="AK27" s="186">
        <f>SUM(AL27:AQ27)</f>
        <v>2400</v>
      </c>
      <c r="AL27" s="188">
        <v>0</v>
      </c>
      <c r="AM27" s="188">
        <v>2000</v>
      </c>
      <c r="AN27" s="188">
        <v>0</v>
      </c>
      <c r="AO27" s="188">
        <v>0</v>
      </c>
      <c r="AP27" s="188">
        <v>400</v>
      </c>
      <c r="AQ27" s="188">
        <v>0</v>
      </c>
      <c r="AR27" s="227">
        <f>+L27</f>
        <v>0</v>
      </c>
      <c r="AS27" s="186">
        <f>SUM(AT27:AY27)</f>
        <v>0</v>
      </c>
      <c r="AT27" s="188">
        <v>0</v>
      </c>
      <c r="AU27" s="188">
        <v>0</v>
      </c>
      <c r="AV27" s="188">
        <v>0</v>
      </c>
      <c r="AW27" s="188">
        <v>0</v>
      </c>
      <c r="AX27" s="188">
        <v>0</v>
      </c>
      <c r="AY27" s="188">
        <v>0</v>
      </c>
    </row>
    <row r="28" spans="3:51" ht="31.9" customHeight="1" x14ac:dyDescent="0.25"/>
    <row r="29" spans="3:51" ht="31.9" customHeight="1" x14ac:dyDescent="0.25"/>
    <row r="30" spans="3:51" ht="31.9" customHeight="1" x14ac:dyDescent="0.25"/>
    <row r="31" spans="3:51" ht="31.9" customHeight="1" x14ac:dyDescent="0.25"/>
    <row r="32" spans="3:51" ht="31.9" customHeight="1" x14ac:dyDescent="0.25"/>
    <row r="33" ht="31.9" customHeight="1" x14ac:dyDescent="0.25"/>
    <row r="34" ht="31.9" customHeight="1" x14ac:dyDescent="0.25"/>
    <row r="35" ht="31.9" customHeight="1" x14ac:dyDescent="0.25"/>
    <row r="36" ht="31.9" customHeight="1" x14ac:dyDescent="0.25"/>
    <row r="37" ht="31.9" customHeight="1" x14ac:dyDescent="0.25"/>
    <row r="38" ht="31.9" customHeight="1" x14ac:dyDescent="0.25"/>
    <row r="39" ht="31.9" customHeight="1" x14ac:dyDescent="0.25"/>
    <row r="40" ht="31.9" customHeight="1" x14ac:dyDescent="0.25"/>
    <row r="41" ht="31.9" customHeight="1" x14ac:dyDescent="0.25"/>
    <row r="42" ht="31.9" customHeight="1" x14ac:dyDescent="0.25"/>
    <row r="43" ht="31.9" customHeight="1" x14ac:dyDescent="0.25"/>
    <row r="44" ht="31.9" customHeight="1" x14ac:dyDescent="0.25"/>
    <row r="45" ht="31.9" customHeight="1" x14ac:dyDescent="0.25"/>
    <row r="46" ht="31.9" customHeight="1" x14ac:dyDescent="0.25"/>
    <row r="47" ht="31.9" customHeight="1" x14ac:dyDescent="0.25"/>
    <row r="48" ht="31.9" customHeight="1" x14ac:dyDescent="0.25"/>
    <row r="49" ht="31.9" customHeight="1" x14ac:dyDescent="0.25"/>
    <row r="50" ht="31.9" customHeight="1" x14ac:dyDescent="0.25"/>
    <row r="51" ht="31.9" customHeight="1" x14ac:dyDescent="0.25"/>
    <row r="52" ht="31.9" customHeight="1" x14ac:dyDescent="0.25"/>
    <row r="53" ht="31.9" customHeight="1" x14ac:dyDescent="0.25"/>
    <row r="54" ht="31.9" customHeight="1" x14ac:dyDescent="0.25"/>
    <row r="55" ht="31.9" customHeight="1" x14ac:dyDescent="0.25"/>
    <row r="56" ht="31.9" customHeight="1" x14ac:dyDescent="0.25"/>
    <row r="57" ht="31.9" customHeight="1" x14ac:dyDescent="0.25"/>
    <row r="58" ht="31.9" customHeight="1" x14ac:dyDescent="0.25"/>
    <row r="59" ht="31.9" customHeight="1" x14ac:dyDescent="0.25"/>
    <row r="60" ht="31.9" customHeight="1" x14ac:dyDescent="0.25"/>
    <row r="61" ht="31.9" customHeight="1" x14ac:dyDescent="0.25"/>
    <row r="62" ht="31.9" customHeight="1" x14ac:dyDescent="0.25"/>
    <row r="63" ht="31.9" customHeight="1" x14ac:dyDescent="0.25"/>
    <row r="64" ht="31.9" customHeight="1" x14ac:dyDescent="0.25"/>
    <row r="65" ht="31.9" customHeight="1" x14ac:dyDescent="0.25"/>
    <row r="66" ht="31.9" customHeight="1" x14ac:dyDescent="0.25"/>
    <row r="67" ht="31.9" customHeight="1" x14ac:dyDescent="0.25"/>
    <row r="68" ht="31.9" customHeight="1" x14ac:dyDescent="0.25"/>
    <row r="69" ht="31.9" customHeight="1" x14ac:dyDescent="0.25"/>
    <row r="70" ht="31.9" customHeight="1" x14ac:dyDescent="0.25"/>
    <row r="71" ht="31.9" customHeight="1" x14ac:dyDescent="0.25"/>
    <row r="72" ht="31.9" customHeight="1" x14ac:dyDescent="0.25"/>
    <row r="73" ht="31.9" customHeight="1" x14ac:dyDescent="0.25"/>
    <row r="74" ht="31.9" customHeight="1" x14ac:dyDescent="0.25"/>
    <row r="75" ht="31.9" customHeight="1" x14ac:dyDescent="0.25"/>
    <row r="76" ht="31.9" customHeight="1" x14ac:dyDescent="0.25"/>
    <row r="77" ht="31.9" customHeight="1" x14ac:dyDescent="0.25"/>
    <row r="78" ht="31.9" customHeight="1" x14ac:dyDescent="0.25"/>
    <row r="79" ht="31.9" customHeight="1" x14ac:dyDescent="0.25"/>
    <row r="80" ht="31.9" customHeight="1" x14ac:dyDescent="0.25"/>
    <row r="81" ht="31.9" customHeight="1" x14ac:dyDescent="0.25"/>
    <row r="82" ht="31.9" customHeight="1" x14ac:dyDescent="0.25"/>
    <row r="83" ht="31.9" customHeight="1" x14ac:dyDescent="0.25"/>
    <row r="84" ht="31.9" customHeight="1" x14ac:dyDescent="0.25"/>
    <row r="85" ht="31.9" customHeight="1" x14ac:dyDescent="0.25"/>
    <row r="86" ht="31.9" customHeight="1" x14ac:dyDescent="0.25"/>
    <row r="87" ht="31.9" customHeight="1" x14ac:dyDescent="0.25"/>
    <row r="88" ht="31.9" customHeight="1" x14ac:dyDescent="0.25"/>
    <row r="89" ht="31.9" customHeight="1" x14ac:dyDescent="0.25"/>
    <row r="90" ht="31.9" customHeight="1" x14ac:dyDescent="0.25"/>
    <row r="91" ht="31.9" customHeight="1" x14ac:dyDescent="0.25"/>
    <row r="92" ht="31.9" customHeight="1" x14ac:dyDescent="0.25"/>
    <row r="93" ht="31.9" customHeight="1" x14ac:dyDescent="0.25"/>
    <row r="94" ht="31.9" customHeight="1" x14ac:dyDescent="0.25"/>
    <row r="95" ht="31.9" customHeight="1" x14ac:dyDescent="0.25"/>
    <row r="96" ht="31.9" customHeight="1" x14ac:dyDescent="0.25"/>
    <row r="97" ht="31.9" customHeight="1" x14ac:dyDescent="0.25"/>
    <row r="98" ht="31.9" customHeight="1" x14ac:dyDescent="0.25"/>
    <row r="99" ht="31.9" customHeight="1" x14ac:dyDescent="0.25"/>
    <row r="100" ht="31.9" customHeight="1" x14ac:dyDescent="0.25"/>
    <row r="101" ht="31.9" customHeight="1" x14ac:dyDescent="0.25"/>
    <row r="102" ht="31.9" customHeight="1" x14ac:dyDescent="0.25"/>
    <row r="103" ht="31.9" customHeight="1" x14ac:dyDescent="0.25"/>
    <row r="104" ht="31.9" customHeight="1" x14ac:dyDescent="0.25"/>
    <row r="105" ht="31.9" customHeight="1" x14ac:dyDescent="0.25"/>
    <row r="106" ht="31.9" customHeight="1" x14ac:dyDescent="0.25"/>
    <row r="107" ht="31.9" customHeight="1" x14ac:dyDescent="0.25"/>
  </sheetData>
  <sheetProtection algorithmName="SHA-512" hashValue="EQk7/13lXHeQl/xGKIyDvfExEp4OTELF+pNZq0LIyB2HItTOp1TUrYEyzpW8P9QJVxDn7+Lb4pC5sO45XqKbzg==" saltValue="tifECkW17IGXr0/b9fAmkg==" spinCount="100000" sheet="1" objects="1" scenarios="1"/>
  <mergeCells count="43">
    <mergeCell ref="E19:F19"/>
    <mergeCell ref="E21:F21"/>
    <mergeCell ref="E24:F24"/>
    <mergeCell ref="AX2:AX3"/>
    <mergeCell ref="AY2:AY3"/>
    <mergeCell ref="A4:F4"/>
    <mergeCell ref="E7:F7"/>
    <mergeCell ref="E11:F11"/>
    <mergeCell ref="E16:F16"/>
    <mergeCell ref="AL2:AO2"/>
    <mergeCell ref="AP2:AP3"/>
    <mergeCell ref="AQ2:AQ3"/>
    <mergeCell ref="AR2:AR3"/>
    <mergeCell ref="AS2:AS3"/>
    <mergeCell ref="AT2:AW2"/>
    <mergeCell ref="AC2:AC3"/>
    <mergeCell ref="AD2:AG2"/>
    <mergeCell ref="AH2:AH3"/>
    <mergeCell ref="AI2:AI3"/>
    <mergeCell ref="AJ2:AJ3"/>
    <mergeCell ref="AK2:AK3"/>
    <mergeCell ref="AB2:AB3"/>
    <mergeCell ref="K2:K3"/>
    <mergeCell ref="L2:L3"/>
    <mergeCell ref="M2:M3"/>
    <mergeCell ref="N2:Q2"/>
    <mergeCell ref="R2:R3"/>
    <mergeCell ref="S2:S3"/>
    <mergeCell ref="T2:T3"/>
    <mergeCell ref="U2:U3"/>
    <mergeCell ref="V2:Y2"/>
    <mergeCell ref="Z2:Z3"/>
    <mergeCell ref="AA2:AA3"/>
    <mergeCell ref="M1:S1"/>
    <mergeCell ref="T1:AA1"/>
    <mergeCell ref="AB1:AI1"/>
    <mergeCell ref="AJ1:AQ1"/>
    <mergeCell ref="AR1:AY1"/>
    <mergeCell ref="A2:F3"/>
    <mergeCell ref="G2:G3"/>
    <mergeCell ref="H2:H3"/>
    <mergeCell ref="I2:I3"/>
    <mergeCell ref="J2:J3"/>
  </mergeCells>
  <conditionalFormatting sqref="G8 G17 G20">
    <cfRule type="expression" dxfId="171" priority="86">
      <formula>$G8=$H8</formula>
    </cfRule>
  </conditionalFormatting>
  <conditionalFormatting sqref="G12">
    <cfRule type="expression" dxfId="170" priority="84">
      <formula>$G12=$H12</formula>
    </cfRule>
  </conditionalFormatting>
  <conditionalFormatting sqref="G22">
    <cfRule type="expression" dxfId="169" priority="83">
      <formula>$G22=$H22</formula>
    </cfRule>
  </conditionalFormatting>
  <conditionalFormatting sqref="G25">
    <cfRule type="expression" dxfId="168" priority="82">
      <formula>$G25=$H25</formula>
    </cfRule>
  </conditionalFormatting>
  <conditionalFormatting sqref="G9:G10">
    <cfRule type="expression" dxfId="167" priority="43">
      <formula>$G9=$H9</formula>
    </cfRule>
  </conditionalFormatting>
  <conditionalFormatting sqref="G13:G15">
    <cfRule type="expression" dxfId="166" priority="42">
      <formula>$G13=$H13</formula>
    </cfRule>
  </conditionalFormatting>
  <conditionalFormatting sqref="G23">
    <cfRule type="expression" dxfId="165" priority="41">
      <formula>$G23=$H23</formula>
    </cfRule>
  </conditionalFormatting>
  <conditionalFormatting sqref="G26:G27">
    <cfRule type="expression" dxfId="164" priority="40">
      <formula>$G26=$H26</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EC2DAC09-396E-47DC-A9A7-B523994978B0}">
            <xm:f>M$18='D:\cerv20181022ienovoD\PDD SSG\SEGUIMIENTO PDD SSG\Plan Indicativo 2020-2023\Definitivos INDICATIVO pdd ssg\[INDICATIVO PDD NDS 2020-2023 (20 Aguas 2020-08-06).xlsx]Inversión'!#REF!</xm:f>
            <x14:dxf>
              <font>
                <b/>
                <i val="0"/>
                <color theme="0"/>
              </font>
              <fill>
                <patternFill>
                  <bgColor theme="7" tint="-0.24994659260841701"/>
                </patternFill>
              </fill>
            </x14:dxf>
          </x14:cfRule>
          <xm:sqref>M18:S18</xm:sqref>
        </x14:conditionalFormatting>
        <x14:conditionalFormatting xmlns:xm="http://schemas.microsoft.com/office/excel/2006/main">
          <x14:cfRule type="expression" priority="2" id="{A0C9C986-241A-4277-B764-4C3D6F67E9AC}">
            <xm:f>M$6='D:\cerv20181022ienovoD\PDD SSG\SEGUIMIENTO PDD SSG\Plan Indicativo 2020-2023\Definitivos INDICATIVO pdd ssg\[INDICATIVO PDD NDS 2020-2023 (20 Aguas 2020-08-06).xlsx]Inversión'!#REF!</xm:f>
            <x14:dxf>
              <font>
                <b/>
                <i val="0"/>
                <color theme="0"/>
              </font>
              <fill>
                <patternFill>
                  <bgColor theme="7" tint="-0.24994659260841701"/>
                </patternFill>
              </fill>
            </x14:dxf>
          </x14:cfRule>
          <xm:sqref>M6:S6</xm:sqref>
        </x14:conditionalFormatting>
        <x14:conditionalFormatting xmlns:xm="http://schemas.microsoft.com/office/excel/2006/main">
          <x14:cfRule type="expression" priority="1" id="{19D55299-F697-41A0-803F-A2614E4A4778}">
            <xm:f>M$5='D:\cerv20181022ienovoD\PDD SSG\SEGUIMIENTO PDD SSG\Plan Indicativo 2020-2023\Definitivos INDICATIVO pdd ssg\[INDICATIVO PDD NDS 2020-2023 (20 Aguas 2020-08-06).xlsx]Inversión'!#REF!</xm:f>
            <x14:dxf>
              <font>
                <color theme="0"/>
              </font>
              <fill>
                <patternFill>
                  <bgColor rgb="FF00B050"/>
                </patternFill>
              </fill>
            </x14:dxf>
          </x14:cfRule>
          <xm:sqref>M5:S5</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Y67"/>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sheetView>
  </sheetViews>
  <sheetFormatPr baseColWidth="10" defaultColWidth="11.42578125" defaultRowHeight="12.7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1.7109375" style="210" customWidth="1"/>
    <col min="9" max="12" width="11.7109375" style="211" customWidth="1"/>
    <col min="13" max="19" width="12.7109375" style="212" customWidth="1"/>
    <col min="20" max="20" width="12.7109375" style="213" customWidth="1"/>
    <col min="21" max="24" width="12.7109375" style="214" customWidth="1"/>
    <col min="25" max="27" width="12.7109375" style="141" customWidth="1"/>
    <col min="28" max="28" width="12.7109375" style="213" customWidth="1"/>
    <col min="29" max="31" width="12.7109375" style="214" customWidth="1"/>
    <col min="32" max="35" width="12.7109375" style="141" customWidth="1"/>
    <col min="36" max="36" width="12.7109375" style="213" customWidth="1"/>
    <col min="37" max="40" width="12.7109375" style="214" customWidth="1"/>
    <col min="41" max="43" width="12.7109375" style="141" customWidth="1"/>
    <col min="44" max="44" width="12.7109375" style="213" customWidth="1"/>
    <col min="45" max="48" width="12.7109375" style="214" customWidth="1"/>
    <col min="49" max="87" width="12.7109375" style="141" customWidth="1"/>
    <col min="88" max="16384" width="11.42578125" style="141"/>
  </cols>
  <sheetData>
    <row r="1" spans="1:51" ht="32.25" customHeight="1" thickBot="1" x14ac:dyDescent="0.3">
      <c r="A1" s="141"/>
      <c r="B1" s="142"/>
      <c r="C1" s="142"/>
      <c r="D1" s="142"/>
      <c r="E1" s="143"/>
      <c r="F1" s="144"/>
      <c r="G1" s="145"/>
      <c r="H1" s="145"/>
      <c r="I1" s="147"/>
      <c r="J1" s="147"/>
      <c r="K1" s="147"/>
      <c r="L1" s="147"/>
      <c r="M1" s="527" t="s">
        <v>271</v>
      </c>
      <c r="N1" s="528"/>
      <c r="O1" s="528"/>
      <c r="P1" s="528"/>
      <c r="Q1" s="528"/>
      <c r="R1" s="528"/>
      <c r="S1" s="529"/>
      <c r="T1" s="530" t="s">
        <v>264</v>
      </c>
      <c r="U1" s="531"/>
      <c r="V1" s="531"/>
      <c r="W1" s="531"/>
      <c r="X1" s="531"/>
      <c r="Y1" s="531"/>
      <c r="Z1" s="531"/>
      <c r="AA1" s="645"/>
      <c r="AB1" s="532" t="s">
        <v>265</v>
      </c>
      <c r="AC1" s="533"/>
      <c r="AD1" s="533"/>
      <c r="AE1" s="533"/>
      <c r="AF1" s="533"/>
      <c r="AG1" s="533"/>
      <c r="AH1" s="533"/>
      <c r="AI1" s="646"/>
      <c r="AJ1" s="534" t="s">
        <v>266</v>
      </c>
      <c r="AK1" s="535"/>
      <c r="AL1" s="535"/>
      <c r="AM1" s="535"/>
      <c r="AN1" s="535"/>
      <c r="AO1" s="535"/>
      <c r="AP1" s="535"/>
      <c r="AQ1" s="644"/>
      <c r="AR1" s="536" t="s">
        <v>267</v>
      </c>
      <c r="AS1" s="537"/>
      <c r="AT1" s="537"/>
      <c r="AU1" s="537"/>
      <c r="AV1" s="537"/>
      <c r="AW1" s="537"/>
      <c r="AX1" s="537"/>
      <c r="AY1" s="537"/>
    </row>
    <row r="2" spans="1:51" ht="31.9" customHeight="1" x14ac:dyDescent="0.25">
      <c r="A2" s="542" t="s">
        <v>140</v>
      </c>
      <c r="B2" s="543"/>
      <c r="C2" s="543"/>
      <c r="D2" s="543"/>
      <c r="E2" s="543"/>
      <c r="F2" s="544"/>
      <c r="G2" s="567" t="s">
        <v>270</v>
      </c>
      <c r="H2" s="569" t="s">
        <v>269</v>
      </c>
      <c r="I2" s="555" t="s">
        <v>141</v>
      </c>
      <c r="J2" s="557" t="s">
        <v>142</v>
      </c>
      <c r="K2" s="559" t="s">
        <v>143</v>
      </c>
      <c r="L2" s="566" t="s">
        <v>144</v>
      </c>
      <c r="M2" s="643" t="s">
        <v>1</v>
      </c>
      <c r="N2" s="640" t="s">
        <v>0</v>
      </c>
      <c r="O2" s="641"/>
      <c r="P2" s="641"/>
      <c r="Q2" s="642"/>
      <c r="R2" s="564" t="s">
        <v>268</v>
      </c>
      <c r="S2" s="553" t="s">
        <v>5</v>
      </c>
      <c r="T2" s="561" t="s">
        <v>141</v>
      </c>
      <c r="U2" s="643" t="s">
        <v>8</v>
      </c>
      <c r="V2" s="640" t="s">
        <v>0</v>
      </c>
      <c r="W2" s="641"/>
      <c r="X2" s="641"/>
      <c r="Y2" s="642"/>
      <c r="Z2" s="564" t="s">
        <v>268</v>
      </c>
      <c r="AA2" s="553" t="s">
        <v>5</v>
      </c>
      <c r="AB2" s="561" t="s">
        <v>142</v>
      </c>
      <c r="AC2" s="643" t="s">
        <v>8</v>
      </c>
      <c r="AD2" s="640" t="s">
        <v>0</v>
      </c>
      <c r="AE2" s="641"/>
      <c r="AF2" s="641"/>
      <c r="AG2" s="642"/>
      <c r="AH2" s="564" t="s">
        <v>268</v>
      </c>
      <c r="AI2" s="553" t="s">
        <v>5</v>
      </c>
      <c r="AJ2" s="561" t="s">
        <v>143</v>
      </c>
      <c r="AK2" s="643" t="s">
        <v>8</v>
      </c>
      <c r="AL2" s="640" t="s">
        <v>0</v>
      </c>
      <c r="AM2" s="641"/>
      <c r="AN2" s="641"/>
      <c r="AO2" s="642"/>
      <c r="AP2" s="564" t="s">
        <v>268</v>
      </c>
      <c r="AQ2" s="553" t="s">
        <v>5</v>
      </c>
      <c r="AR2" s="561" t="s">
        <v>144</v>
      </c>
      <c r="AS2" s="643" t="s">
        <v>8</v>
      </c>
      <c r="AT2" s="640" t="s">
        <v>0</v>
      </c>
      <c r="AU2" s="641"/>
      <c r="AV2" s="641"/>
      <c r="AW2" s="642"/>
      <c r="AX2" s="564" t="s">
        <v>268</v>
      </c>
      <c r="AY2" s="553" t="s">
        <v>5</v>
      </c>
    </row>
    <row r="3" spans="1:51" ht="31.9" customHeight="1" x14ac:dyDescent="0.25">
      <c r="A3" s="545"/>
      <c r="B3" s="546"/>
      <c r="C3" s="546"/>
      <c r="D3" s="546"/>
      <c r="E3" s="546"/>
      <c r="F3" s="547"/>
      <c r="G3" s="568"/>
      <c r="H3" s="570"/>
      <c r="I3" s="556"/>
      <c r="J3" s="558"/>
      <c r="K3" s="560"/>
      <c r="L3" s="562"/>
      <c r="M3" s="572"/>
      <c r="N3" s="148" t="s">
        <v>2</v>
      </c>
      <c r="O3" s="148" t="s">
        <v>4</v>
      </c>
      <c r="P3" s="148" t="s">
        <v>3</v>
      </c>
      <c r="Q3" s="148" t="s">
        <v>6</v>
      </c>
      <c r="R3" s="565"/>
      <c r="S3" s="554"/>
      <c r="T3" s="562"/>
      <c r="U3" s="572"/>
      <c r="V3" s="148" t="s">
        <v>2</v>
      </c>
      <c r="W3" s="148" t="s">
        <v>4</v>
      </c>
      <c r="X3" s="148" t="s">
        <v>3</v>
      </c>
      <c r="Y3" s="148" t="s">
        <v>6</v>
      </c>
      <c r="Z3" s="565"/>
      <c r="AA3" s="554"/>
      <c r="AB3" s="562"/>
      <c r="AC3" s="572"/>
      <c r="AD3" s="148" t="s">
        <v>2</v>
      </c>
      <c r="AE3" s="148" t="s">
        <v>4</v>
      </c>
      <c r="AF3" s="148" t="s">
        <v>3</v>
      </c>
      <c r="AG3" s="148" t="s">
        <v>6</v>
      </c>
      <c r="AH3" s="565"/>
      <c r="AI3" s="554"/>
      <c r="AJ3" s="562"/>
      <c r="AK3" s="572"/>
      <c r="AL3" s="148" t="s">
        <v>2</v>
      </c>
      <c r="AM3" s="148" t="s">
        <v>4</v>
      </c>
      <c r="AN3" s="148" t="s">
        <v>3</v>
      </c>
      <c r="AO3" s="148" t="s">
        <v>6</v>
      </c>
      <c r="AP3" s="565"/>
      <c r="AQ3" s="554"/>
      <c r="AR3" s="562"/>
      <c r="AS3" s="572"/>
      <c r="AT3" s="148" t="s">
        <v>2</v>
      </c>
      <c r="AU3" s="148" t="s">
        <v>4</v>
      </c>
      <c r="AV3" s="148" t="s">
        <v>3</v>
      </c>
      <c r="AW3" s="148" t="s">
        <v>6</v>
      </c>
      <c r="AX3" s="565"/>
      <c r="AY3" s="554"/>
    </row>
    <row r="4" spans="1:51" ht="18" customHeight="1" x14ac:dyDescent="0.25">
      <c r="A4" s="548" t="s">
        <v>7</v>
      </c>
      <c r="B4" s="549"/>
      <c r="C4" s="549"/>
      <c r="D4" s="549"/>
      <c r="E4" s="549"/>
      <c r="F4" s="550"/>
      <c r="G4" s="149"/>
      <c r="H4" s="149"/>
      <c r="I4" s="150"/>
      <c r="J4" s="150"/>
      <c r="K4" s="150"/>
      <c r="L4" s="150"/>
      <c r="M4" s="215">
        <v>47067</v>
      </c>
      <c r="N4" s="215">
        <v>7538</v>
      </c>
      <c r="O4" s="215">
        <v>0</v>
      </c>
      <c r="P4" s="215">
        <v>0</v>
      </c>
      <c r="Q4" s="215">
        <v>0</v>
      </c>
      <c r="R4" s="215">
        <v>39529</v>
      </c>
      <c r="S4" s="215">
        <v>0</v>
      </c>
      <c r="T4" s="152"/>
      <c r="U4" s="151"/>
      <c r="V4" s="151"/>
      <c r="W4" s="151"/>
      <c r="X4" s="151"/>
      <c r="Y4" s="151"/>
      <c r="Z4" s="151"/>
      <c r="AA4" s="151"/>
      <c r="AB4" s="152"/>
      <c r="AC4" s="151"/>
      <c r="AD4" s="151"/>
      <c r="AE4" s="151"/>
      <c r="AF4" s="151"/>
      <c r="AG4" s="151"/>
      <c r="AH4" s="151"/>
      <c r="AI4" s="151"/>
      <c r="AJ4" s="152"/>
      <c r="AK4" s="151"/>
      <c r="AL4" s="151"/>
      <c r="AM4" s="151"/>
      <c r="AN4" s="151"/>
      <c r="AO4" s="151"/>
      <c r="AP4" s="151"/>
      <c r="AQ4" s="151"/>
      <c r="AR4" s="152"/>
      <c r="AS4" s="151"/>
      <c r="AT4" s="151"/>
      <c r="AU4" s="151"/>
      <c r="AV4" s="151"/>
      <c r="AW4" s="151"/>
      <c r="AX4" s="151"/>
      <c r="AY4" s="151"/>
    </row>
    <row r="5" spans="1:51" ht="32.1" customHeight="1" x14ac:dyDescent="0.25">
      <c r="B5" s="216" t="s">
        <v>2784</v>
      </c>
      <c r="C5" s="217" t="s">
        <v>2783</v>
      </c>
      <c r="D5" s="218"/>
      <c r="E5" s="219"/>
      <c r="F5" s="219"/>
      <c r="G5" s="220"/>
      <c r="H5" s="221"/>
      <c r="I5" s="222"/>
      <c r="J5" s="222"/>
      <c r="K5" s="222"/>
      <c r="L5" s="222"/>
      <c r="M5" s="223">
        <f t="shared" ref="M5:S5" si="0">+M6+M11+M14+M34+M38+M42+M45+M48+M52</f>
        <v>47066.65</v>
      </c>
      <c r="N5" s="223">
        <f t="shared" si="0"/>
        <v>7538</v>
      </c>
      <c r="O5" s="223">
        <f t="shared" si="0"/>
        <v>0</v>
      </c>
      <c r="P5" s="223">
        <f t="shared" si="0"/>
        <v>0</v>
      </c>
      <c r="Q5" s="223">
        <f t="shared" si="0"/>
        <v>0</v>
      </c>
      <c r="R5" s="223">
        <f t="shared" si="0"/>
        <v>39528.65</v>
      </c>
      <c r="S5" s="223">
        <f t="shared" si="0"/>
        <v>0</v>
      </c>
      <c r="T5" s="224"/>
      <c r="U5" s="237">
        <f t="shared" ref="U5:AA5" si="1">+U6+U11+U14+U52</f>
        <v>3439.65</v>
      </c>
      <c r="V5" s="237">
        <f t="shared" si="1"/>
        <v>942</v>
      </c>
      <c r="W5" s="237">
        <f t="shared" si="1"/>
        <v>0</v>
      </c>
      <c r="X5" s="237">
        <f t="shared" si="1"/>
        <v>0</v>
      </c>
      <c r="Y5" s="237">
        <f t="shared" si="1"/>
        <v>0</v>
      </c>
      <c r="Z5" s="237">
        <f t="shared" si="1"/>
        <v>2497.65</v>
      </c>
      <c r="AA5" s="237">
        <f t="shared" si="1"/>
        <v>0</v>
      </c>
      <c r="AB5" s="224"/>
      <c r="AC5" s="237">
        <f t="shared" ref="AC5:AI5" si="2">+AC6+AC11+AC14+AC52</f>
        <v>11096</v>
      </c>
      <c r="AD5" s="237">
        <f t="shared" si="2"/>
        <v>1073</v>
      </c>
      <c r="AE5" s="237">
        <f t="shared" si="2"/>
        <v>0</v>
      </c>
      <c r="AF5" s="237">
        <f t="shared" si="2"/>
        <v>0</v>
      </c>
      <c r="AG5" s="237">
        <f t="shared" si="2"/>
        <v>0</v>
      </c>
      <c r="AH5" s="237">
        <f t="shared" si="2"/>
        <v>10023</v>
      </c>
      <c r="AI5" s="237">
        <f t="shared" si="2"/>
        <v>0</v>
      </c>
      <c r="AJ5" s="224"/>
      <c r="AK5" s="237">
        <f t="shared" ref="AK5:AQ5" si="3">+AK6+AK11+AK14+AK52</f>
        <v>17702</v>
      </c>
      <c r="AL5" s="237">
        <f t="shared" si="3"/>
        <v>1042</v>
      </c>
      <c r="AM5" s="237">
        <f t="shared" si="3"/>
        <v>0</v>
      </c>
      <c r="AN5" s="237">
        <f t="shared" si="3"/>
        <v>0</v>
      </c>
      <c r="AO5" s="237">
        <f t="shared" si="3"/>
        <v>0</v>
      </c>
      <c r="AP5" s="237">
        <f t="shared" si="3"/>
        <v>16660</v>
      </c>
      <c r="AQ5" s="237">
        <f t="shared" si="3"/>
        <v>0</v>
      </c>
      <c r="AR5" s="224"/>
      <c r="AS5" s="237">
        <f t="shared" ref="AS5:AY5" si="4">+AS6+AS11+AS14+AS52</f>
        <v>11391</v>
      </c>
      <c r="AT5" s="237">
        <f t="shared" si="4"/>
        <v>1043</v>
      </c>
      <c r="AU5" s="237">
        <f t="shared" si="4"/>
        <v>0</v>
      </c>
      <c r="AV5" s="237">
        <f t="shared" si="4"/>
        <v>0</v>
      </c>
      <c r="AW5" s="237">
        <f t="shared" si="4"/>
        <v>0</v>
      </c>
      <c r="AX5" s="237">
        <f t="shared" si="4"/>
        <v>10348</v>
      </c>
      <c r="AY5" s="237">
        <f t="shared" si="4"/>
        <v>0</v>
      </c>
    </row>
    <row r="6" spans="1:51" ht="32.1" customHeight="1" x14ac:dyDescent="0.25">
      <c r="C6" s="165" t="s">
        <v>2785</v>
      </c>
      <c r="D6" s="166" t="s">
        <v>554</v>
      </c>
      <c r="E6" s="167"/>
      <c r="F6" s="168"/>
      <c r="G6" s="169"/>
      <c r="H6" s="170"/>
      <c r="I6" s="171"/>
      <c r="J6" s="171"/>
      <c r="K6" s="171"/>
      <c r="L6" s="171"/>
      <c r="M6" s="172">
        <f t="shared" ref="M6:S6" si="5">SUM(M7:M10)/2</f>
        <v>10828.65</v>
      </c>
      <c r="N6" s="172">
        <f t="shared" si="5"/>
        <v>800</v>
      </c>
      <c r="O6" s="172">
        <f t="shared" si="5"/>
        <v>0</v>
      </c>
      <c r="P6" s="172">
        <f t="shared" si="5"/>
        <v>0</v>
      </c>
      <c r="Q6" s="172">
        <f t="shared" si="5"/>
        <v>0</v>
      </c>
      <c r="R6" s="172">
        <f t="shared" si="5"/>
        <v>10028.65</v>
      </c>
      <c r="S6" s="172">
        <f t="shared" si="5"/>
        <v>0</v>
      </c>
      <c r="T6" s="173"/>
      <c r="U6" s="174">
        <f t="shared" ref="U6:AA6" si="6">SUM(U7:U10)/2</f>
        <v>2372.65</v>
      </c>
      <c r="V6" s="174">
        <f t="shared" si="6"/>
        <v>200</v>
      </c>
      <c r="W6" s="174">
        <f t="shared" si="6"/>
        <v>0</v>
      </c>
      <c r="X6" s="174">
        <f t="shared" si="6"/>
        <v>0</v>
      </c>
      <c r="Y6" s="174">
        <f t="shared" si="6"/>
        <v>0</v>
      </c>
      <c r="Z6" s="174">
        <f t="shared" si="6"/>
        <v>2172.65</v>
      </c>
      <c r="AA6" s="174">
        <f t="shared" si="6"/>
        <v>0</v>
      </c>
      <c r="AB6" s="173"/>
      <c r="AC6" s="174">
        <f t="shared" ref="AC6:AI6" si="7">SUM(AC7:AC10)/2</f>
        <v>2373</v>
      </c>
      <c r="AD6" s="174">
        <f t="shared" si="7"/>
        <v>200</v>
      </c>
      <c r="AE6" s="174">
        <f t="shared" si="7"/>
        <v>0</v>
      </c>
      <c r="AF6" s="174">
        <f t="shared" si="7"/>
        <v>0</v>
      </c>
      <c r="AG6" s="174">
        <f t="shared" si="7"/>
        <v>0</v>
      </c>
      <c r="AH6" s="174">
        <f t="shared" si="7"/>
        <v>2173</v>
      </c>
      <c r="AI6" s="174">
        <f t="shared" si="7"/>
        <v>0</v>
      </c>
      <c r="AJ6" s="173"/>
      <c r="AK6" s="174">
        <f t="shared" ref="AK6:AQ6" si="8">SUM(AK7:AK10)/2</f>
        <v>3710</v>
      </c>
      <c r="AL6" s="174">
        <f t="shared" si="8"/>
        <v>200</v>
      </c>
      <c r="AM6" s="174">
        <f t="shared" si="8"/>
        <v>0</v>
      </c>
      <c r="AN6" s="174">
        <f t="shared" si="8"/>
        <v>0</v>
      </c>
      <c r="AO6" s="174">
        <f t="shared" si="8"/>
        <v>0</v>
      </c>
      <c r="AP6" s="174">
        <f t="shared" si="8"/>
        <v>3510</v>
      </c>
      <c r="AQ6" s="174">
        <f t="shared" si="8"/>
        <v>0</v>
      </c>
      <c r="AR6" s="173"/>
      <c r="AS6" s="174">
        <f t="shared" ref="AS6:AY6" si="9">SUM(AS7:AS10)/2</f>
        <v>2373</v>
      </c>
      <c r="AT6" s="174">
        <f t="shared" si="9"/>
        <v>200</v>
      </c>
      <c r="AU6" s="174">
        <f t="shared" si="9"/>
        <v>0</v>
      </c>
      <c r="AV6" s="174">
        <f t="shared" si="9"/>
        <v>0</v>
      </c>
      <c r="AW6" s="174">
        <f t="shared" si="9"/>
        <v>0</v>
      </c>
      <c r="AX6" s="174">
        <f t="shared" si="9"/>
        <v>2173</v>
      </c>
      <c r="AY6" s="174">
        <f t="shared" si="9"/>
        <v>0</v>
      </c>
    </row>
    <row r="7" spans="1:51" ht="32.1" customHeight="1" x14ac:dyDescent="0.25">
      <c r="D7" s="202" t="s">
        <v>2787</v>
      </c>
      <c r="E7" s="551" t="s">
        <v>2786</v>
      </c>
      <c r="F7" s="552"/>
      <c r="G7" s="176"/>
      <c r="H7" s="177"/>
      <c r="I7" s="178"/>
      <c r="J7" s="178"/>
      <c r="K7" s="178"/>
      <c r="L7" s="178"/>
      <c r="M7" s="179">
        <f t="shared" ref="M7:S10" si="10">+U7+AC7+AK7+AS7</f>
        <v>1337</v>
      </c>
      <c r="N7" s="179">
        <f t="shared" si="10"/>
        <v>0</v>
      </c>
      <c r="O7" s="179">
        <f t="shared" si="10"/>
        <v>0</v>
      </c>
      <c r="P7" s="179">
        <f t="shared" si="10"/>
        <v>0</v>
      </c>
      <c r="Q7" s="179">
        <f t="shared" si="10"/>
        <v>0</v>
      </c>
      <c r="R7" s="179">
        <f t="shared" si="10"/>
        <v>1337</v>
      </c>
      <c r="S7" s="179">
        <f t="shared" si="10"/>
        <v>0</v>
      </c>
      <c r="T7" s="180"/>
      <c r="U7" s="181">
        <f t="shared" ref="U7:AA7" si="11">SUM(U8:U8)</f>
        <v>0</v>
      </c>
      <c r="V7" s="181">
        <f t="shared" si="11"/>
        <v>0</v>
      </c>
      <c r="W7" s="181">
        <f t="shared" si="11"/>
        <v>0</v>
      </c>
      <c r="X7" s="181">
        <f t="shared" si="11"/>
        <v>0</v>
      </c>
      <c r="Y7" s="181">
        <f t="shared" si="11"/>
        <v>0</v>
      </c>
      <c r="Z7" s="181">
        <f t="shared" si="11"/>
        <v>0</v>
      </c>
      <c r="AA7" s="181">
        <f t="shared" si="11"/>
        <v>0</v>
      </c>
      <c r="AB7" s="180"/>
      <c r="AC7" s="181">
        <f t="shared" ref="AC7:AI7" si="12">SUM(AC8:AC8)</f>
        <v>0</v>
      </c>
      <c r="AD7" s="181">
        <f t="shared" si="12"/>
        <v>0</v>
      </c>
      <c r="AE7" s="181">
        <f t="shared" si="12"/>
        <v>0</v>
      </c>
      <c r="AF7" s="181">
        <f t="shared" si="12"/>
        <v>0</v>
      </c>
      <c r="AG7" s="181">
        <f t="shared" si="12"/>
        <v>0</v>
      </c>
      <c r="AH7" s="181">
        <f t="shared" si="12"/>
        <v>0</v>
      </c>
      <c r="AI7" s="181">
        <f t="shared" si="12"/>
        <v>0</v>
      </c>
      <c r="AJ7" s="180"/>
      <c r="AK7" s="181">
        <f t="shared" ref="AK7:AQ7" si="13">SUM(AK8:AK8)</f>
        <v>1337</v>
      </c>
      <c r="AL7" s="181">
        <f t="shared" si="13"/>
        <v>0</v>
      </c>
      <c r="AM7" s="181">
        <f t="shared" si="13"/>
        <v>0</v>
      </c>
      <c r="AN7" s="181">
        <f t="shared" si="13"/>
        <v>0</v>
      </c>
      <c r="AO7" s="181">
        <f t="shared" si="13"/>
        <v>0</v>
      </c>
      <c r="AP7" s="181">
        <f t="shared" si="13"/>
        <v>1337</v>
      </c>
      <c r="AQ7" s="181">
        <f t="shared" si="13"/>
        <v>0</v>
      </c>
      <c r="AR7" s="180"/>
      <c r="AS7" s="181">
        <f t="shared" ref="AS7:AY7" si="14">SUM(AS8:AS8)</f>
        <v>0</v>
      </c>
      <c r="AT7" s="181">
        <f t="shared" si="14"/>
        <v>0</v>
      </c>
      <c r="AU7" s="181">
        <f t="shared" si="14"/>
        <v>0</v>
      </c>
      <c r="AV7" s="181">
        <f t="shared" si="14"/>
        <v>0</v>
      </c>
      <c r="AW7" s="181">
        <f t="shared" si="14"/>
        <v>0</v>
      </c>
      <c r="AX7" s="181">
        <f t="shared" si="14"/>
        <v>0</v>
      </c>
      <c r="AY7" s="181">
        <f t="shared" si="14"/>
        <v>0</v>
      </c>
    </row>
    <row r="8" spans="1:51" ht="32.1" customHeight="1" x14ac:dyDescent="0.25">
      <c r="D8" s="202"/>
      <c r="E8" s="182">
        <f>+Metas!H970</f>
        <v>839</v>
      </c>
      <c r="F8" s="183" t="str">
        <f>+Metas!K970</f>
        <v>Proyectos de investigación gestionados y/o apoyados, de impacto en los sectores agropecuario y agroindustrial</v>
      </c>
      <c r="G8" s="226">
        <f>+Metas!J970</f>
        <v>2</v>
      </c>
      <c r="H8" s="1">
        <f>SUM(I8:L8)</f>
        <v>2</v>
      </c>
      <c r="I8" s="185">
        <v>1</v>
      </c>
      <c r="J8" s="185"/>
      <c r="K8" s="185">
        <v>1</v>
      </c>
      <c r="L8" s="185"/>
      <c r="M8" s="186">
        <f t="shared" si="10"/>
        <v>1337</v>
      </c>
      <c r="N8" s="186">
        <f t="shared" si="10"/>
        <v>0</v>
      </c>
      <c r="O8" s="186">
        <f t="shared" si="10"/>
        <v>0</v>
      </c>
      <c r="P8" s="186">
        <f t="shared" si="10"/>
        <v>0</v>
      </c>
      <c r="Q8" s="186">
        <f t="shared" si="10"/>
        <v>0</v>
      </c>
      <c r="R8" s="186">
        <f t="shared" si="10"/>
        <v>1337</v>
      </c>
      <c r="S8" s="186">
        <f t="shared" si="10"/>
        <v>0</v>
      </c>
      <c r="T8" s="227">
        <f>+I8</f>
        <v>1</v>
      </c>
      <c r="U8" s="186">
        <f>SUM(V8:AA8)</f>
        <v>0</v>
      </c>
      <c r="V8" s="188"/>
      <c r="W8" s="188"/>
      <c r="X8" s="188"/>
      <c r="Y8" s="188"/>
      <c r="Z8" s="188"/>
      <c r="AA8" s="188"/>
      <c r="AB8" s="227">
        <f>+J8</f>
        <v>0</v>
      </c>
      <c r="AC8" s="186">
        <f>SUM(AD8:AI8)</f>
        <v>0</v>
      </c>
      <c r="AD8" s="188"/>
      <c r="AE8" s="188"/>
      <c r="AF8" s="188"/>
      <c r="AG8" s="188"/>
      <c r="AH8" s="188"/>
      <c r="AI8" s="188"/>
      <c r="AJ8" s="227">
        <f>+K8</f>
        <v>1</v>
      </c>
      <c r="AK8" s="186">
        <f>SUM(AL8:AQ8)</f>
        <v>1337</v>
      </c>
      <c r="AL8" s="188"/>
      <c r="AM8" s="188"/>
      <c r="AN8" s="188"/>
      <c r="AO8" s="188"/>
      <c r="AP8" s="188">
        <v>1337</v>
      </c>
      <c r="AQ8" s="188"/>
      <c r="AR8" s="227">
        <f>+L8</f>
        <v>0</v>
      </c>
      <c r="AS8" s="186">
        <f>SUM(AT8:AY8)</f>
        <v>0</v>
      </c>
      <c r="AT8" s="188"/>
      <c r="AU8" s="188"/>
      <c r="AV8" s="188"/>
      <c r="AW8" s="188"/>
      <c r="AX8" s="188"/>
      <c r="AY8" s="188"/>
    </row>
    <row r="9" spans="1:51" ht="32.1" customHeight="1" x14ac:dyDescent="0.25">
      <c r="D9" s="202" t="s">
        <v>2789</v>
      </c>
      <c r="E9" s="551" t="s">
        <v>2788</v>
      </c>
      <c r="F9" s="552"/>
      <c r="G9" s="189"/>
      <c r="H9" s="177"/>
      <c r="I9" s="178"/>
      <c r="J9" s="178"/>
      <c r="K9" s="178"/>
      <c r="L9" s="178"/>
      <c r="M9" s="190">
        <f>+U9+AC9+AK9+AS9</f>
        <v>9491.65</v>
      </c>
      <c r="N9" s="190">
        <f t="shared" si="10"/>
        <v>800</v>
      </c>
      <c r="O9" s="190">
        <f t="shared" si="10"/>
        <v>0</v>
      </c>
      <c r="P9" s="190">
        <f t="shared" si="10"/>
        <v>0</v>
      </c>
      <c r="Q9" s="190">
        <f t="shared" si="10"/>
        <v>0</v>
      </c>
      <c r="R9" s="190">
        <f t="shared" si="10"/>
        <v>8691.65</v>
      </c>
      <c r="S9" s="190">
        <f t="shared" si="10"/>
        <v>0</v>
      </c>
      <c r="T9" s="180"/>
      <c r="U9" s="181">
        <f t="shared" ref="U9:AA9" si="15">SUM(U10:U10)</f>
        <v>2372.65</v>
      </c>
      <c r="V9" s="181">
        <f t="shared" si="15"/>
        <v>200</v>
      </c>
      <c r="W9" s="181">
        <f t="shared" si="15"/>
        <v>0</v>
      </c>
      <c r="X9" s="181">
        <f t="shared" si="15"/>
        <v>0</v>
      </c>
      <c r="Y9" s="181">
        <f t="shared" si="15"/>
        <v>0</v>
      </c>
      <c r="Z9" s="181">
        <f t="shared" si="15"/>
        <v>2172.65</v>
      </c>
      <c r="AA9" s="181">
        <f t="shared" si="15"/>
        <v>0</v>
      </c>
      <c r="AB9" s="180"/>
      <c r="AC9" s="181">
        <f t="shared" ref="AC9:AI9" si="16">SUM(AC10:AC10)</f>
        <v>2373</v>
      </c>
      <c r="AD9" s="181">
        <f t="shared" si="16"/>
        <v>200</v>
      </c>
      <c r="AE9" s="181">
        <f t="shared" si="16"/>
        <v>0</v>
      </c>
      <c r="AF9" s="181">
        <f t="shared" si="16"/>
        <v>0</v>
      </c>
      <c r="AG9" s="181">
        <f t="shared" si="16"/>
        <v>0</v>
      </c>
      <c r="AH9" s="181">
        <f t="shared" si="16"/>
        <v>2173</v>
      </c>
      <c r="AI9" s="181">
        <f t="shared" si="16"/>
        <v>0</v>
      </c>
      <c r="AJ9" s="180"/>
      <c r="AK9" s="181">
        <f t="shared" ref="AK9:AQ9" si="17">SUM(AK10:AK10)</f>
        <v>2373</v>
      </c>
      <c r="AL9" s="181">
        <f t="shared" si="17"/>
        <v>200</v>
      </c>
      <c r="AM9" s="181">
        <f t="shared" si="17"/>
        <v>0</v>
      </c>
      <c r="AN9" s="181">
        <f t="shared" si="17"/>
        <v>0</v>
      </c>
      <c r="AO9" s="181">
        <f t="shared" si="17"/>
        <v>0</v>
      </c>
      <c r="AP9" s="181">
        <f t="shared" si="17"/>
        <v>2173</v>
      </c>
      <c r="AQ9" s="181">
        <f t="shared" si="17"/>
        <v>0</v>
      </c>
      <c r="AR9" s="180"/>
      <c r="AS9" s="181">
        <f t="shared" ref="AS9:AY9" si="18">SUM(AS10:AS10)</f>
        <v>2373</v>
      </c>
      <c r="AT9" s="181">
        <f t="shared" si="18"/>
        <v>200</v>
      </c>
      <c r="AU9" s="181">
        <f t="shared" si="18"/>
        <v>0</v>
      </c>
      <c r="AV9" s="181">
        <f t="shared" si="18"/>
        <v>0</v>
      </c>
      <c r="AW9" s="181">
        <f t="shared" si="18"/>
        <v>0</v>
      </c>
      <c r="AX9" s="181">
        <f t="shared" si="18"/>
        <v>2173</v>
      </c>
      <c r="AY9" s="181">
        <f t="shared" si="18"/>
        <v>0</v>
      </c>
    </row>
    <row r="10" spans="1:51" ht="31.9" customHeight="1" x14ac:dyDescent="0.25">
      <c r="D10" s="202"/>
      <c r="E10" s="182">
        <f>+Metas!H971</f>
        <v>840</v>
      </c>
      <c r="F10" s="191" t="str">
        <f>+Metas!K971</f>
        <v>Plan Departamental de Extensión Agropecuaria PDEA, formulado, aprobado e implementado</v>
      </c>
      <c r="G10" s="184">
        <f>+Metas!J971</f>
        <v>1</v>
      </c>
      <c r="H10" s="1">
        <f>SUM(I10:L10)</f>
        <v>1</v>
      </c>
      <c r="I10" s="185"/>
      <c r="J10" s="185"/>
      <c r="K10" s="185"/>
      <c r="L10" s="185">
        <v>1</v>
      </c>
      <c r="M10" s="186">
        <f>+U10+AC10+AK10+AS10</f>
        <v>9491.65</v>
      </c>
      <c r="N10" s="186">
        <f t="shared" si="10"/>
        <v>800</v>
      </c>
      <c r="O10" s="186">
        <f t="shared" si="10"/>
        <v>0</v>
      </c>
      <c r="P10" s="186">
        <f t="shared" si="10"/>
        <v>0</v>
      </c>
      <c r="Q10" s="186">
        <f t="shared" si="10"/>
        <v>0</v>
      </c>
      <c r="R10" s="186">
        <f t="shared" si="10"/>
        <v>8691.65</v>
      </c>
      <c r="S10" s="186">
        <f t="shared" si="10"/>
        <v>0</v>
      </c>
      <c r="T10" s="227">
        <f>+I10</f>
        <v>0</v>
      </c>
      <c r="U10" s="186">
        <f>SUM(V10:AA10)</f>
        <v>2372.65</v>
      </c>
      <c r="V10" s="188">
        <v>200</v>
      </c>
      <c r="W10" s="188"/>
      <c r="X10" s="188"/>
      <c r="Y10" s="188"/>
      <c r="Z10" s="188">
        <v>2172.65</v>
      </c>
      <c r="AA10" s="188"/>
      <c r="AB10" s="227">
        <f>+J10</f>
        <v>0</v>
      </c>
      <c r="AC10" s="186">
        <f>SUM(AD10:AI10)</f>
        <v>2373</v>
      </c>
      <c r="AD10" s="188">
        <v>200</v>
      </c>
      <c r="AE10" s="188"/>
      <c r="AF10" s="188"/>
      <c r="AG10" s="188"/>
      <c r="AH10" s="188">
        <v>2173</v>
      </c>
      <c r="AI10" s="188"/>
      <c r="AJ10" s="227">
        <f>+K10</f>
        <v>0</v>
      </c>
      <c r="AK10" s="186">
        <f>SUM(AL10:AQ10)</f>
        <v>2373</v>
      </c>
      <c r="AL10" s="188">
        <v>200</v>
      </c>
      <c r="AM10" s="188"/>
      <c r="AN10" s="188"/>
      <c r="AO10" s="188"/>
      <c r="AP10" s="188">
        <v>2173</v>
      </c>
      <c r="AQ10" s="188"/>
      <c r="AR10" s="227">
        <f>+L10</f>
        <v>1</v>
      </c>
      <c r="AS10" s="186">
        <f>SUM(AT10:AY10)</f>
        <v>2373</v>
      </c>
      <c r="AT10" s="188">
        <v>200</v>
      </c>
      <c r="AU10" s="188"/>
      <c r="AV10" s="188"/>
      <c r="AW10" s="188"/>
      <c r="AX10" s="188">
        <v>2173</v>
      </c>
      <c r="AY10" s="188"/>
    </row>
    <row r="11" spans="1:51" ht="32.1" customHeight="1" x14ac:dyDescent="0.25">
      <c r="C11" s="165" t="s">
        <v>2790</v>
      </c>
      <c r="D11" s="166" t="s">
        <v>556</v>
      </c>
      <c r="E11" s="228"/>
      <c r="F11" s="168"/>
      <c r="G11" s="194"/>
      <c r="H11" s="170"/>
      <c r="I11" s="171"/>
      <c r="J11" s="171"/>
      <c r="K11" s="171"/>
      <c r="L11" s="171"/>
      <c r="M11" s="172">
        <f t="shared" ref="M11:S11" si="19">SUM(M12:M13)/2</f>
        <v>2500</v>
      </c>
      <c r="N11" s="172">
        <f t="shared" si="19"/>
        <v>2500</v>
      </c>
      <c r="O11" s="172">
        <f t="shared" si="19"/>
        <v>0</v>
      </c>
      <c r="P11" s="172">
        <f t="shared" si="19"/>
        <v>0</v>
      </c>
      <c r="Q11" s="172">
        <f t="shared" si="19"/>
        <v>0</v>
      </c>
      <c r="R11" s="172">
        <f t="shared" si="19"/>
        <v>0</v>
      </c>
      <c r="S11" s="172">
        <f t="shared" si="19"/>
        <v>0</v>
      </c>
      <c r="T11" s="229"/>
      <c r="U11" s="174">
        <f t="shared" ref="U11:AA11" si="20">SUM(U12:U13)/2</f>
        <v>625</v>
      </c>
      <c r="V11" s="197">
        <f t="shared" si="20"/>
        <v>625</v>
      </c>
      <c r="W11" s="197">
        <f t="shared" si="20"/>
        <v>0</v>
      </c>
      <c r="X11" s="197">
        <f t="shared" si="20"/>
        <v>0</v>
      </c>
      <c r="Y11" s="197">
        <f t="shared" si="20"/>
        <v>0</v>
      </c>
      <c r="Z11" s="197">
        <f t="shared" si="20"/>
        <v>0</v>
      </c>
      <c r="AA11" s="197">
        <f t="shared" si="20"/>
        <v>0</v>
      </c>
      <c r="AB11" s="229"/>
      <c r="AC11" s="174">
        <f t="shared" ref="AC11:AI11" si="21">SUM(AC12:AC13)/2</f>
        <v>625</v>
      </c>
      <c r="AD11" s="197">
        <f t="shared" si="21"/>
        <v>625</v>
      </c>
      <c r="AE11" s="197">
        <f t="shared" si="21"/>
        <v>0</v>
      </c>
      <c r="AF11" s="197">
        <f t="shared" si="21"/>
        <v>0</v>
      </c>
      <c r="AG11" s="197">
        <f t="shared" si="21"/>
        <v>0</v>
      </c>
      <c r="AH11" s="197">
        <f t="shared" si="21"/>
        <v>0</v>
      </c>
      <c r="AI11" s="197">
        <f t="shared" si="21"/>
        <v>0</v>
      </c>
      <c r="AJ11" s="229"/>
      <c r="AK11" s="174">
        <f t="shared" ref="AK11:AQ11" si="22">SUM(AK12:AK13)/2</f>
        <v>625</v>
      </c>
      <c r="AL11" s="197">
        <f t="shared" si="22"/>
        <v>625</v>
      </c>
      <c r="AM11" s="197">
        <f t="shared" si="22"/>
        <v>0</v>
      </c>
      <c r="AN11" s="197">
        <f t="shared" si="22"/>
        <v>0</v>
      </c>
      <c r="AO11" s="197">
        <f t="shared" si="22"/>
        <v>0</v>
      </c>
      <c r="AP11" s="197">
        <f t="shared" si="22"/>
        <v>0</v>
      </c>
      <c r="AQ11" s="197">
        <f t="shared" si="22"/>
        <v>0</v>
      </c>
      <c r="AR11" s="229"/>
      <c r="AS11" s="174">
        <f t="shared" ref="AS11:AY11" si="23">SUM(AS12:AS13)/2</f>
        <v>625</v>
      </c>
      <c r="AT11" s="197">
        <f t="shared" si="23"/>
        <v>625</v>
      </c>
      <c r="AU11" s="197">
        <f t="shared" si="23"/>
        <v>0</v>
      </c>
      <c r="AV11" s="197">
        <f t="shared" si="23"/>
        <v>0</v>
      </c>
      <c r="AW11" s="197">
        <f t="shared" si="23"/>
        <v>0</v>
      </c>
      <c r="AX11" s="197">
        <f t="shared" si="23"/>
        <v>0</v>
      </c>
      <c r="AY11" s="197">
        <f t="shared" si="23"/>
        <v>0</v>
      </c>
    </row>
    <row r="12" spans="1:51" ht="32.1" customHeight="1" x14ac:dyDescent="0.25">
      <c r="D12" s="202" t="s">
        <v>2792</v>
      </c>
      <c r="E12" s="540" t="s">
        <v>2791</v>
      </c>
      <c r="F12" s="541"/>
      <c r="G12" s="189"/>
      <c r="H12" s="177"/>
      <c r="I12" s="178"/>
      <c r="J12" s="178"/>
      <c r="K12" s="178"/>
      <c r="L12" s="178"/>
      <c r="M12" s="190">
        <f t="shared" ref="M12:S13" si="24">+U12+AC12+AK12+AS12</f>
        <v>2500</v>
      </c>
      <c r="N12" s="190">
        <f t="shared" si="24"/>
        <v>2500</v>
      </c>
      <c r="O12" s="190">
        <f t="shared" si="24"/>
        <v>0</v>
      </c>
      <c r="P12" s="190">
        <f t="shared" si="24"/>
        <v>0</v>
      </c>
      <c r="Q12" s="190">
        <f t="shared" si="24"/>
        <v>0</v>
      </c>
      <c r="R12" s="190">
        <f t="shared" si="24"/>
        <v>0</v>
      </c>
      <c r="S12" s="190">
        <f t="shared" si="24"/>
        <v>0</v>
      </c>
      <c r="T12" s="192"/>
      <c r="U12" s="181">
        <f t="shared" ref="U12:AA12" si="25">SUM(U13:U13)</f>
        <v>625</v>
      </c>
      <c r="V12" s="181">
        <f t="shared" si="25"/>
        <v>625</v>
      </c>
      <c r="W12" s="181">
        <f t="shared" si="25"/>
        <v>0</v>
      </c>
      <c r="X12" s="181">
        <f t="shared" si="25"/>
        <v>0</v>
      </c>
      <c r="Y12" s="181">
        <f t="shared" si="25"/>
        <v>0</v>
      </c>
      <c r="Z12" s="181">
        <f t="shared" si="25"/>
        <v>0</v>
      </c>
      <c r="AA12" s="181">
        <f t="shared" si="25"/>
        <v>0</v>
      </c>
      <c r="AB12" s="192"/>
      <c r="AC12" s="181">
        <f t="shared" ref="AC12:AI12" si="26">SUM(AC13:AC13)</f>
        <v>625</v>
      </c>
      <c r="AD12" s="181">
        <f t="shared" si="26"/>
        <v>625</v>
      </c>
      <c r="AE12" s="181">
        <f t="shared" si="26"/>
        <v>0</v>
      </c>
      <c r="AF12" s="181">
        <f t="shared" si="26"/>
        <v>0</v>
      </c>
      <c r="AG12" s="181">
        <f t="shared" si="26"/>
        <v>0</v>
      </c>
      <c r="AH12" s="181">
        <f t="shared" si="26"/>
        <v>0</v>
      </c>
      <c r="AI12" s="181">
        <f t="shared" si="26"/>
        <v>0</v>
      </c>
      <c r="AJ12" s="192"/>
      <c r="AK12" s="181">
        <f t="shared" ref="AK12:AQ12" si="27">SUM(AK13:AK13)</f>
        <v>625</v>
      </c>
      <c r="AL12" s="181">
        <f t="shared" si="27"/>
        <v>625</v>
      </c>
      <c r="AM12" s="181">
        <f t="shared" si="27"/>
        <v>0</v>
      </c>
      <c r="AN12" s="181">
        <f t="shared" si="27"/>
        <v>0</v>
      </c>
      <c r="AO12" s="181">
        <f t="shared" si="27"/>
        <v>0</v>
      </c>
      <c r="AP12" s="181">
        <f t="shared" si="27"/>
        <v>0</v>
      </c>
      <c r="AQ12" s="181">
        <f t="shared" si="27"/>
        <v>0</v>
      </c>
      <c r="AR12" s="192"/>
      <c r="AS12" s="181">
        <f t="shared" ref="AS12:AY12" si="28">SUM(AS13:AS13)</f>
        <v>625</v>
      </c>
      <c r="AT12" s="181">
        <f t="shared" si="28"/>
        <v>625</v>
      </c>
      <c r="AU12" s="181">
        <f t="shared" si="28"/>
        <v>0</v>
      </c>
      <c r="AV12" s="181">
        <f t="shared" si="28"/>
        <v>0</v>
      </c>
      <c r="AW12" s="181">
        <f t="shared" si="28"/>
        <v>0</v>
      </c>
      <c r="AX12" s="181">
        <f t="shared" si="28"/>
        <v>0</v>
      </c>
      <c r="AY12" s="181">
        <f t="shared" si="28"/>
        <v>0</v>
      </c>
    </row>
    <row r="13" spans="1:51" ht="32.1" customHeight="1" x14ac:dyDescent="0.25">
      <c r="D13" s="202"/>
      <c r="E13" s="182">
        <f>+Metas!H973</f>
        <v>841</v>
      </c>
      <c r="F13" s="191" t="str">
        <f>+Metas!K973</f>
        <v>Fondo complementario de garantías del sector agropecuario y rural capitalizado</v>
      </c>
      <c r="G13" s="226">
        <f>+Metas!J973</f>
        <v>1</v>
      </c>
      <c r="H13" s="1">
        <f>SUM(I13:L13)</f>
        <v>1</v>
      </c>
      <c r="I13" s="198">
        <v>0.25</v>
      </c>
      <c r="J13" s="198">
        <v>0.25</v>
      </c>
      <c r="K13" s="198">
        <v>0.25</v>
      </c>
      <c r="L13" s="198">
        <v>0.25</v>
      </c>
      <c r="M13" s="186">
        <f t="shared" si="24"/>
        <v>2500</v>
      </c>
      <c r="N13" s="186">
        <f t="shared" si="24"/>
        <v>2500</v>
      </c>
      <c r="O13" s="186">
        <f t="shared" si="24"/>
        <v>0</v>
      </c>
      <c r="P13" s="186">
        <f t="shared" si="24"/>
        <v>0</v>
      </c>
      <c r="Q13" s="186">
        <f t="shared" si="24"/>
        <v>0</v>
      </c>
      <c r="R13" s="186">
        <f t="shared" si="24"/>
        <v>0</v>
      </c>
      <c r="S13" s="186">
        <f t="shared" si="24"/>
        <v>0</v>
      </c>
      <c r="T13" s="227">
        <f>+I13</f>
        <v>0.25</v>
      </c>
      <c r="U13" s="186">
        <f>SUM(V13:AA13)</f>
        <v>625</v>
      </c>
      <c r="V13" s="199">
        <v>625</v>
      </c>
      <c r="W13" s="199"/>
      <c r="X13" s="199"/>
      <c r="Y13" s="199"/>
      <c r="Z13" s="199"/>
      <c r="AA13" s="199"/>
      <c r="AB13" s="227">
        <f>+J13</f>
        <v>0.25</v>
      </c>
      <c r="AC13" s="186">
        <f>SUM(AD13:AI13)</f>
        <v>625</v>
      </c>
      <c r="AD13" s="199">
        <v>625</v>
      </c>
      <c r="AE13" s="199"/>
      <c r="AF13" s="199"/>
      <c r="AG13" s="199"/>
      <c r="AH13" s="199"/>
      <c r="AI13" s="199"/>
      <c r="AJ13" s="227">
        <f>+K13</f>
        <v>0.25</v>
      </c>
      <c r="AK13" s="186">
        <f>SUM(AL13:AQ13)</f>
        <v>625</v>
      </c>
      <c r="AL13" s="199">
        <v>625</v>
      </c>
      <c r="AM13" s="199"/>
      <c r="AN13" s="199"/>
      <c r="AO13" s="199"/>
      <c r="AP13" s="199"/>
      <c r="AQ13" s="199"/>
      <c r="AR13" s="227">
        <f>+L13</f>
        <v>0.25</v>
      </c>
      <c r="AS13" s="186">
        <f>SUM(AT13:AY13)</f>
        <v>625</v>
      </c>
      <c r="AT13" s="199">
        <v>625</v>
      </c>
      <c r="AU13" s="199"/>
      <c r="AV13" s="199"/>
      <c r="AW13" s="199"/>
      <c r="AX13" s="199"/>
      <c r="AY13" s="199"/>
    </row>
    <row r="14" spans="1:51" ht="32.1" customHeight="1" x14ac:dyDescent="0.25">
      <c r="C14" s="165" t="s">
        <v>2793</v>
      </c>
      <c r="D14" s="166" t="s">
        <v>558</v>
      </c>
      <c r="E14" s="228"/>
      <c r="F14" s="168"/>
      <c r="G14" s="194"/>
      <c r="H14" s="170"/>
      <c r="I14" s="171"/>
      <c r="J14" s="171"/>
      <c r="K14" s="171"/>
      <c r="L14" s="171"/>
      <c r="M14" s="195">
        <f t="shared" ref="M14:S14" si="29">SUM(M15:M33)/2</f>
        <v>23200</v>
      </c>
      <c r="N14" s="195">
        <f t="shared" si="29"/>
        <v>200</v>
      </c>
      <c r="O14" s="195">
        <f t="shared" si="29"/>
        <v>0</v>
      </c>
      <c r="P14" s="195">
        <f t="shared" si="29"/>
        <v>0</v>
      </c>
      <c r="Q14" s="195">
        <f t="shared" si="29"/>
        <v>0</v>
      </c>
      <c r="R14" s="195">
        <f t="shared" si="29"/>
        <v>23000</v>
      </c>
      <c r="S14" s="195">
        <f t="shared" si="29"/>
        <v>0</v>
      </c>
      <c r="T14" s="196"/>
      <c r="U14" s="205">
        <f t="shared" ref="U14:AA14" si="30">SUM(U15:U33)/2</f>
        <v>87</v>
      </c>
      <c r="V14" s="205">
        <f t="shared" si="30"/>
        <v>87</v>
      </c>
      <c r="W14" s="205">
        <f t="shared" si="30"/>
        <v>0</v>
      </c>
      <c r="X14" s="205">
        <f t="shared" si="30"/>
        <v>0</v>
      </c>
      <c r="Y14" s="205">
        <f t="shared" si="30"/>
        <v>0</v>
      </c>
      <c r="Z14" s="205">
        <f t="shared" si="30"/>
        <v>0</v>
      </c>
      <c r="AA14" s="205">
        <f t="shared" si="30"/>
        <v>0</v>
      </c>
      <c r="AB14" s="196"/>
      <c r="AC14" s="205">
        <f t="shared" ref="AC14:AI14" si="31">SUM(AC15:AC33)/2</f>
        <v>5968</v>
      </c>
      <c r="AD14" s="205">
        <f t="shared" si="31"/>
        <v>68</v>
      </c>
      <c r="AE14" s="205">
        <f t="shared" si="31"/>
        <v>0</v>
      </c>
      <c r="AF14" s="205">
        <f t="shared" si="31"/>
        <v>0</v>
      </c>
      <c r="AG14" s="205">
        <f t="shared" si="31"/>
        <v>0</v>
      </c>
      <c r="AH14" s="205">
        <f t="shared" si="31"/>
        <v>5900</v>
      </c>
      <c r="AI14" s="205">
        <f t="shared" si="31"/>
        <v>0</v>
      </c>
      <c r="AJ14" s="196"/>
      <c r="AK14" s="205">
        <f t="shared" ref="AK14:AQ14" si="32">SUM(AK15:AK33)/2</f>
        <v>11237</v>
      </c>
      <c r="AL14" s="205">
        <f t="shared" si="32"/>
        <v>37</v>
      </c>
      <c r="AM14" s="205">
        <f t="shared" si="32"/>
        <v>0</v>
      </c>
      <c r="AN14" s="205">
        <f t="shared" si="32"/>
        <v>0</v>
      </c>
      <c r="AO14" s="205">
        <f t="shared" si="32"/>
        <v>0</v>
      </c>
      <c r="AP14" s="205">
        <f t="shared" si="32"/>
        <v>11200</v>
      </c>
      <c r="AQ14" s="205">
        <f t="shared" si="32"/>
        <v>0</v>
      </c>
      <c r="AR14" s="196"/>
      <c r="AS14" s="205">
        <f t="shared" ref="AS14:AY14" si="33">SUM(AS15:AS33)/2</f>
        <v>5908</v>
      </c>
      <c r="AT14" s="205">
        <f t="shared" si="33"/>
        <v>8</v>
      </c>
      <c r="AU14" s="205">
        <f t="shared" si="33"/>
        <v>0</v>
      </c>
      <c r="AV14" s="205">
        <f t="shared" si="33"/>
        <v>0</v>
      </c>
      <c r="AW14" s="205">
        <f t="shared" si="33"/>
        <v>0</v>
      </c>
      <c r="AX14" s="205">
        <f t="shared" si="33"/>
        <v>5900</v>
      </c>
      <c r="AY14" s="205">
        <f t="shared" si="33"/>
        <v>0</v>
      </c>
    </row>
    <row r="15" spans="1:51" ht="32.1" customHeight="1" x14ac:dyDescent="0.25">
      <c r="D15" s="202" t="s">
        <v>2795</v>
      </c>
      <c r="E15" s="538" t="s">
        <v>2794</v>
      </c>
      <c r="F15" s="539"/>
      <c r="G15" s="189"/>
      <c r="H15" s="177"/>
      <c r="I15" s="178"/>
      <c r="J15" s="178"/>
      <c r="K15" s="178"/>
      <c r="L15" s="178"/>
      <c r="M15" s="190">
        <f t="shared" ref="M15:S30" si="34">+U15+AC15+AK15+AS15</f>
        <v>117</v>
      </c>
      <c r="N15" s="190">
        <f t="shared" si="34"/>
        <v>117</v>
      </c>
      <c r="O15" s="190">
        <f t="shared" si="34"/>
        <v>0</v>
      </c>
      <c r="P15" s="190">
        <f t="shared" si="34"/>
        <v>0</v>
      </c>
      <c r="Q15" s="190">
        <f t="shared" si="34"/>
        <v>0</v>
      </c>
      <c r="R15" s="190">
        <f t="shared" si="34"/>
        <v>0</v>
      </c>
      <c r="S15" s="190">
        <f t="shared" si="34"/>
        <v>0</v>
      </c>
      <c r="T15" s="192"/>
      <c r="U15" s="181">
        <f t="shared" ref="U15:AA15" si="35">SUM(U16:U19)</f>
        <v>45</v>
      </c>
      <c r="V15" s="181">
        <f t="shared" si="35"/>
        <v>45</v>
      </c>
      <c r="W15" s="181">
        <f t="shared" si="35"/>
        <v>0</v>
      </c>
      <c r="X15" s="181">
        <f t="shared" si="35"/>
        <v>0</v>
      </c>
      <c r="Y15" s="181">
        <f t="shared" si="35"/>
        <v>0</v>
      </c>
      <c r="Z15" s="181">
        <f t="shared" si="35"/>
        <v>0</v>
      </c>
      <c r="AA15" s="181">
        <f t="shared" si="35"/>
        <v>0</v>
      </c>
      <c r="AB15" s="192"/>
      <c r="AC15" s="181">
        <f t="shared" ref="AC15:AI15" si="36">SUM(AC16:AC19)</f>
        <v>43</v>
      </c>
      <c r="AD15" s="181">
        <f t="shared" si="36"/>
        <v>43</v>
      </c>
      <c r="AE15" s="181">
        <f t="shared" si="36"/>
        <v>0</v>
      </c>
      <c r="AF15" s="181">
        <f t="shared" si="36"/>
        <v>0</v>
      </c>
      <c r="AG15" s="181">
        <f t="shared" si="36"/>
        <v>0</v>
      </c>
      <c r="AH15" s="181">
        <f t="shared" si="36"/>
        <v>0</v>
      </c>
      <c r="AI15" s="181">
        <f t="shared" si="36"/>
        <v>0</v>
      </c>
      <c r="AJ15" s="192"/>
      <c r="AK15" s="181">
        <f t="shared" ref="AK15:AQ15" si="37">SUM(AK16:AK19)</f>
        <v>23</v>
      </c>
      <c r="AL15" s="181">
        <f t="shared" si="37"/>
        <v>23</v>
      </c>
      <c r="AM15" s="181">
        <f t="shared" si="37"/>
        <v>0</v>
      </c>
      <c r="AN15" s="181">
        <f t="shared" si="37"/>
        <v>0</v>
      </c>
      <c r="AO15" s="181">
        <f t="shared" si="37"/>
        <v>0</v>
      </c>
      <c r="AP15" s="181">
        <f t="shared" si="37"/>
        <v>0</v>
      </c>
      <c r="AQ15" s="181">
        <f t="shared" si="37"/>
        <v>0</v>
      </c>
      <c r="AR15" s="192"/>
      <c r="AS15" s="181">
        <f t="shared" ref="AS15:AY15" si="38">SUM(AS16:AS19)</f>
        <v>6</v>
      </c>
      <c r="AT15" s="181">
        <f t="shared" si="38"/>
        <v>6</v>
      </c>
      <c r="AU15" s="181">
        <f t="shared" si="38"/>
        <v>0</v>
      </c>
      <c r="AV15" s="181">
        <f t="shared" si="38"/>
        <v>0</v>
      </c>
      <c r="AW15" s="181">
        <f t="shared" si="38"/>
        <v>0</v>
      </c>
      <c r="AX15" s="181">
        <f t="shared" si="38"/>
        <v>0</v>
      </c>
      <c r="AY15" s="181">
        <f t="shared" si="38"/>
        <v>0</v>
      </c>
    </row>
    <row r="16" spans="1:51" ht="32.1" customHeight="1" x14ac:dyDescent="0.25">
      <c r="D16" s="201"/>
      <c r="E16" s="182">
        <f>+Metas!H975</f>
        <v>842</v>
      </c>
      <c r="F16" s="191" t="str">
        <f>+Metas!K975</f>
        <v>Proyectos productivos agrícolas y/o pecuarios presentados a través de Convocatorias</v>
      </c>
      <c r="G16" s="226">
        <f>+Metas!J975</f>
        <v>10</v>
      </c>
      <c r="H16" s="1">
        <f>SUM(I16:L16)</f>
        <v>10</v>
      </c>
      <c r="I16" s="185">
        <v>7</v>
      </c>
      <c r="J16" s="185">
        <v>3</v>
      </c>
      <c r="K16" s="185"/>
      <c r="L16" s="185"/>
      <c r="M16" s="186">
        <f t="shared" si="34"/>
        <v>50</v>
      </c>
      <c r="N16" s="186">
        <f t="shared" si="34"/>
        <v>50</v>
      </c>
      <c r="O16" s="186">
        <f t="shared" si="34"/>
        <v>0</v>
      </c>
      <c r="P16" s="186">
        <f t="shared" si="34"/>
        <v>0</v>
      </c>
      <c r="Q16" s="186">
        <f t="shared" si="34"/>
        <v>0</v>
      </c>
      <c r="R16" s="186">
        <f t="shared" si="34"/>
        <v>0</v>
      </c>
      <c r="S16" s="186">
        <f t="shared" si="34"/>
        <v>0</v>
      </c>
      <c r="T16" s="227">
        <f>+I16</f>
        <v>7</v>
      </c>
      <c r="U16" s="186">
        <f>SUM(V16:AA16)</f>
        <v>35</v>
      </c>
      <c r="V16" s="188">
        <v>35</v>
      </c>
      <c r="W16" s="188"/>
      <c r="X16" s="188"/>
      <c r="Y16" s="188"/>
      <c r="Z16" s="188"/>
      <c r="AA16" s="188"/>
      <c r="AB16" s="227">
        <f>+J16</f>
        <v>3</v>
      </c>
      <c r="AC16" s="186">
        <f>SUM(AD16:AI16)</f>
        <v>15</v>
      </c>
      <c r="AD16" s="188">
        <v>15</v>
      </c>
      <c r="AE16" s="188"/>
      <c r="AF16" s="188"/>
      <c r="AG16" s="188"/>
      <c r="AH16" s="188"/>
      <c r="AI16" s="188"/>
      <c r="AJ16" s="227">
        <f>+K16</f>
        <v>0</v>
      </c>
      <c r="AK16" s="186">
        <f>SUM(AL16:AQ16)</f>
        <v>0</v>
      </c>
      <c r="AL16" s="188"/>
      <c r="AM16" s="188"/>
      <c r="AN16" s="188"/>
      <c r="AO16" s="188"/>
      <c r="AP16" s="188"/>
      <c r="AQ16" s="188"/>
      <c r="AR16" s="227">
        <f>+L16</f>
        <v>0</v>
      </c>
      <c r="AS16" s="186">
        <f>SUM(AT16:AY16)</f>
        <v>0</v>
      </c>
      <c r="AT16" s="188"/>
      <c r="AU16" s="188"/>
      <c r="AV16" s="188"/>
      <c r="AW16" s="188"/>
      <c r="AX16" s="188"/>
      <c r="AY16" s="188"/>
    </row>
    <row r="17" spans="4:51" ht="32.1" customHeight="1" x14ac:dyDescent="0.25">
      <c r="D17" s="201"/>
      <c r="E17" s="182">
        <f>+Metas!H976</f>
        <v>843</v>
      </c>
      <c r="F17" s="191" t="str">
        <f>+Metas!K976</f>
        <v>Proyectos productivos gestionados y fortalecidos a través de recursos del Sistema General de Regalías</v>
      </c>
      <c r="G17" s="226">
        <f>+Metas!J976</f>
        <v>5</v>
      </c>
      <c r="H17" s="1">
        <f>SUM(I17:L17)</f>
        <v>5</v>
      </c>
      <c r="I17" s="185"/>
      <c r="J17" s="185">
        <v>1</v>
      </c>
      <c r="K17" s="185">
        <v>2</v>
      </c>
      <c r="L17" s="185">
        <v>2</v>
      </c>
      <c r="M17" s="186">
        <f t="shared" si="34"/>
        <v>0</v>
      </c>
      <c r="N17" s="186">
        <f t="shared" si="34"/>
        <v>0</v>
      </c>
      <c r="O17" s="186">
        <f t="shared" si="34"/>
        <v>0</v>
      </c>
      <c r="P17" s="186">
        <f t="shared" si="34"/>
        <v>0</v>
      </c>
      <c r="Q17" s="186">
        <f t="shared" si="34"/>
        <v>0</v>
      </c>
      <c r="R17" s="186">
        <f t="shared" si="34"/>
        <v>0</v>
      </c>
      <c r="S17" s="186">
        <f t="shared" si="34"/>
        <v>0</v>
      </c>
      <c r="T17" s="227">
        <f>+I17</f>
        <v>0</v>
      </c>
      <c r="U17" s="186">
        <f>SUM(V17:AA17)</f>
        <v>0</v>
      </c>
      <c r="V17" s="188"/>
      <c r="W17" s="188"/>
      <c r="X17" s="188"/>
      <c r="Y17" s="188"/>
      <c r="Z17" s="188"/>
      <c r="AA17" s="188"/>
      <c r="AB17" s="227">
        <f>+J17</f>
        <v>1</v>
      </c>
      <c r="AC17" s="186">
        <f>SUM(AD17:AI17)</f>
        <v>0</v>
      </c>
      <c r="AD17" s="188"/>
      <c r="AE17" s="188"/>
      <c r="AF17" s="188"/>
      <c r="AG17" s="188"/>
      <c r="AH17" s="188"/>
      <c r="AI17" s="188"/>
      <c r="AJ17" s="227">
        <f>+K17</f>
        <v>2</v>
      </c>
      <c r="AK17" s="186">
        <f>SUM(AL17:AQ17)</f>
        <v>0</v>
      </c>
      <c r="AL17" s="188"/>
      <c r="AM17" s="188"/>
      <c r="AN17" s="188"/>
      <c r="AO17" s="188"/>
      <c r="AP17" s="188"/>
      <c r="AQ17" s="188"/>
      <c r="AR17" s="227">
        <f>+L17</f>
        <v>2</v>
      </c>
      <c r="AS17" s="186">
        <f>SUM(AT17:AY17)</f>
        <v>0</v>
      </c>
      <c r="AT17" s="188"/>
      <c r="AU17" s="188"/>
      <c r="AV17" s="188"/>
      <c r="AW17" s="188"/>
      <c r="AX17" s="188"/>
      <c r="AY17" s="188"/>
    </row>
    <row r="18" spans="4:51" ht="32.1" customHeight="1" x14ac:dyDescent="0.25">
      <c r="D18" s="201"/>
      <c r="E18" s="182">
        <f>+Metas!H977</f>
        <v>844</v>
      </c>
      <c r="F18" s="191" t="str">
        <f>+Metas!K977</f>
        <v>Proyectos productivos con enfoque territorial gestionados y/o apoyados</v>
      </c>
      <c r="G18" s="226">
        <f>+Metas!J977</f>
        <v>4</v>
      </c>
      <c r="H18" s="1">
        <f>SUM(I18:L18)</f>
        <v>4</v>
      </c>
      <c r="I18" s="185">
        <v>1</v>
      </c>
      <c r="J18" s="185">
        <v>2</v>
      </c>
      <c r="K18" s="185">
        <v>1</v>
      </c>
      <c r="L18" s="185"/>
      <c r="M18" s="186">
        <f t="shared" si="34"/>
        <v>20</v>
      </c>
      <c r="N18" s="186">
        <f t="shared" si="34"/>
        <v>20</v>
      </c>
      <c r="O18" s="186">
        <f t="shared" si="34"/>
        <v>0</v>
      </c>
      <c r="P18" s="186">
        <f t="shared" si="34"/>
        <v>0</v>
      </c>
      <c r="Q18" s="186">
        <f t="shared" si="34"/>
        <v>0</v>
      </c>
      <c r="R18" s="186">
        <f t="shared" si="34"/>
        <v>0</v>
      </c>
      <c r="S18" s="186">
        <f t="shared" si="34"/>
        <v>0</v>
      </c>
      <c r="T18" s="227">
        <f>+I18</f>
        <v>1</v>
      </c>
      <c r="U18" s="186">
        <f>SUM(V18:AA18)</f>
        <v>5</v>
      </c>
      <c r="V18" s="188">
        <v>5</v>
      </c>
      <c r="W18" s="188"/>
      <c r="X18" s="188"/>
      <c r="Y18" s="188"/>
      <c r="Z18" s="188"/>
      <c r="AA18" s="188"/>
      <c r="AB18" s="227">
        <f>+J18</f>
        <v>2</v>
      </c>
      <c r="AC18" s="186">
        <f>SUM(AD18:AI18)</f>
        <v>10</v>
      </c>
      <c r="AD18" s="188">
        <v>10</v>
      </c>
      <c r="AE18" s="188"/>
      <c r="AF18" s="188"/>
      <c r="AG18" s="188"/>
      <c r="AH18" s="188"/>
      <c r="AI18" s="188"/>
      <c r="AJ18" s="227">
        <f>+K18</f>
        <v>1</v>
      </c>
      <c r="AK18" s="186">
        <f>SUM(AL18:AQ18)</f>
        <v>5</v>
      </c>
      <c r="AL18" s="188">
        <v>5</v>
      </c>
      <c r="AM18" s="188"/>
      <c r="AN18" s="188"/>
      <c r="AO18" s="188"/>
      <c r="AP18" s="188"/>
      <c r="AQ18" s="188"/>
      <c r="AR18" s="227">
        <f>+L18</f>
        <v>0</v>
      </c>
      <c r="AS18" s="186">
        <f>SUM(AT18:AY18)</f>
        <v>0</v>
      </c>
      <c r="AT18" s="188"/>
      <c r="AU18" s="188"/>
      <c r="AV18" s="188"/>
      <c r="AW18" s="188"/>
      <c r="AX18" s="188"/>
      <c r="AY18" s="188"/>
    </row>
    <row r="19" spans="4:51" ht="32.1" customHeight="1" x14ac:dyDescent="0.25">
      <c r="D19" s="201"/>
      <c r="E19" s="182">
        <f>+Metas!H978</f>
        <v>845</v>
      </c>
      <c r="F19" s="191" t="str">
        <f>+Metas!K978</f>
        <v>Proyectos productivos agropecuarios o agroindustriales gestionados y/o apoyados</v>
      </c>
      <c r="G19" s="226">
        <f>+Metas!J978</f>
        <v>8</v>
      </c>
      <c r="H19" s="1">
        <f>SUM(I19:L19)</f>
        <v>8</v>
      </c>
      <c r="I19" s="185">
        <v>1</v>
      </c>
      <c r="J19" s="185">
        <v>3</v>
      </c>
      <c r="K19" s="185">
        <v>3</v>
      </c>
      <c r="L19" s="185">
        <v>1</v>
      </c>
      <c r="M19" s="186">
        <f t="shared" si="34"/>
        <v>47</v>
      </c>
      <c r="N19" s="186">
        <f t="shared" si="34"/>
        <v>47</v>
      </c>
      <c r="O19" s="186">
        <f t="shared" si="34"/>
        <v>0</v>
      </c>
      <c r="P19" s="186">
        <f t="shared" si="34"/>
        <v>0</v>
      </c>
      <c r="Q19" s="186">
        <f t="shared" si="34"/>
        <v>0</v>
      </c>
      <c r="R19" s="186">
        <f t="shared" si="34"/>
        <v>0</v>
      </c>
      <c r="S19" s="186">
        <f t="shared" si="34"/>
        <v>0</v>
      </c>
      <c r="T19" s="227">
        <f>+I19</f>
        <v>1</v>
      </c>
      <c r="U19" s="186">
        <f>SUM(V19:AA19)</f>
        <v>5</v>
      </c>
      <c r="V19" s="188">
        <v>5</v>
      </c>
      <c r="W19" s="188"/>
      <c r="X19" s="188"/>
      <c r="Y19" s="188"/>
      <c r="Z19" s="188"/>
      <c r="AA19" s="188"/>
      <c r="AB19" s="227">
        <f>+J19</f>
        <v>3</v>
      </c>
      <c r="AC19" s="186">
        <f>SUM(AD19:AI19)</f>
        <v>18</v>
      </c>
      <c r="AD19" s="188">
        <v>18</v>
      </c>
      <c r="AE19" s="188"/>
      <c r="AF19" s="188"/>
      <c r="AG19" s="188"/>
      <c r="AH19" s="188"/>
      <c r="AI19" s="188"/>
      <c r="AJ19" s="227">
        <f>+K19</f>
        <v>3</v>
      </c>
      <c r="AK19" s="186">
        <f>SUM(AL19:AQ19)</f>
        <v>18</v>
      </c>
      <c r="AL19" s="188">
        <v>18</v>
      </c>
      <c r="AM19" s="188"/>
      <c r="AN19" s="188"/>
      <c r="AO19" s="188"/>
      <c r="AP19" s="188"/>
      <c r="AQ19" s="188"/>
      <c r="AR19" s="227">
        <f>+L19</f>
        <v>1</v>
      </c>
      <c r="AS19" s="186">
        <f>SUM(AT19:AY19)</f>
        <v>6</v>
      </c>
      <c r="AT19" s="188">
        <v>6</v>
      </c>
      <c r="AU19" s="188"/>
      <c r="AV19" s="188"/>
      <c r="AW19" s="188"/>
      <c r="AX19" s="188"/>
      <c r="AY19" s="188"/>
    </row>
    <row r="20" spans="4:51" ht="32.1" customHeight="1" x14ac:dyDescent="0.25">
      <c r="D20" s="202" t="s">
        <v>2797</v>
      </c>
      <c r="E20" s="538" t="s">
        <v>2796</v>
      </c>
      <c r="F20" s="539"/>
      <c r="G20" s="189"/>
      <c r="H20" s="177"/>
      <c r="I20" s="178"/>
      <c r="J20" s="178"/>
      <c r="K20" s="178"/>
      <c r="L20" s="178"/>
      <c r="M20" s="190">
        <f t="shared" si="34"/>
        <v>70</v>
      </c>
      <c r="N20" s="190">
        <f t="shared" si="34"/>
        <v>70</v>
      </c>
      <c r="O20" s="190">
        <f t="shared" si="34"/>
        <v>0</v>
      </c>
      <c r="P20" s="190">
        <f t="shared" si="34"/>
        <v>0</v>
      </c>
      <c r="Q20" s="190">
        <f t="shared" si="34"/>
        <v>0</v>
      </c>
      <c r="R20" s="190">
        <f t="shared" si="34"/>
        <v>0</v>
      </c>
      <c r="S20" s="190">
        <f t="shared" si="34"/>
        <v>0</v>
      </c>
      <c r="T20" s="192"/>
      <c r="U20" s="181">
        <f t="shared" ref="U20:AA20" si="39">SUM(U21:U23)</f>
        <v>40</v>
      </c>
      <c r="V20" s="181">
        <f t="shared" si="39"/>
        <v>40</v>
      </c>
      <c r="W20" s="181">
        <f t="shared" si="39"/>
        <v>0</v>
      </c>
      <c r="X20" s="181">
        <f t="shared" si="39"/>
        <v>0</v>
      </c>
      <c r="Y20" s="181">
        <f t="shared" si="39"/>
        <v>0</v>
      </c>
      <c r="Z20" s="181">
        <f t="shared" si="39"/>
        <v>0</v>
      </c>
      <c r="AA20" s="181">
        <f t="shared" si="39"/>
        <v>0</v>
      </c>
      <c r="AB20" s="192"/>
      <c r="AC20" s="181">
        <f t="shared" ref="AC20:AI20" si="40">SUM(AC21:AC23)</f>
        <v>20</v>
      </c>
      <c r="AD20" s="181">
        <f t="shared" si="40"/>
        <v>20</v>
      </c>
      <c r="AE20" s="181">
        <f t="shared" si="40"/>
        <v>0</v>
      </c>
      <c r="AF20" s="181">
        <f t="shared" si="40"/>
        <v>0</v>
      </c>
      <c r="AG20" s="181">
        <f t="shared" si="40"/>
        <v>0</v>
      </c>
      <c r="AH20" s="181">
        <f t="shared" si="40"/>
        <v>0</v>
      </c>
      <c r="AI20" s="181">
        <f t="shared" si="40"/>
        <v>0</v>
      </c>
      <c r="AJ20" s="192"/>
      <c r="AK20" s="181">
        <f t="shared" ref="AK20:AQ20" si="41">SUM(AK21:AK23)</f>
        <v>10</v>
      </c>
      <c r="AL20" s="181">
        <f t="shared" si="41"/>
        <v>10</v>
      </c>
      <c r="AM20" s="181">
        <f t="shared" si="41"/>
        <v>0</v>
      </c>
      <c r="AN20" s="181">
        <f t="shared" si="41"/>
        <v>0</v>
      </c>
      <c r="AO20" s="181">
        <f t="shared" si="41"/>
        <v>0</v>
      </c>
      <c r="AP20" s="181">
        <f t="shared" si="41"/>
        <v>0</v>
      </c>
      <c r="AQ20" s="181">
        <f t="shared" si="41"/>
        <v>0</v>
      </c>
      <c r="AR20" s="192"/>
      <c r="AS20" s="181">
        <f t="shared" ref="AS20:AY20" si="42">SUM(AS21:AS23)</f>
        <v>0</v>
      </c>
      <c r="AT20" s="181">
        <f t="shared" si="42"/>
        <v>0</v>
      </c>
      <c r="AU20" s="181">
        <f t="shared" si="42"/>
        <v>0</v>
      </c>
      <c r="AV20" s="181">
        <f t="shared" si="42"/>
        <v>0</v>
      </c>
      <c r="AW20" s="181">
        <f t="shared" si="42"/>
        <v>0</v>
      </c>
      <c r="AX20" s="181">
        <f t="shared" si="42"/>
        <v>0</v>
      </c>
      <c r="AY20" s="181">
        <f t="shared" si="42"/>
        <v>0</v>
      </c>
    </row>
    <row r="21" spans="4:51" ht="32.1" customHeight="1" x14ac:dyDescent="0.25">
      <c r="D21" s="201"/>
      <c r="E21" s="182">
        <f>+Metas!H979</f>
        <v>846</v>
      </c>
      <c r="F21" s="191" t="str">
        <f>+Metas!K979</f>
        <v>Proyectos productivos con jóvenes rurales gestionados y/o apoyados</v>
      </c>
      <c r="G21" s="226">
        <f>+Metas!J979</f>
        <v>6</v>
      </c>
      <c r="H21" s="1">
        <f>SUM(I21:L21)</f>
        <v>6</v>
      </c>
      <c r="I21" s="185">
        <v>5</v>
      </c>
      <c r="J21" s="185">
        <v>1</v>
      </c>
      <c r="K21" s="185"/>
      <c r="L21" s="185"/>
      <c r="M21" s="186">
        <f t="shared" si="34"/>
        <v>30</v>
      </c>
      <c r="N21" s="186">
        <f t="shared" si="34"/>
        <v>30</v>
      </c>
      <c r="O21" s="186">
        <f t="shared" si="34"/>
        <v>0</v>
      </c>
      <c r="P21" s="186">
        <f t="shared" si="34"/>
        <v>0</v>
      </c>
      <c r="Q21" s="186">
        <f t="shared" si="34"/>
        <v>0</v>
      </c>
      <c r="R21" s="186">
        <f t="shared" si="34"/>
        <v>0</v>
      </c>
      <c r="S21" s="186">
        <f t="shared" si="34"/>
        <v>0</v>
      </c>
      <c r="T21" s="227">
        <f>+I21</f>
        <v>5</v>
      </c>
      <c r="U21" s="186">
        <f>SUM(V21:AA21)</f>
        <v>25</v>
      </c>
      <c r="V21" s="188">
        <v>25</v>
      </c>
      <c r="W21" s="188"/>
      <c r="X21" s="188"/>
      <c r="Y21" s="188"/>
      <c r="Z21" s="188"/>
      <c r="AA21" s="188"/>
      <c r="AB21" s="227">
        <f>+J21</f>
        <v>1</v>
      </c>
      <c r="AC21" s="186">
        <f>SUM(AD21:AI21)</f>
        <v>5</v>
      </c>
      <c r="AD21" s="188">
        <v>5</v>
      </c>
      <c r="AE21" s="188"/>
      <c r="AF21" s="188"/>
      <c r="AG21" s="188"/>
      <c r="AH21" s="188"/>
      <c r="AI21" s="188"/>
      <c r="AJ21" s="227">
        <f>+K21</f>
        <v>0</v>
      </c>
      <c r="AK21" s="186">
        <f>SUM(AL21:AQ21)</f>
        <v>0</v>
      </c>
      <c r="AL21" s="188"/>
      <c r="AM21" s="188"/>
      <c r="AN21" s="188"/>
      <c r="AO21" s="188"/>
      <c r="AP21" s="188"/>
      <c r="AQ21" s="188"/>
      <c r="AR21" s="227">
        <f>+L21</f>
        <v>0</v>
      </c>
      <c r="AS21" s="186">
        <f>SUM(AT21:AY21)</f>
        <v>0</v>
      </c>
      <c r="AT21" s="188"/>
      <c r="AU21" s="188"/>
      <c r="AV21" s="188"/>
      <c r="AW21" s="188"/>
      <c r="AX21" s="188"/>
      <c r="AY21" s="188"/>
    </row>
    <row r="22" spans="4:51" ht="32.1" customHeight="1" x14ac:dyDescent="0.25">
      <c r="D22" s="201"/>
      <c r="E22" s="182">
        <f>+Metas!H980</f>
        <v>847</v>
      </c>
      <c r="F22" s="191" t="str">
        <f>+Metas!K980</f>
        <v>Proyectos productivos con mujeres rurales gestionados y/o apoyados</v>
      </c>
      <c r="G22" s="226">
        <f>+Metas!J980</f>
        <v>6</v>
      </c>
      <c r="H22" s="1">
        <f>SUM(I22:L22)</f>
        <v>6</v>
      </c>
      <c r="I22" s="185">
        <v>2</v>
      </c>
      <c r="J22" s="185">
        <v>2</v>
      </c>
      <c r="K22" s="185">
        <v>2</v>
      </c>
      <c r="L22" s="185"/>
      <c r="M22" s="186">
        <f t="shared" si="34"/>
        <v>30</v>
      </c>
      <c r="N22" s="186">
        <f t="shared" si="34"/>
        <v>30</v>
      </c>
      <c r="O22" s="186">
        <f t="shared" si="34"/>
        <v>0</v>
      </c>
      <c r="P22" s="186">
        <f t="shared" si="34"/>
        <v>0</v>
      </c>
      <c r="Q22" s="186">
        <f t="shared" si="34"/>
        <v>0</v>
      </c>
      <c r="R22" s="186">
        <f t="shared" si="34"/>
        <v>0</v>
      </c>
      <c r="S22" s="186">
        <f t="shared" si="34"/>
        <v>0</v>
      </c>
      <c r="T22" s="227">
        <f>+I22</f>
        <v>2</v>
      </c>
      <c r="U22" s="186">
        <f>SUM(V22:AA22)</f>
        <v>10</v>
      </c>
      <c r="V22" s="188">
        <v>10</v>
      </c>
      <c r="W22" s="188"/>
      <c r="X22" s="188"/>
      <c r="Y22" s="188"/>
      <c r="Z22" s="188"/>
      <c r="AA22" s="188"/>
      <c r="AB22" s="227">
        <f>+J22</f>
        <v>2</v>
      </c>
      <c r="AC22" s="186">
        <f>SUM(AD22:AI22)</f>
        <v>10</v>
      </c>
      <c r="AD22" s="188">
        <v>10</v>
      </c>
      <c r="AE22" s="188"/>
      <c r="AF22" s="188"/>
      <c r="AG22" s="188"/>
      <c r="AH22" s="188"/>
      <c r="AI22" s="188"/>
      <c r="AJ22" s="227">
        <f>+K22</f>
        <v>2</v>
      </c>
      <c r="AK22" s="186">
        <f>SUM(AL22:AQ22)</f>
        <v>10</v>
      </c>
      <c r="AL22" s="188">
        <v>10</v>
      </c>
      <c r="AM22" s="188"/>
      <c r="AN22" s="188"/>
      <c r="AO22" s="188"/>
      <c r="AP22" s="188"/>
      <c r="AQ22" s="188"/>
      <c r="AR22" s="227">
        <f>+L22</f>
        <v>0</v>
      </c>
      <c r="AS22" s="186">
        <f>SUM(AT22:AY22)</f>
        <v>0</v>
      </c>
      <c r="AT22" s="188"/>
      <c r="AU22" s="188"/>
      <c r="AV22" s="188"/>
      <c r="AW22" s="188"/>
      <c r="AX22" s="188"/>
      <c r="AY22" s="188"/>
    </row>
    <row r="23" spans="4:51" ht="32.1" customHeight="1" x14ac:dyDescent="0.25">
      <c r="D23" s="201"/>
      <c r="E23" s="182">
        <f>+Metas!H981</f>
        <v>848</v>
      </c>
      <c r="F23" s="191" t="str">
        <f>+Metas!K981</f>
        <v>Proyectos productivos con población víctima gestionados y/o apoyados</v>
      </c>
      <c r="G23" s="226">
        <f>+Metas!J981</f>
        <v>2</v>
      </c>
      <c r="H23" s="1">
        <f>SUM(I23:L23)</f>
        <v>2</v>
      </c>
      <c r="I23" s="185">
        <v>1</v>
      </c>
      <c r="J23" s="185">
        <v>1</v>
      </c>
      <c r="K23" s="185"/>
      <c r="L23" s="185"/>
      <c r="M23" s="186">
        <f t="shared" si="34"/>
        <v>10</v>
      </c>
      <c r="N23" s="186">
        <f t="shared" si="34"/>
        <v>10</v>
      </c>
      <c r="O23" s="186">
        <f t="shared" si="34"/>
        <v>0</v>
      </c>
      <c r="P23" s="186">
        <f t="shared" si="34"/>
        <v>0</v>
      </c>
      <c r="Q23" s="186">
        <f t="shared" si="34"/>
        <v>0</v>
      </c>
      <c r="R23" s="186">
        <f t="shared" si="34"/>
        <v>0</v>
      </c>
      <c r="S23" s="186">
        <f t="shared" si="34"/>
        <v>0</v>
      </c>
      <c r="T23" s="227">
        <f>+I23</f>
        <v>1</v>
      </c>
      <c r="U23" s="186">
        <f>SUM(V23:AA23)</f>
        <v>5</v>
      </c>
      <c r="V23" s="188">
        <v>5</v>
      </c>
      <c r="W23" s="188"/>
      <c r="X23" s="188"/>
      <c r="Y23" s="188"/>
      <c r="Z23" s="188"/>
      <c r="AA23" s="188"/>
      <c r="AB23" s="227">
        <f>+J23</f>
        <v>1</v>
      </c>
      <c r="AC23" s="186">
        <f>SUM(AD23:AI23)</f>
        <v>5</v>
      </c>
      <c r="AD23" s="188">
        <v>5</v>
      </c>
      <c r="AE23" s="188"/>
      <c r="AF23" s="188"/>
      <c r="AG23" s="188"/>
      <c r="AH23" s="188"/>
      <c r="AI23" s="188"/>
      <c r="AJ23" s="227">
        <f>+K23</f>
        <v>0</v>
      </c>
      <c r="AK23" s="186">
        <f>SUM(AL23:AQ23)</f>
        <v>0</v>
      </c>
      <c r="AL23" s="188"/>
      <c r="AM23" s="188"/>
      <c r="AN23" s="188"/>
      <c r="AO23" s="188"/>
      <c r="AP23" s="188"/>
      <c r="AQ23" s="188"/>
      <c r="AR23" s="227">
        <f>+L23</f>
        <v>0</v>
      </c>
      <c r="AS23" s="186">
        <f>SUM(AT23:AY23)</f>
        <v>0</v>
      </c>
      <c r="AT23" s="188"/>
      <c r="AU23" s="188"/>
      <c r="AV23" s="188"/>
      <c r="AW23" s="188"/>
      <c r="AX23" s="188"/>
      <c r="AY23" s="188"/>
    </row>
    <row r="24" spans="4:51" ht="32.1" customHeight="1" x14ac:dyDescent="0.25">
      <c r="D24" s="202" t="s">
        <v>2799</v>
      </c>
      <c r="E24" s="538" t="s">
        <v>2798</v>
      </c>
      <c r="F24" s="539"/>
      <c r="G24" s="189"/>
      <c r="H24" s="177"/>
      <c r="I24" s="178"/>
      <c r="J24" s="178"/>
      <c r="K24" s="178"/>
      <c r="L24" s="178"/>
      <c r="M24" s="190">
        <f t="shared" si="34"/>
        <v>23000</v>
      </c>
      <c r="N24" s="190">
        <f t="shared" si="34"/>
        <v>0</v>
      </c>
      <c r="O24" s="190">
        <f t="shared" si="34"/>
        <v>0</v>
      </c>
      <c r="P24" s="190">
        <f t="shared" si="34"/>
        <v>0</v>
      </c>
      <c r="Q24" s="190">
        <f t="shared" si="34"/>
        <v>0</v>
      </c>
      <c r="R24" s="190">
        <f t="shared" si="34"/>
        <v>23000</v>
      </c>
      <c r="S24" s="190">
        <f t="shared" si="34"/>
        <v>0</v>
      </c>
      <c r="T24" s="192"/>
      <c r="U24" s="181">
        <f t="shared" ref="U24:AA24" si="43">SUM(U25:U27)</f>
        <v>0</v>
      </c>
      <c r="V24" s="181">
        <f t="shared" si="43"/>
        <v>0</v>
      </c>
      <c r="W24" s="181">
        <f t="shared" si="43"/>
        <v>0</v>
      </c>
      <c r="X24" s="181">
        <f t="shared" si="43"/>
        <v>0</v>
      </c>
      <c r="Y24" s="181">
        <f t="shared" si="43"/>
        <v>0</v>
      </c>
      <c r="Z24" s="181">
        <f t="shared" si="43"/>
        <v>0</v>
      </c>
      <c r="AA24" s="181">
        <f t="shared" si="43"/>
        <v>0</v>
      </c>
      <c r="AB24" s="192"/>
      <c r="AC24" s="181">
        <f t="shared" ref="AC24:AI24" si="44">SUM(AC25:AC27)</f>
        <v>5900</v>
      </c>
      <c r="AD24" s="181">
        <f t="shared" si="44"/>
        <v>0</v>
      </c>
      <c r="AE24" s="181">
        <f t="shared" si="44"/>
        <v>0</v>
      </c>
      <c r="AF24" s="181">
        <f t="shared" si="44"/>
        <v>0</v>
      </c>
      <c r="AG24" s="181">
        <f t="shared" si="44"/>
        <v>0</v>
      </c>
      <c r="AH24" s="181">
        <f t="shared" si="44"/>
        <v>5900</v>
      </c>
      <c r="AI24" s="181">
        <f t="shared" si="44"/>
        <v>0</v>
      </c>
      <c r="AJ24" s="192"/>
      <c r="AK24" s="181">
        <f t="shared" ref="AK24:AQ24" si="45">SUM(AK25:AK27)</f>
        <v>11200</v>
      </c>
      <c r="AL24" s="181">
        <f t="shared" si="45"/>
        <v>0</v>
      </c>
      <c r="AM24" s="181">
        <f t="shared" si="45"/>
        <v>0</v>
      </c>
      <c r="AN24" s="181">
        <f t="shared" si="45"/>
        <v>0</v>
      </c>
      <c r="AO24" s="181">
        <f t="shared" si="45"/>
        <v>0</v>
      </c>
      <c r="AP24" s="181">
        <f t="shared" si="45"/>
        <v>11200</v>
      </c>
      <c r="AQ24" s="181">
        <f t="shared" si="45"/>
        <v>0</v>
      </c>
      <c r="AR24" s="192"/>
      <c r="AS24" s="181">
        <f t="shared" ref="AS24:AY24" si="46">SUM(AS25:AS27)</f>
        <v>5900</v>
      </c>
      <c r="AT24" s="181">
        <f t="shared" si="46"/>
        <v>0</v>
      </c>
      <c r="AU24" s="181">
        <f t="shared" si="46"/>
        <v>0</v>
      </c>
      <c r="AV24" s="181">
        <f t="shared" si="46"/>
        <v>0</v>
      </c>
      <c r="AW24" s="181">
        <f t="shared" si="46"/>
        <v>0</v>
      </c>
      <c r="AX24" s="181">
        <f t="shared" si="46"/>
        <v>5900</v>
      </c>
      <c r="AY24" s="181">
        <f t="shared" si="46"/>
        <v>0</v>
      </c>
    </row>
    <row r="25" spans="4:51" ht="32.1" customHeight="1" x14ac:dyDescent="0.25">
      <c r="D25" s="201"/>
      <c r="E25" s="182">
        <f>+Metas!H982</f>
        <v>849</v>
      </c>
      <c r="F25" s="191" t="str">
        <f>+Metas!K982</f>
        <v>Hectáreas de café sembradas y/o mejoradas</v>
      </c>
      <c r="G25" s="226">
        <f>+Metas!J982</f>
        <v>1500</v>
      </c>
      <c r="H25" s="1">
        <f>SUM(I25:L25)</f>
        <v>1500</v>
      </c>
      <c r="I25" s="185"/>
      <c r="J25" s="185">
        <v>500</v>
      </c>
      <c r="K25" s="185">
        <v>500</v>
      </c>
      <c r="L25" s="185">
        <v>500</v>
      </c>
      <c r="M25" s="186">
        <f t="shared" si="34"/>
        <v>10500</v>
      </c>
      <c r="N25" s="186">
        <f t="shared" si="34"/>
        <v>0</v>
      </c>
      <c r="O25" s="186">
        <f t="shared" si="34"/>
        <v>0</v>
      </c>
      <c r="P25" s="186">
        <f t="shared" si="34"/>
        <v>0</v>
      </c>
      <c r="Q25" s="186">
        <f t="shared" si="34"/>
        <v>0</v>
      </c>
      <c r="R25" s="186">
        <f t="shared" si="34"/>
        <v>10500</v>
      </c>
      <c r="S25" s="186">
        <f t="shared" si="34"/>
        <v>0</v>
      </c>
      <c r="T25" s="227">
        <f>+I25</f>
        <v>0</v>
      </c>
      <c r="U25" s="186">
        <f>SUM(V25:AA25)</f>
        <v>0</v>
      </c>
      <c r="V25" s="188"/>
      <c r="W25" s="188"/>
      <c r="X25" s="188"/>
      <c r="Y25" s="188"/>
      <c r="Z25" s="188"/>
      <c r="AA25" s="188"/>
      <c r="AB25" s="227">
        <f>+J25</f>
        <v>500</v>
      </c>
      <c r="AC25" s="186">
        <f>SUM(AD25:AI25)</f>
        <v>3500</v>
      </c>
      <c r="AD25" s="188"/>
      <c r="AE25" s="188"/>
      <c r="AF25" s="188"/>
      <c r="AG25" s="188"/>
      <c r="AH25" s="188">
        <v>3500</v>
      </c>
      <c r="AI25" s="188"/>
      <c r="AJ25" s="227">
        <f>+K25</f>
        <v>500</v>
      </c>
      <c r="AK25" s="186">
        <f>SUM(AL25:AQ25)</f>
        <v>3500</v>
      </c>
      <c r="AL25" s="188"/>
      <c r="AM25" s="188"/>
      <c r="AN25" s="188"/>
      <c r="AO25" s="188"/>
      <c r="AP25" s="188">
        <v>3500</v>
      </c>
      <c r="AQ25" s="188"/>
      <c r="AR25" s="227">
        <f>+L25</f>
        <v>500</v>
      </c>
      <c r="AS25" s="186">
        <f>SUM(AT25:AY25)</f>
        <v>3500</v>
      </c>
      <c r="AT25" s="188"/>
      <c r="AU25" s="188"/>
      <c r="AV25" s="188"/>
      <c r="AW25" s="188"/>
      <c r="AX25" s="188">
        <v>3500</v>
      </c>
      <c r="AY25" s="188"/>
    </row>
    <row r="26" spans="4:51" ht="32.1" customHeight="1" x14ac:dyDescent="0.25">
      <c r="D26" s="201"/>
      <c r="E26" s="182">
        <f>+Metas!H983</f>
        <v>850</v>
      </c>
      <c r="F26" s="191" t="str">
        <f>+Metas!K983</f>
        <v>Hectáreas de cacao sembradas y/o mejoradas</v>
      </c>
      <c r="G26" s="226">
        <f>+Metas!J983</f>
        <v>1200</v>
      </c>
      <c r="H26" s="1">
        <f>SUM(I26:L26)</f>
        <v>1200</v>
      </c>
      <c r="I26" s="185"/>
      <c r="J26" s="185">
        <v>400</v>
      </c>
      <c r="K26" s="185">
        <v>400</v>
      </c>
      <c r="L26" s="185">
        <v>400</v>
      </c>
      <c r="M26" s="186">
        <f t="shared" si="34"/>
        <v>7200</v>
      </c>
      <c r="N26" s="186">
        <f t="shared" si="34"/>
        <v>0</v>
      </c>
      <c r="O26" s="186">
        <f t="shared" si="34"/>
        <v>0</v>
      </c>
      <c r="P26" s="186">
        <f t="shared" si="34"/>
        <v>0</v>
      </c>
      <c r="Q26" s="186">
        <f t="shared" si="34"/>
        <v>0</v>
      </c>
      <c r="R26" s="186">
        <f t="shared" si="34"/>
        <v>7200</v>
      </c>
      <c r="S26" s="186">
        <f t="shared" si="34"/>
        <v>0</v>
      </c>
      <c r="T26" s="227">
        <f>+I26</f>
        <v>0</v>
      </c>
      <c r="U26" s="186">
        <f>SUM(V26:AA26)</f>
        <v>0</v>
      </c>
      <c r="V26" s="188"/>
      <c r="W26" s="188"/>
      <c r="X26" s="188"/>
      <c r="Y26" s="188"/>
      <c r="Z26" s="188"/>
      <c r="AA26" s="188"/>
      <c r="AB26" s="227">
        <f>+J26</f>
        <v>400</v>
      </c>
      <c r="AC26" s="186">
        <f>SUM(AD26:AI26)</f>
        <v>2400</v>
      </c>
      <c r="AD26" s="188"/>
      <c r="AE26" s="188"/>
      <c r="AF26" s="188"/>
      <c r="AG26" s="188"/>
      <c r="AH26" s="188">
        <v>2400</v>
      </c>
      <c r="AI26" s="188"/>
      <c r="AJ26" s="227">
        <f>+K26</f>
        <v>400</v>
      </c>
      <c r="AK26" s="186">
        <f>SUM(AL26:AQ26)</f>
        <v>2400</v>
      </c>
      <c r="AL26" s="188"/>
      <c r="AM26" s="188"/>
      <c r="AN26" s="188"/>
      <c r="AO26" s="188"/>
      <c r="AP26" s="188">
        <v>2400</v>
      </c>
      <c r="AQ26" s="188"/>
      <c r="AR26" s="227">
        <f>+L26</f>
        <v>400</v>
      </c>
      <c r="AS26" s="186">
        <f>SUM(AT26:AY26)</f>
        <v>2400</v>
      </c>
      <c r="AT26" s="188"/>
      <c r="AU26" s="188"/>
      <c r="AV26" s="188"/>
      <c r="AW26" s="188"/>
      <c r="AX26" s="188">
        <v>2400</v>
      </c>
      <c r="AY26" s="188"/>
    </row>
    <row r="27" spans="4:51" ht="32.1" customHeight="1" x14ac:dyDescent="0.25">
      <c r="D27" s="201"/>
      <c r="E27" s="182">
        <f>+Metas!H984</f>
        <v>851</v>
      </c>
      <c r="F27" s="191" t="str">
        <f>+Metas!K984</f>
        <v>Proyectos gestionados y/o apoyados para mejorar la producción de arroz</v>
      </c>
      <c r="G27" s="226">
        <f>+Metas!J984</f>
        <v>1</v>
      </c>
      <c r="H27" s="1">
        <f>SUM(I27:L27)</f>
        <v>1</v>
      </c>
      <c r="I27" s="185"/>
      <c r="J27" s="185"/>
      <c r="K27" s="185">
        <v>1</v>
      </c>
      <c r="L27" s="185"/>
      <c r="M27" s="186">
        <f t="shared" si="34"/>
        <v>5300</v>
      </c>
      <c r="N27" s="186">
        <f t="shared" si="34"/>
        <v>0</v>
      </c>
      <c r="O27" s="186">
        <f t="shared" si="34"/>
        <v>0</v>
      </c>
      <c r="P27" s="186">
        <f t="shared" si="34"/>
        <v>0</v>
      </c>
      <c r="Q27" s="186">
        <f t="shared" si="34"/>
        <v>0</v>
      </c>
      <c r="R27" s="186">
        <f t="shared" si="34"/>
        <v>5300</v>
      </c>
      <c r="S27" s="186">
        <f t="shared" si="34"/>
        <v>0</v>
      </c>
      <c r="T27" s="227">
        <f>+I27</f>
        <v>0</v>
      </c>
      <c r="U27" s="186">
        <f>SUM(V27:AA27)</f>
        <v>0</v>
      </c>
      <c r="V27" s="188"/>
      <c r="W27" s="188"/>
      <c r="X27" s="188"/>
      <c r="Y27" s="188"/>
      <c r="Z27" s="188"/>
      <c r="AA27" s="188"/>
      <c r="AB27" s="227">
        <f>+J27</f>
        <v>0</v>
      </c>
      <c r="AC27" s="186">
        <f>SUM(AD27:AI27)</f>
        <v>0</v>
      </c>
      <c r="AD27" s="188"/>
      <c r="AE27" s="188"/>
      <c r="AF27" s="188"/>
      <c r="AG27" s="188"/>
      <c r="AH27" s="188"/>
      <c r="AI27" s="188"/>
      <c r="AJ27" s="227">
        <f>+K27</f>
        <v>1</v>
      </c>
      <c r="AK27" s="186">
        <f>SUM(AL27:AQ27)</f>
        <v>5300</v>
      </c>
      <c r="AL27" s="188"/>
      <c r="AM27" s="188"/>
      <c r="AN27" s="188"/>
      <c r="AO27" s="188"/>
      <c r="AP27" s="188">
        <v>5300</v>
      </c>
      <c r="AQ27" s="188"/>
      <c r="AR27" s="227">
        <f>+L27</f>
        <v>0</v>
      </c>
      <c r="AS27" s="186">
        <f>SUM(AT27:AY27)</f>
        <v>0</v>
      </c>
      <c r="AT27" s="188"/>
      <c r="AU27" s="188"/>
      <c r="AV27" s="188"/>
      <c r="AW27" s="188"/>
      <c r="AX27" s="188"/>
      <c r="AY27" s="188"/>
    </row>
    <row r="28" spans="4:51" ht="32.1" customHeight="1" x14ac:dyDescent="0.25">
      <c r="D28" s="202" t="s">
        <v>2801</v>
      </c>
      <c r="E28" s="538" t="s">
        <v>2800</v>
      </c>
      <c r="F28" s="539"/>
      <c r="G28" s="189"/>
      <c r="H28" s="177"/>
      <c r="I28" s="178"/>
      <c r="J28" s="178"/>
      <c r="K28" s="178"/>
      <c r="L28" s="178"/>
      <c r="M28" s="190">
        <f t="shared" si="34"/>
        <v>8</v>
      </c>
      <c r="N28" s="190">
        <f t="shared" si="34"/>
        <v>8</v>
      </c>
      <c r="O28" s="190">
        <f t="shared" si="34"/>
        <v>0</v>
      </c>
      <c r="P28" s="190">
        <f t="shared" si="34"/>
        <v>0</v>
      </c>
      <c r="Q28" s="190">
        <f t="shared" si="34"/>
        <v>0</v>
      </c>
      <c r="R28" s="190">
        <f t="shared" si="34"/>
        <v>0</v>
      </c>
      <c r="S28" s="190">
        <f t="shared" si="34"/>
        <v>0</v>
      </c>
      <c r="T28" s="192"/>
      <c r="U28" s="181">
        <f t="shared" ref="U28:AA28" si="47">SUM(U29:U29)</f>
        <v>1</v>
      </c>
      <c r="V28" s="181">
        <f t="shared" si="47"/>
        <v>1</v>
      </c>
      <c r="W28" s="181">
        <f t="shared" si="47"/>
        <v>0</v>
      </c>
      <c r="X28" s="181">
        <f t="shared" si="47"/>
        <v>0</v>
      </c>
      <c r="Y28" s="181">
        <f t="shared" si="47"/>
        <v>0</v>
      </c>
      <c r="Z28" s="181">
        <f t="shared" si="47"/>
        <v>0</v>
      </c>
      <c r="AA28" s="181">
        <f t="shared" si="47"/>
        <v>0</v>
      </c>
      <c r="AB28" s="192"/>
      <c r="AC28" s="181">
        <f t="shared" ref="AC28:AI28" si="48">SUM(AC29:AC29)</f>
        <v>3</v>
      </c>
      <c r="AD28" s="181">
        <f t="shared" si="48"/>
        <v>3</v>
      </c>
      <c r="AE28" s="181">
        <f t="shared" si="48"/>
        <v>0</v>
      </c>
      <c r="AF28" s="181">
        <f t="shared" si="48"/>
        <v>0</v>
      </c>
      <c r="AG28" s="181">
        <f t="shared" si="48"/>
        <v>0</v>
      </c>
      <c r="AH28" s="181">
        <f t="shared" si="48"/>
        <v>0</v>
      </c>
      <c r="AI28" s="181">
        <f t="shared" si="48"/>
        <v>0</v>
      </c>
      <c r="AJ28" s="192"/>
      <c r="AK28" s="181">
        <f t="shared" ref="AK28:AQ28" si="49">SUM(AK29:AK29)</f>
        <v>3</v>
      </c>
      <c r="AL28" s="181">
        <f t="shared" si="49"/>
        <v>3</v>
      </c>
      <c r="AM28" s="181">
        <f t="shared" si="49"/>
        <v>0</v>
      </c>
      <c r="AN28" s="181">
        <f t="shared" si="49"/>
        <v>0</v>
      </c>
      <c r="AO28" s="181">
        <f t="shared" si="49"/>
        <v>0</v>
      </c>
      <c r="AP28" s="181">
        <f t="shared" si="49"/>
        <v>0</v>
      </c>
      <c r="AQ28" s="181">
        <f t="shared" si="49"/>
        <v>0</v>
      </c>
      <c r="AR28" s="192"/>
      <c r="AS28" s="181">
        <f t="shared" ref="AS28:AY28" si="50">SUM(AS29:AS29)</f>
        <v>1</v>
      </c>
      <c r="AT28" s="181">
        <f t="shared" si="50"/>
        <v>1</v>
      </c>
      <c r="AU28" s="181">
        <f t="shared" si="50"/>
        <v>0</v>
      </c>
      <c r="AV28" s="181">
        <f t="shared" si="50"/>
        <v>0</v>
      </c>
      <c r="AW28" s="181">
        <f t="shared" si="50"/>
        <v>0</v>
      </c>
      <c r="AX28" s="181">
        <f t="shared" si="50"/>
        <v>0</v>
      </c>
      <c r="AY28" s="181">
        <f t="shared" si="50"/>
        <v>0</v>
      </c>
    </row>
    <row r="29" spans="4:51" ht="32.1" customHeight="1" x14ac:dyDescent="0.25">
      <c r="D29" s="201"/>
      <c r="E29" s="182">
        <f>+Metas!H985</f>
        <v>852</v>
      </c>
      <c r="F29" s="191" t="str">
        <f>+Metas!K985</f>
        <v>Eventos y/o ferias de agro negocios apoyadas</v>
      </c>
      <c r="G29" s="226">
        <f>+Metas!J985</f>
        <v>8</v>
      </c>
      <c r="H29" s="1">
        <f>SUM(I29:L29)</f>
        <v>8</v>
      </c>
      <c r="I29" s="185">
        <v>1</v>
      </c>
      <c r="J29" s="185">
        <v>3</v>
      </c>
      <c r="K29" s="185">
        <v>3</v>
      </c>
      <c r="L29" s="185">
        <v>1</v>
      </c>
      <c r="M29" s="186">
        <f t="shared" si="34"/>
        <v>8</v>
      </c>
      <c r="N29" s="186">
        <f t="shared" si="34"/>
        <v>8</v>
      </c>
      <c r="O29" s="186">
        <f t="shared" si="34"/>
        <v>0</v>
      </c>
      <c r="P29" s="186">
        <f t="shared" si="34"/>
        <v>0</v>
      </c>
      <c r="Q29" s="186">
        <f t="shared" si="34"/>
        <v>0</v>
      </c>
      <c r="R29" s="186">
        <f t="shared" si="34"/>
        <v>0</v>
      </c>
      <c r="S29" s="186">
        <f t="shared" si="34"/>
        <v>0</v>
      </c>
      <c r="T29" s="227">
        <f>+I29</f>
        <v>1</v>
      </c>
      <c r="U29" s="186">
        <f>SUM(V29:AA29)</f>
        <v>1</v>
      </c>
      <c r="V29" s="188">
        <v>1</v>
      </c>
      <c r="W29" s="188"/>
      <c r="X29" s="188"/>
      <c r="Y29" s="188"/>
      <c r="Z29" s="188"/>
      <c r="AA29" s="188"/>
      <c r="AB29" s="227">
        <f>+J29</f>
        <v>3</v>
      </c>
      <c r="AC29" s="186">
        <f>SUM(AD29:AI29)</f>
        <v>3</v>
      </c>
      <c r="AD29" s="188">
        <v>3</v>
      </c>
      <c r="AE29" s="188"/>
      <c r="AF29" s="188"/>
      <c r="AG29" s="188"/>
      <c r="AH29" s="188"/>
      <c r="AI29" s="188"/>
      <c r="AJ29" s="227">
        <f>+K29</f>
        <v>3</v>
      </c>
      <c r="AK29" s="186">
        <f>SUM(AL29:AQ29)</f>
        <v>3</v>
      </c>
      <c r="AL29" s="188">
        <v>3</v>
      </c>
      <c r="AM29" s="188"/>
      <c r="AN29" s="188"/>
      <c r="AO29" s="188"/>
      <c r="AP29" s="188"/>
      <c r="AQ29" s="188"/>
      <c r="AR29" s="227">
        <f>+L29</f>
        <v>1</v>
      </c>
      <c r="AS29" s="186">
        <f>SUM(AT29:AY29)</f>
        <v>1</v>
      </c>
      <c r="AT29" s="188">
        <v>1</v>
      </c>
      <c r="AU29" s="188"/>
      <c r="AV29" s="188"/>
      <c r="AW29" s="188"/>
      <c r="AX29" s="188"/>
      <c r="AY29" s="188"/>
    </row>
    <row r="30" spans="4:51" ht="32.1" customHeight="1" x14ac:dyDescent="0.25">
      <c r="D30" s="202" t="s">
        <v>2803</v>
      </c>
      <c r="E30" s="538" t="s">
        <v>2802</v>
      </c>
      <c r="F30" s="539"/>
      <c r="G30" s="189"/>
      <c r="H30" s="177"/>
      <c r="I30" s="178"/>
      <c r="J30" s="178"/>
      <c r="K30" s="178"/>
      <c r="L30" s="178"/>
      <c r="M30" s="190">
        <f t="shared" si="34"/>
        <v>4</v>
      </c>
      <c r="N30" s="190">
        <f t="shared" si="34"/>
        <v>4</v>
      </c>
      <c r="O30" s="190">
        <f t="shared" si="34"/>
        <v>0</v>
      </c>
      <c r="P30" s="190">
        <f t="shared" si="34"/>
        <v>0</v>
      </c>
      <c r="Q30" s="190">
        <f t="shared" si="34"/>
        <v>0</v>
      </c>
      <c r="R30" s="190">
        <f t="shared" si="34"/>
        <v>0</v>
      </c>
      <c r="S30" s="190">
        <f t="shared" si="34"/>
        <v>0</v>
      </c>
      <c r="T30" s="192"/>
      <c r="U30" s="181">
        <f t="shared" ref="U30:AA30" si="51">SUM(U31:U31)</f>
        <v>1</v>
      </c>
      <c r="V30" s="181">
        <f t="shared" si="51"/>
        <v>1</v>
      </c>
      <c r="W30" s="181">
        <f t="shared" si="51"/>
        <v>0</v>
      </c>
      <c r="X30" s="181">
        <f t="shared" si="51"/>
        <v>0</v>
      </c>
      <c r="Y30" s="181">
        <f t="shared" si="51"/>
        <v>0</v>
      </c>
      <c r="Z30" s="181">
        <f t="shared" si="51"/>
        <v>0</v>
      </c>
      <c r="AA30" s="181">
        <f t="shared" si="51"/>
        <v>0</v>
      </c>
      <c r="AB30" s="192"/>
      <c r="AC30" s="181">
        <f t="shared" ref="AC30:AI30" si="52">SUM(AC31:AC31)</f>
        <v>1</v>
      </c>
      <c r="AD30" s="181">
        <f t="shared" si="52"/>
        <v>1</v>
      </c>
      <c r="AE30" s="181">
        <f t="shared" si="52"/>
        <v>0</v>
      </c>
      <c r="AF30" s="181">
        <f t="shared" si="52"/>
        <v>0</v>
      </c>
      <c r="AG30" s="181">
        <f t="shared" si="52"/>
        <v>0</v>
      </c>
      <c r="AH30" s="181">
        <f t="shared" si="52"/>
        <v>0</v>
      </c>
      <c r="AI30" s="181">
        <f t="shared" si="52"/>
        <v>0</v>
      </c>
      <c r="AJ30" s="192"/>
      <c r="AK30" s="181">
        <f t="shared" ref="AK30:AQ30" si="53">SUM(AK31:AK31)</f>
        <v>1</v>
      </c>
      <c r="AL30" s="181">
        <f t="shared" si="53"/>
        <v>1</v>
      </c>
      <c r="AM30" s="181">
        <f t="shared" si="53"/>
        <v>0</v>
      </c>
      <c r="AN30" s="181">
        <f t="shared" si="53"/>
        <v>0</v>
      </c>
      <c r="AO30" s="181">
        <f t="shared" si="53"/>
        <v>0</v>
      </c>
      <c r="AP30" s="181">
        <f t="shared" si="53"/>
        <v>0</v>
      </c>
      <c r="AQ30" s="181">
        <f t="shared" si="53"/>
        <v>0</v>
      </c>
      <c r="AR30" s="192"/>
      <c r="AS30" s="181">
        <f t="shared" ref="AS30:AY30" si="54">SUM(AS31:AS31)</f>
        <v>1</v>
      </c>
      <c r="AT30" s="181">
        <f t="shared" si="54"/>
        <v>1</v>
      </c>
      <c r="AU30" s="181">
        <f t="shared" si="54"/>
        <v>0</v>
      </c>
      <c r="AV30" s="181">
        <f t="shared" si="54"/>
        <v>0</v>
      </c>
      <c r="AW30" s="181">
        <f t="shared" si="54"/>
        <v>0</v>
      </c>
      <c r="AX30" s="181">
        <f t="shared" si="54"/>
        <v>0</v>
      </c>
      <c r="AY30" s="181">
        <f t="shared" si="54"/>
        <v>0</v>
      </c>
    </row>
    <row r="31" spans="4:51" ht="32.1" customHeight="1" x14ac:dyDescent="0.25">
      <c r="D31" s="201"/>
      <c r="E31" s="182">
        <f>+Metas!H986</f>
        <v>853</v>
      </c>
      <c r="F31" s="191" t="str">
        <f>+Metas!K986</f>
        <v>Evaluaciones agropecuarias municipales EVA realizadas</v>
      </c>
      <c r="G31" s="226">
        <f>+Metas!J986</f>
        <v>4</v>
      </c>
      <c r="H31" s="1">
        <f>SUM(I31:L31)</f>
        <v>4</v>
      </c>
      <c r="I31" s="185">
        <v>1</v>
      </c>
      <c r="J31" s="185">
        <v>1</v>
      </c>
      <c r="K31" s="185">
        <v>1</v>
      </c>
      <c r="L31" s="185">
        <v>1</v>
      </c>
      <c r="M31" s="186">
        <f t="shared" ref="M31:S33" si="55">+U31+AC31+AK31+AS31</f>
        <v>4</v>
      </c>
      <c r="N31" s="186">
        <f t="shared" si="55"/>
        <v>4</v>
      </c>
      <c r="O31" s="186">
        <f t="shared" si="55"/>
        <v>0</v>
      </c>
      <c r="P31" s="186">
        <f t="shared" si="55"/>
        <v>0</v>
      </c>
      <c r="Q31" s="186">
        <f t="shared" si="55"/>
        <v>0</v>
      </c>
      <c r="R31" s="186">
        <f t="shared" si="55"/>
        <v>0</v>
      </c>
      <c r="S31" s="186">
        <f t="shared" si="55"/>
        <v>0</v>
      </c>
      <c r="T31" s="227">
        <f>+I31</f>
        <v>1</v>
      </c>
      <c r="U31" s="186">
        <f>SUM(V31:AA31)</f>
        <v>1</v>
      </c>
      <c r="V31" s="188">
        <v>1</v>
      </c>
      <c r="W31" s="188"/>
      <c r="X31" s="188"/>
      <c r="Y31" s="188"/>
      <c r="Z31" s="188"/>
      <c r="AA31" s="188"/>
      <c r="AB31" s="227">
        <f>+J31</f>
        <v>1</v>
      </c>
      <c r="AC31" s="186">
        <f>SUM(AD31:AI31)</f>
        <v>1</v>
      </c>
      <c r="AD31" s="188">
        <v>1</v>
      </c>
      <c r="AE31" s="188"/>
      <c r="AF31" s="188"/>
      <c r="AG31" s="188"/>
      <c r="AH31" s="188"/>
      <c r="AI31" s="188"/>
      <c r="AJ31" s="227">
        <f>+K31</f>
        <v>1</v>
      </c>
      <c r="AK31" s="186">
        <f>SUM(AL31:AQ31)</f>
        <v>1</v>
      </c>
      <c r="AL31" s="188">
        <v>1</v>
      </c>
      <c r="AM31" s="188"/>
      <c r="AN31" s="188"/>
      <c r="AO31" s="188"/>
      <c r="AP31" s="188"/>
      <c r="AQ31" s="188"/>
      <c r="AR31" s="227">
        <f>+L31</f>
        <v>1</v>
      </c>
      <c r="AS31" s="186">
        <f>SUM(AT31:AY31)</f>
        <v>1</v>
      </c>
      <c r="AT31" s="188">
        <v>1</v>
      </c>
      <c r="AU31" s="188"/>
      <c r="AV31" s="188"/>
      <c r="AW31" s="188"/>
      <c r="AX31" s="188"/>
      <c r="AY31" s="188"/>
    </row>
    <row r="32" spans="4:51" ht="32.1" customHeight="1" x14ac:dyDescent="0.25">
      <c r="D32" s="202" t="s">
        <v>2805</v>
      </c>
      <c r="E32" s="538" t="s">
        <v>2804</v>
      </c>
      <c r="F32" s="539"/>
      <c r="G32" s="189"/>
      <c r="H32" s="177"/>
      <c r="I32" s="178"/>
      <c r="J32" s="178"/>
      <c r="K32" s="178"/>
      <c r="L32" s="178"/>
      <c r="M32" s="190">
        <f t="shared" si="55"/>
        <v>1</v>
      </c>
      <c r="N32" s="190">
        <f t="shared" si="55"/>
        <v>1</v>
      </c>
      <c r="O32" s="190">
        <f t="shared" si="55"/>
        <v>0</v>
      </c>
      <c r="P32" s="190">
        <f t="shared" si="55"/>
        <v>0</v>
      </c>
      <c r="Q32" s="190">
        <f t="shared" si="55"/>
        <v>0</v>
      </c>
      <c r="R32" s="190">
        <f t="shared" si="55"/>
        <v>0</v>
      </c>
      <c r="S32" s="190">
        <f t="shared" si="55"/>
        <v>0</v>
      </c>
      <c r="T32" s="192"/>
      <c r="U32" s="181">
        <f t="shared" ref="U32:AA32" si="56">SUM(U33:U33)</f>
        <v>0</v>
      </c>
      <c r="V32" s="181">
        <f t="shared" si="56"/>
        <v>0</v>
      </c>
      <c r="W32" s="181">
        <f t="shared" si="56"/>
        <v>0</v>
      </c>
      <c r="X32" s="181">
        <f t="shared" si="56"/>
        <v>0</v>
      </c>
      <c r="Y32" s="181">
        <f t="shared" si="56"/>
        <v>0</v>
      </c>
      <c r="Z32" s="181">
        <f t="shared" si="56"/>
        <v>0</v>
      </c>
      <c r="AA32" s="181">
        <f t="shared" si="56"/>
        <v>0</v>
      </c>
      <c r="AB32" s="192"/>
      <c r="AC32" s="181">
        <f t="shared" ref="AC32:AI32" si="57">SUM(AC33:AC33)</f>
        <v>1</v>
      </c>
      <c r="AD32" s="181">
        <f t="shared" si="57"/>
        <v>1</v>
      </c>
      <c r="AE32" s="181">
        <f t="shared" si="57"/>
        <v>0</v>
      </c>
      <c r="AF32" s="181">
        <f t="shared" si="57"/>
        <v>0</v>
      </c>
      <c r="AG32" s="181">
        <f t="shared" si="57"/>
        <v>0</v>
      </c>
      <c r="AH32" s="181">
        <f t="shared" si="57"/>
        <v>0</v>
      </c>
      <c r="AI32" s="181">
        <f t="shared" si="57"/>
        <v>0</v>
      </c>
      <c r="AJ32" s="192"/>
      <c r="AK32" s="181">
        <f t="shared" ref="AK32:AQ32" si="58">SUM(AK33:AK33)</f>
        <v>0</v>
      </c>
      <c r="AL32" s="181">
        <f t="shared" si="58"/>
        <v>0</v>
      </c>
      <c r="AM32" s="181">
        <f t="shared" si="58"/>
        <v>0</v>
      </c>
      <c r="AN32" s="181">
        <f t="shared" si="58"/>
        <v>0</v>
      </c>
      <c r="AO32" s="181">
        <f t="shared" si="58"/>
        <v>0</v>
      </c>
      <c r="AP32" s="181">
        <f t="shared" si="58"/>
        <v>0</v>
      </c>
      <c r="AQ32" s="181">
        <f t="shared" si="58"/>
        <v>0</v>
      </c>
      <c r="AR32" s="192"/>
      <c r="AS32" s="181">
        <f t="shared" ref="AS32:AY32" si="59">SUM(AS33:AS33)</f>
        <v>0</v>
      </c>
      <c r="AT32" s="181">
        <f t="shared" si="59"/>
        <v>0</v>
      </c>
      <c r="AU32" s="181">
        <f t="shared" si="59"/>
        <v>0</v>
      </c>
      <c r="AV32" s="181">
        <f t="shared" si="59"/>
        <v>0</v>
      </c>
      <c r="AW32" s="181">
        <f t="shared" si="59"/>
        <v>0</v>
      </c>
      <c r="AX32" s="181">
        <f t="shared" si="59"/>
        <v>0</v>
      </c>
      <c r="AY32" s="181">
        <f t="shared" si="59"/>
        <v>0</v>
      </c>
    </row>
    <row r="33" spans="3:51" ht="32.1" customHeight="1" x14ac:dyDescent="0.25">
      <c r="D33" s="201"/>
      <c r="E33" s="182">
        <f>+Metas!H987</f>
        <v>854</v>
      </c>
      <c r="F33" s="191" t="str">
        <f>+Metas!K987</f>
        <v>Plan de Seguridad Alimentaria y Nutricional Formulado</v>
      </c>
      <c r="G33" s="226">
        <f>+Metas!J987</f>
        <v>1</v>
      </c>
      <c r="H33" s="1">
        <f>SUM(I33:L33)</f>
        <v>1</v>
      </c>
      <c r="I33" s="185"/>
      <c r="J33" s="185">
        <v>1</v>
      </c>
      <c r="K33" s="185"/>
      <c r="L33" s="185"/>
      <c r="M33" s="186">
        <f t="shared" si="55"/>
        <v>1</v>
      </c>
      <c r="N33" s="186">
        <f t="shared" si="55"/>
        <v>1</v>
      </c>
      <c r="O33" s="186">
        <f t="shared" si="55"/>
        <v>0</v>
      </c>
      <c r="P33" s="186">
        <f t="shared" si="55"/>
        <v>0</v>
      </c>
      <c r="Q33" s="186">
        <f t="shared" si="55"/>
        <v>0</v>
      </c>
      <c r="R33" s="186">
        <f t="shared" si="55"/>
        <v>0</v>
      </c>
      <c r="S33" s="186">
        <f t="shared" si="55"/>
        <v>0</v>
      </c>
      <c r="T33" s="227">
        <f>+I33</f>
        <v>0</v>
      </c>
      <c r="U33" s="186">
        <f>SUM(V33:AA33)</f>
        <v>0</v>
      </c>
      <c r="V33" s="188"/>
      <c r="W33" s="188"/>
      <c r="X33" s="188"/>
      <c r="Y33" s="188"/>
      <c r="Z33" s="188"/>
      <c r="AA33" s="188"/>
      <c r="AB33" s="227">
        <f>+J33</f>
        <v>1</v>
      </c>
      <c r="AC33" s="186">
        <f>SUM(AD33:AI33)</f>
        <v>1</v>
      </c>
      <c r="AD33" s="188">
        <v>1</v>
      </c>
      <c r="AE33" s="188"/>
      <c r="AF33" s="188"/>
      <c r="AG33" s="188"/>
      <c r="AH33" s="188"/>
      <c r="AI33" s="188"/>
      <c r="AJ33" s="227">
        <f>+K33</f>
        <v>0</v>
      </c>
      <c r="AK33" s="186">
        <f>SUM(AL33:AQ33)</f>
        <v>0</v>
      </c>
      <c r="AL33" s="188"/>
      <c r="AM33" s="188"/>
      <c r="AN33" s="188"/>
      <c r="AO33" s="188"/>
      <c r="AP33" s="188"/>
      <c r="AQ33" s="188"/>
      <c r="AR33" s="227">
        <f>+L33</f>
        <v>0</v>
      </c>
      <c r="AS33" s="186">
        <f>SUM(AT33:AY33)</f>
        <v>0</v>
      </c>
      <c r="AT33" s="188"/>
      <c r="AU33" s="188"/>
      <c r="AV33" s="188"/>
      <c r="AW33" s="188"/>
      <c r="AX33" s="188"/>
      <c r="AY33" s="188"/>
    </row>
    <row r="34" spans="3:51" ht="32.1" customHeight="1" x14ac:dyDescent="0.25">
      <c r="C34" s="165" t="s">
        <v>2806</v>
      </c>
      <c r="D34" s="166" t="s">
        <v>560</v>
      </c>
      <c r="E34" s="228"/>
      <c r="F34" s="168"/>
      <c r="G34" s="194"/>
      <c r="H34" s="170"/>
      <c r="I34" s="171"/>
      <c r="J34" s="171"/>
      <c r="K34" s="171"/>
      <c r="L34" s="171"/>
      <c r="M34" s="195">
        <f t="shared" ref="M34:S34" si="60">SUM(M35:M37)/2</f>
        <v>1838</v>
      </c>
      <c r="N34" s="195">
        <f t="shared" si="60"/>
        <v>1838</v>
      </c>
      <c r="O34" s="195">
        <f t="shared" si="60"/>
        <v>0</v>
      </c>
      <c r="P34" s="195">
        <f t="shared" si="60"/>
        <v>0</v>
      </c>
      <c r="Q34" s="195">
        <f t="shared" si="60"/>
        <v>0</v>
      </c>
      <c r="R34" s="195">
        <f t="shared" si="60"/>
        <v>0</v>
      </c>
      <c r="S34" s="195">
        <f t="shared" si="60"/>
        <v>0</v>
      </c>
      <c r="T34" s="196"/>
      <c r="U34" s="205">
        <f>SUM(U35:U37)/2</f>
        <v>0</v>
      </c>
      <c r="V34" s="205">
        <f t="shared" ref="V34:AA34" si="61">SUM(V35:V37)/2</f>
        <v>0</v>
      </c>
      <c r="W34" s="205">
        <f t="shared" si="61"/>
        <v>0</v>
      </c>
      <c r="X34" s="205">
        <f t="shared" si="61"/>
        <v>0</v>
      </c>
      <c r="Y34" s="205">
        <f t="shared" si="61"/>
        <v>0</v>
      </c>
      <c r="Z34" s="205">
        <f t="shared" si="61"/>
        <v>0</v>
      </c>
      <c r="AA34" s="205">
        <f t="shared" si="61"/>
        <v>0</v>
      </c>
      <c r="AB34" s="196"/>
      <c r="AC34" s="205">
        <f t="shared" ref="AC34:AI34" si="62">SUM(AC35:AC37)/2</f>
        <v>550</v>
      </c>
      <c r="AD34" s="205">
        <f t="shared" si="62"/>
        <v>550</v>
      </c>
      <c r="AE34" s="205">
        <f t="shared" si="62"/>
        <v>0</v>
      </c>
      <c r="AF34" s="205">
        <f t="shared" si="62"/>
        <v>0</v>
      </c>
      <c r="AG34" s="205">
        <f t="shared" si="62"/>
        <v>0</v>
      </c>
      <c r="AH34" s="205">
        <f t="shared" si="62"/>
        <v>0</v>
      </c>
      <c r="AI34" s="205">
        <f t="shared" si="62"/>
        <v>0</v>
      </c>
      <c r="AJ34" s="196"/>
      <c r="AK34" s="205">
        <f t="shared" ref="AK34:AQ34" si="63">SUM(AK35:AK37)/2</f>
        <v>800</v>
      </c>
      <c r="AL34" s="205">
        <f t="shared" si="63"/>
        <v>800</v>
      </c>
      <c r="AM34" s="205">
        <f t="shared" si="63"/>
        <v>0</v>
      </c>
      <c r="AN34" s="205">
        <f t="shared" si="63"/>
        <v>0</v>
      </c>
      <c r="AO34" s="205">
        <f t="shared" si="63"/>
        <v>0</v>
      </c>
      <c r="AP34" s="205">
        <f t="shared" si="63"/>
        <v>0</v>
      </c>
      <c r="AQ34" s="205">
        <f t="shared" si="63"/>
        <v>0</v>
      </c>
      <c r="AR34" s="196"/>
      <c r="AS34" s="205">
        <f t="shared" ref="AS34:AY34" si="64">SUM(AS35:AS37)/2</f>
        <v>488</v>
      </c>
      <c r="AT34" s="205">
        <f t="shared" si="64"/>
        <v>488</v>
      </c>
      <c r="AU34" s="205">
        <f t="shared" si="64"/>
        <v>0</v>
      </c>
      <c r="AV34" s="205">
        <f t="shared" si="64"/>
        <v>0</v>
      </c>
      <c r="AW34" s="205">
        <f t="shared" si="64"/>
        <v>0</v>
      </c>
      <c r="AX34" s="205">
        <f t="shared" si="64"/>
        <v>0</v>
      </c>
      <c r="AY34" s="205">
        <f t="shared" si="64"/>
        <v>0</v>
      </c>
    </row>
    <row r="35" spans="3:51" ht="32.1" customHeight="1" x14ac:dyDescent="0.25">
      <c r="D35" s="202" t="s">
        <v>2808</v>
      </c>
      <c r="E35" s="538" t="s">
        <v>2807</v>
      </c>
      <c r="F35" s="539"/>
      <c r="G35" s="189"/>
      <c r="H35" s="177"/>
      <c r="I35" s="178"/>
      <c r="J35" s="178"/>
      <c r="K35" s="178"/>
      <c r="L35" s="178"/>
      <c r="M35" s="190">
        <f t="shared" ref="M35:S37" si="65">+U35+AC35+AK35+AS35</f>
        <v>1838</v>
      </c>
      <c r="N35" s="190">
        <f t="shared" si="65"/>
        <v>1838</v>
      </c>
      <c r="O35" s="190">
        <f t="shared" si="65"/>
        <v>0</v>
      </c>
      <c r="P35" s="190">
        <f t="shared" si="65"/>
        <v>0</v>
      </c>
      <c r="Q35" s="190">
        <f t="shared" si="65"/>
        <v>0</v>
      </c>
      <c r="R35" s="190">
        <f t="shared" si="65"/>
        <v>0</v>
      </c>
      <c r="S35" s="190">
        <f t="shared" si="65"/>
        <v>0</v>
      </c>
      <c r="T35" s="192"/>
      <c r="U35" s="181">
        <f t="shared" ref="U35:AA35" si="66">SUM(U36:U37)</f>
        <v>0</v>
      </c>
      <c r="V35" s="181">
        <f t="shared" si="66"/>
        <v>0</v>
      </c>
      <c r="W35" s="181">
        <f t="shared" si="66"/>
        <v>0</v>
      </c>
      <c r="X35" s="181">
        <f t="shared" si="66"/>
        <v>0</v>
      </c>
      <c r="Y35" s="181">
        <f t="shared" si="66"/>
        <v>0</v>
      </c>
      <c r="Z35" s="181">
        <f t="shared" si="66"/>
        <v>0</v>
      </c>
      <c r="AA35" s="181">
        <f t="shared" si="66"/>
        <v>0</v>
      </c>
      <c r="AB35" s="192"/>
      <c r="AC35" s="181">
        <f t="shared" ref="AC35:AI35" si="67">SUM(AC36:AC37)</f>
        <v>550</v>
      </c>
      <c r="AD35" s="181">
        <f t="shared" si="67"/>
        <v>550</v>
      </c>
      <c r="AE35" s="181">
        <f t="shared" si="67"/>
        <v>0</v>
      </c>
      <c r="AF35" s="181">
        <f t="shared" si="67"/>
        <v>0</v>
      </c>
      <c r="AG35" s="181">
        <f t="shared" si="67"/>
        <v>0</v>
      </c>
      <c r="AH35" s="181">
        <f t="shared" si="67"/>
        <v>0</v>
      </c>
      <c r="AI35" s="181">
        <f t="shared" si="67"/>
        <v>0</v>
      </c>
      <c r="AJ35" s="192"/>
      <c r="AK35" s="181">
        <f t="shared" ref="AK35:AQ35" si="68">SUM(AK36:AK37)</f>
        <v>800</v>
      </c>
      <c r="AL35" s="181">
        <f t="shared" si="68"/>
        <v>800</v>
      </c>
      <c r="AM35" s="181">
        <f t="shared" si="68"/>
        <v>0</v>
      </c>
      <c r="AN35" s="181">
        <f t="shared" si="68"/>
        <v>0</v>
      </c>
      <c r="AO35" s="181">
        <f t="shared" si="68"/>
        <v>0</v>
      </c>
      <c r="AP35" s="181">
        <f t="shared" si="68"/>
        <v>0</v>
      </c>
      <c r="AQ35" s="181">
        <f t="shared" si="68"/>
        <v>0</v>
      </c>
      <c r="AR35" s="192"/>
      <c r="AS35" s="181">
        <f t="shared" ref="AS35:AY35" si="69">SUM(AS36:AS37)</f>
        <v>488</v>
      </c>
      <c r="AT35" s="181">
        <f t="shared" si="69"/>
        <v>488</v>
      </c>
      <c r="AU35" s="181">
        <f t="shared" si="69"/>
        <v>0</v>
      </c>
      <c r="AV35" s="181">
        <f t="shared" si="69"/>
        <v>0</v>
      </c>
      <c r="AW35" s="181">
        <f t="shared" si="69"/>
        <v>0</v>
      </c>
      <c r="AX35" s="181">
        <f t="shared" si="69"/>
        <v>0</v>
      </c>
      <c r="AY35" s="181">
        <f t="shared" si="69"/>
        <v>0</v>
      </c>
    </row>
    <row r="36" spans="3:51" ht="32.1" customHeight="1" x14ac:dyDescent="0.25">
      <c r="D36" s="201"/>
      <c r="E36" s="182">
        <f>+Metas!H989</f>
        <v>855</v>
      </c>
      <c r="F36" s="191" t="str">
        <f>+Metas!K989</f>
        <v>Proyectos de infraestructura productiva gestionados y/o apoyados para fortalecer las cadenas de valor</v>
      </c>
      <c r="G36" s="226">
        <f>+Metas!J989</f>
        <v>8</v>
      </c>
      <c r="H36" s="1">
        <f>SUM(I36:L36)</f>
        <v>8</v>
      </c>
      <c r="I36" s="185"/>
      <c r="J36" s="185">
        <v>3</v>
      </c>
      <c r="K36" s="185">
        <v>3</v>
      </c>
      <c r="L36" s="185">
        <v>2</v>
      </c>
      <c r="M36" s="186">
        <f t="shared" si="65"/>
        <v>838</v>
      </c>
      <c r="N36" s="186">
        <f t="shared" si="65"/>
        <v>838</v>
      </c>
      <c r="O36" s="186">
        <f t="shared" si="65"/>
        <v>0</v>
      </c>
      <c r="P36" s="186">
        <f t="shared" si="65"/>
        <v>0</v>
      </c>
      <c r="Q36" s="186">
        <f t="shared" si="65"/>
        <v>0</v>
      </c>
      <c r="R36" s="186">
        <f t="shared" si="65"/>
        <v>0</v>
      </c>
      <c r="S36" s="186">
        <f t="shared" si="65"/>
        <v>0</v>
      </c>
      <c r="T36" s="227">
        <f>+I36</f>
        <v>0</v>
      </c>
      <c r="U36" s="186">
        <f>SUM(V36:AA36)</f>
        <v>0</v>
      </c>
      <c r="V36" s="188"/>
      <c r="W36" s="188"/>
      <c r="X36" s="188"/>
      <c r="Y36" s="188"/>
      <c r="Z36" s="188"/>
      <c r="AA36" s="188"/>
      <c r="AB36" s="227">
        <f>+J36</f>
        <v>3</v>
      </c>
      <c r="AC36" s="186">
        <f>SUM(AD36:AI36)</f>
        <v>300</v>
      </c>
      <c r="AD36" s="188">
        <v>300</v>
      </c>
      <c r="AE36" s="188"/>
      <c r="AF36" s="188"/>
      <c r="AG36" s="188"/>
      <c r="AH36" s="188"/>
      <c r="AI36" s="188"/>
      <c r="AJ36" s="227">
        <f>+K36</f>
        <v>3</v>
      </c>
      <c r="AK36" s="186">
        <f>SUM(AL36:AQ36)</f>
        <v>300</v>
      </c>
      <c r="AL36" s="188">
        <v>300</v>
      </c>
      <c r="AM36" s="188"/>
      <c r="AN36" s="188"/>
      <c r="AO36" s="188"/>
      <c r="AP36" s="188"/>
      <c r="AQ36" s="188"/>
      <c r="AR36" s="227">
        <f>+L36</f>
        <v>2</v>
      </c>
      <c r="AS36" s="186">
        <f>SUM(AT36:AY36)</f>
        <v>238</v>
      </c>
      <c r="AT36" s="188">
        <v>238</v>
      </c>
      <c r="AU36" s="188"/>
      <c r="AV36" s="188"/>
      <c r="AW36" s="188"/>
      <c r="AX36" s="188"/>
      <c r="AY36" s="188"/>
    </row>
    <row r="37" spans="3:51" ht="32.1" customHeight="1" x14ac:dyDescent="0.25">
      <c r="D37" s="201"/>
      <c r="E37" s="182">
        <f>+Metas!H990</f>
        <v>856</v>
      </c>
      <c r="F37" s="191" t="str">
        <f>+Metas!K990</f>
        <v>Distritos de riego construidos y/o rehabilitados</v>
      </c>
      <c r="G37" s="226">
        <f>+Metas!J990</f>
        <v>8</v>
      </c>
      <c r="H37" s="1">
        <f>SUM(I37:L37)</f>
        <v>8</v>
      </c>
      <c r="I37" s="185"/>
      <c r="J37" s="185">
        <v>2</v>
      </c>
      <c r="K37" s="185">
        <v>4</v>
      </c>
      <c r="L37" s="185">
        <v>2</v>
      </c>
      <c r="M37" s="186">
        <f t="shared" si="65"/>
        <v>1000</v>
      </c>
      <c r="N37" s="186">
        <f t="shared" si="65"/>
        <v>1000</v>
      </c>
      <c r="O37" s="186">
        <f t="shared" si="65"/>
        <v>0</v>
      </c>
      <c r="P37" s="186">
        <f t="shared" si="65"/>
        <v>0</v>
      </c>
      <c r="Q37" s="186">
        <f t="shared" si="65"/>
        <v>0</v>
      </c>
      <c r="R37" s="186">
        <f t="shared" si="65"/>
        <v>0</v>
      </c>
      <c r="S37" s="186">
        <f t="shared" si="65"/>
        <v>0</v>
      </c>
      <c r="T37" s="227">
        <f>+I37</f>
        <v>0</v>
      </c>
      <c r="U37" s="186">
        <f>SUM(V37:AA37)</f>
        <v>0</v>
      </c>
      <c r="V37" s="188"/>
      <c r="W37" s="188"/>
      <c r="X37" s="188"/>
      <c r="Y37" s="188"/>
      <c r="Z37" s="188"/>
      <c r="AA37" s="188"/>
      <c r="AB37" s="227">
        <f>+J37</f>
        <v>2</v>
      </c>
      <c r="AC37" s="186">
        <f>SUM(AD37:AI37)</f>
        <v>250</v>
      </c>
      <c r="AD37" s="188">
        <v>250</v>
      </c>
      <c r="AE37" s="188"/>
      <c r="AF37" s="188"/>
      <c r="AG37" s="188"/>
      <c r="AH37" s="188"/>
      <c r="AI37" s="188"/>
      <c r="AJ37" s="227">
        <f>+K37</f>
        <v>4</v>
      </c>
      <c r="AK37" s="186">
        <f>SUM(AL37:AQ37)</f>
        <v>500</v>
      </c>
      <c r="AL37" s="188">
        <v>500</v>
      </c>
      <c r="AM37" s="188"/>
      <c r="AN37" s="188"/>
      <c r="AO37" s="188"/>
      <c r="AP37" s="188"/>
      <c r="AQ37" s="188"/>
      <c r="AR37" s="227">
        <f>+L37</f>
        <v>2</v>
      </c>
      <c r="AS37" s="186">
        <f>SUM(AT37:AY37)</f>
        <v>250</v>
      </c>
      <c r="AT37" s="188">
        <v>250</v>
      </c>
      <c r="AU37" s="188"/>
      <c r="AV37" s="188"/>
      <c r="AW37" s="188"/>
      <c r="AX37" s="188"/>
      <c r="AY37" s="188"/>
    </row>
    <row r="38" spans="3:51" ht="32.1" customHeight="1" x14ac:dyDescent="0.25">
      <c r="C38" s="165" t="s">
        <v>2809</v>
      </c>
      <c r="D38" s="166" t="s">
        <v>562</v>
      </c>
      <c r="E38" s="228"/>
      <c r="F38" s="168"/>
      <c r="G38" s="194"/>
      <c r="H38" s="170"/>
      <c r="I38" s="171"/>
      <c r="J38" s="171"/>
      <c r="K38" s="171"/>
      <c r="L38" s="171"/>
      <c r="M38" s="195">
        <f t="shared" ref="M38:S38" si="70">SUM(M39:M41)/2</f>
        <v>800</v>
      </c>
      <c r="N38" s="195">
        <f t="shared" si="70"/>
        <v>800</v>
      </c>
      <c r="O38" s="195">
        <f t="shared" si="70"/>
        <v>0</v>
      </c>
      <c r="P38" s="195">
        <f t="shared" si="70"/>
        <v>0</v>
      </c>
      <c r="Q38" s="195">
        <f t="shared" si="70"/>
        <v>0</v>
      </c>
      <c r="R38" s="195">
        <f t="shared" si="70"/>
        <v>0</v>
      </c>
      <c r="S38" s="195">
        <f t="shared" si="70"/>
        <v>0</v>
      </c>
      <c r="T38" s="196"/>
      <c r="U38" s="205">
        <f t="shared" ref="U38:AA38" si="71">SUM(U39:U41)/2</f>
        <v>30</v>
      </c>
      <c r="V38" s="205">
        <f t="shared" si="71"/>
        <v>30</v>
      </c>
      <c r="W38" s="205">
        <f t="shared" si="71"/>
        <v>0</v>
      </c>
      <c r="X38" s="205">
        <f t="shared" si="71"/>
        <v>0</v>
      </c>
      <c r="Y38" s="205">
        <f t="shared" si="71"/>
        <v>0</v>
      </c>
      <c r="Z38" s="205">
        <f t="shared" si="71"/>
        <v>0</v>
      </c>
      <c r="AA38" s="205">
        <f t="shared" si="71"/>
        <v>0</v>
      </c>
      <c r="AB38" s="196"/>
      <c r="AC38" s="205">
        <f t="shared" ref="AC38:AI38" si="72">SUM(AC39:AC41)/2</f>
        <v>230</v>
      </c>
      <c r="AD38" s="205">
        <f t="shared" si="72"/>
        <v>230</v>
      </c>
      <c r="AE38" s="205">
        <f t="shared" si="72"/>
        <v>0</v>
      </c>
      <c r="AF38" s="205">
        <f t="shared" si="72"/>
        <v>0</v>
      </c>
      <c r="AG38" s="205">
        <f t="shared" si="72"/>
        <v>0</v>
      </c>
      <c r="AH38" s="205">
        <f t="shared" si="72"/>
        <v>0</v>
      </c>
      <c r="AI38" s="205">
        <f t="shared" si="72"/>
        <v>0</v>
      </c>
      <c r="AJ38" s="196"/>
      <c r="AK38" s="205">
        <f t="shared" ref="AK38:AQ38" si="73">SUM(AK39:AK41)/2</f>
        <v>325</v>
      </c>
      <c r="AL38" s="205">
        <f t="shared" si="73"/>
        <v>325</v>
      </c>
      <c r="AM38" s="205">
        <f t="shared" si="73"/>
        <v>0</v>
      </c>
      <c r="AN38" s="205">
        <f t="shared" si="73"/>
        <v>0</v>
      </c>
      <c r="AO38" s="205">
        <f t="shared" si="73"/>
        <v>0</v>
      </c>
      <c r="AP38" s="205">
        <f t="shared" si="73"/>
        <v>0</v>
      </c>
      <c r="AQ38" s="205">
        <f t="shared" si="73"/>
        <v>0</v>
      </c>
      <c r="AR38" s="196"/>
      <c r="AS38" s="205">
        <f t="shared" ref="AS38:AY38" si="74">SUM(AS39:AS41)/2</f>
        <v>215</v>
      </c>
      <c r="AT38" s="205">
        <f t="shared" si="74"/>
        <v>215</v>
      </c>
      <c r="AU38" s="205">
        <f t="shared" si="74"/>
        <v>0</v>
      </c>
      <c r="AV38" s="205">
        <f t="shared" si="74"/>
        <v>0</v>
      </c>
      <c r="AW38" s="205">
        <f t="shared" si="74"/>
        <v>0</v>
      </c>
      <c r="AX38" s="205">
        <f t="shared" si="74"/>
        <v>0</v>
      </c>
      <c r="AY38" s="205">
        <f t="shared" si="74"/>
        <v>0</v>
      </c>
    </row>
    <row r="39" spans="3:51" ht="32.1" customHeight="1" x14ac:dyDescent="0.25">
      <c r="D39" s="202" t="s">
        <v>2811</v>
      </c>
      <c r="E39" s="538" t="s">
        <v>2810</v>
      </c>
      <c r="F39" s="539"/>
      <c r="G39" s="189"/>
      <c r="H39" s="177"/>
      <c r="I39" s="178"/>
      <c r="J39" s="178"/>
      <c r="K39" s="178"/>
      <c r="L39" s="178"/>
      <c r="M39" s="190">
        <f t="shared" ref="M39:S41" si="75">+U39+AC39+AK39+AS39</f>
        <v>800</v>
      </c>
      <c r="N39" s="190">
        <f t="shared" si="75"/>
        <v>800</v>
      </c>
      <c r="O39" s="190">
        <f t="shared" si="75"/>
        <v>0</v>
      </c>
      <c r="P39" s="190">
        <f t="shared" si="75"/>
        <v>0</v>
      </c>
      <c r="Q39" s="190">
        <f t="shared" si="75"/>
        <v>0</v>
      </c>
      <c r="R39" s="190">
        <f t="shared" si="75"/>
        <v>0</v>
      </c>
      <c r="S39" s="190">
        <f t="shared" si="75"/>
        <v>0</v>
      </c>
      <c r="T39" s="192"/>
      <c r="U39" s="181">
        <f t="shared" ref="U39:AA39" si="76">SUM(U40:U41)</f>
        <v>30</v>
      </c>
      <c r="V39" s="181">
        <f t="shared" si="76"/>
        <v>30</v>
      </c>
      <c r="W39" s="181">
        <f t="shared" si="76"/>
        <v>0</v>
      </c>
      <c r="X39" s="181">
        <f t="shared" si="76"/>
        <v>0</v>
      </c>
      <c r="Y39" s="181">
        <f t="shared" si="76"/>
        <v>0</v>
      </c>
      <c r="Z39" s="181">
        <f t="shared" si="76"/>
        <v>0</v>
      </c>
      <c r="AA39" s="181">
        <f t="shared" si="76"/>
        <v>0</v>
      </c>
      <c r="AB39" s="192"/>
      <c r="AC39" s="181">
        <f t="shared" ref="AC39:AI39" si="77">SUM(AC40:AC41)</f>
        <v>230</v>
      </c>
      <c r="AD39" s="181">
        <f t="shared" si="77"/>
        <v>230</v>
      </c>
      <c r="AE39" s="181">
        <f t="shared" si="77"/>
        <v>0</v>
      </c>
      <c r="AF39" s="181">
        <f t="shared" si="77"/>
        <v>0</v>
      </c>
      <c r="AG39" s="181">
        <f t="shared" si="77"/>
        <v>0</v>
      </c>
      <c r="AH39" s="181">
        <f t="shared" si="77"/>
        <v>0</v>
      </c>
      <c r="AI39" s="181">
        <f t="shared" si="77"/>
        <v>0</v>
      </c>
      <c r="AJ39" s="192"/>
      <c r="AK39" s="181">
        <f t="shared" ref="AK39:AQ39" si="78">SUM(AK40:AK41)</f>
        <v>325</v>
      </c>
      <c r="AL39" s="181">
        <f t="shared" si="78"/>
        <v>325</v>
      </c>
      <c r="AM39" s="181">
        <f t="shared" si="78"/>
        <v>0</v>
      </c>
      <c r="AN39" s="181">
        <f t="shared" si="78"/>
        <v>0</v>
      </c>
      <c r="AO39" s="181">
        <f t="shared" si="78"/>
        <v>0</v>
      </c>
      <c r="AP39" s="181">
        <f t="shared" si="78"/>
        <v>0</v>
      </c>
      <c r="AQ39" s="181">
        <f t="shared" si="78"/>
        <v>0</v>
      </c>
      <c r="AR39" s="192"/>
      <c r="AS39" s="181">
        <f t="shared" ref="AS39:AY39" si="79">SUM(AS40:AS41)</f>
        <v>215</v>
      </c>
      <c r="AT39" s="181">
        <f t="shared" si="79"/>
        <v>215</v>
      </c>
      <c r="AU39" s="181">
        <f t="shared" si="79"/>
        <v>0</v>
      </c>
      <c r="AV39" s="181">
        <f t="shared" si="79"/>
        <v>0</v>
      </c>
      <c r="AW39" s="181">
        <f t="shared" si="79"/>
        <v>0</v>
      </c>
      <c r="AX39" s="181">
        <f t="shared" si="79"/>
        <v>0</v>
      </c>
      <c r="AY39" s="181">
        <f t="shared" si="79"/>
        <v>0</v>
      </c>
    </row>
    <row r="40" spans="3:51" ht="32.1" customHeight="1" x14ac:dyDescent="0.25">
      <c r="D40" s="201"/>
      <c r="E40" s="182">
        <f>+Metas!H992</f>
        <v>857</v>
      </c>
      <c r="F40" s="191" t="str">
        <f>+Metas!K992</f>
        <v>Predios rurales gestionados y/o apoyados en el proceso de titulación</v>
      </c>
      <c r="G40" s="226">
        <f>+Metas!J992</f>
        <v>400</v>
      </c>
      <c r="H40" s="1">
        <f>SUM(I40:L40)</f>
        <v>400</v>
      </c>
      <c r="I40" s="185">
        <v>20</v>
      </c>
      <c r="J40" s="185">
        <v>120</v>
      </c>
      <c r="K40" s="185">
        <v>150</v>
      </c>
      <c r="L40" s="185">
        <v>110</v>
      </c>
      <c r="M40" s="186">
        <f t="shared" si="75"/>
        <v>600</v>
      </c>
      <c r="N40" s="186">
        <f t="shared" si="75"/>
        <v>600</v>
      </c>
      <c r="O40" s="186">
        <f t="shared" si="75"/>
        <v>0</v>
      </c>
      <c r="P40" s="186">
        <f t="shared" si="75"/>
        <v>0</v>
      </c>
      <c r="Q40" s="186">
        <f t="shared" si="75"/>
        <v>0</v>
      </c>
      <c r="R40" s="186">
        <f t="shared" si="75"/>
        <v>0</v>
      </c>
      <c r="S40" s="186">
        <f t="shared" si="75"/>
        <v>0</v>
      </c>
      <c r="T40" s="227">
        <f>+I40</f>
        <v>20</v>
      </c>
      <c r="U40" s="186">
        <f>SUM(V40:AA40)</f>
        <v>30</v>
      </c>
      <c r="V40" s="188">
        <v>30</v>
      </c>
      <c r="W40" s="188"/>
      <c r="X40" s="188"/>
      <c r="Y40" s="188"/>
      <c r="Z40" s="188"/>
      <c r="AA40" s="188"/>
      <c r="AB40" s="227">
        <f>+J40</f>
        <v>120</v>
      </c>
      <c r="AC40" s="186">
        <f>SUM(AD40:AI40)</f>
        <v>180</v>
      </c>
      <c r="AD40" s="188">
        <v>180</v>
      </c>
      <c r="AE40" s="188"/>
      <c r="AF40" s="188"/>
      <c r="AG40" s="188"/>
      <c r="AH40" s="188"/>
      <c r="AI40" s="188"/>
      <c r="AJ40" s="227">
        <f>+K40</f>
        <v>150</v>
      </c>
      <c r="AK40" s="186">
        <f>SUM(AL40:AQ40)</f>
        <v>225</v>
      </c>
      <c r="AL40" s="188">
        <v>225</v>
      </c>
      <c r="AM40" s="188"/>
      <c r="AN40" s="188"/>
      <c r="AO40" s="188"/>
      <c r="AP40" s="188"/>
      <c r="AQ40" s="188"/>
      <c r="AR40" s="227">
        <f>+L40</f>
        <v>110</v>
      </c>
      <c r="AS40" s="186">
        <f>SUM(AT40:AY40)</f>
        <v>165</v>
      </c>
      <c r="AT40" s="188">
        <v>165</v>
      </c>
      <c r="AU40" s="188"/>
      <c r="AV40" s="188"/>
      <c r="AW40" s="188"/>
      <c r="AX40" s="188"/>
      <c r="AY40" s="188"/>
    </row>
    <row r="41" spans="3:51" ht="32.1" customHeight="1" x14ac:dyDescent="0.25">
      <c r="D41" s="201"/>
      <c r="E41" s="182">
        <f>+Metas!H993</f>
        <v>858</v>
      </c>
      <c r="F41" s="191" t="str">
        <f>+Metas!K993</f>
        <v>Sistema catastral gestionado y/o implementado</v>
      </c>
      <c r="G41" s="226">
        <f>+Metas!J993</f>
        <v>1</v>
      </c>
      <c r="H41" s="1">
        <f>SUM(I41:L41)</f>
        <v>1</v>
      </c>
      <c r="I41" s="185"/>
      <c r="J41" s="185">
        <v>0.25</v>
      </c>
      <c r="K41" s="185">
        <v>0.5</v>
      </c>
      <c r="L41" s="185">
        <v>0.25</v>
      </c>
      <c r="M41" s="186">
        <f t="shared" si="75"/>
        <v>200</v>
      </c>
      <c r="N41" s="186">
        <f t="shared" si="75"/>
        <v>200</v>
      </c>
      <c r="O41" s="186">
        <f t="shared" si="75"/>
        <v>0</v>
      </c>
      <c r="P41" s="186">
        <f t="shared" si="75"/>
        <v>0</v>
      </c>
      <c r="Q41" s="186">
        <f t="shared" si="75"/>
        <v>0</v>
      </c>
      <c r="R41" s="186">
        <f t="shared" si="75"/>
        <v>0</v>
      </c>
      <c r="S41" s="186">
        <f t="shared" si="75"/>
        <v>0</v>
      </c>
      <c r="T41" s="227">
        <f>+I41</f>
        <v>0</v>
      </c>
      <c r="U41" s="186">
        <f>SUM(V41:AA41)</f>
        <v>0</v>
      </c>
      <c r="V41" s="188"/>
      <c r="W41" s="188"/>
      <c r="X41" s="188"/>
      <c r="Y41" s="188"/>
      <c r="Z41" s="188"/>
      <c r="AA41" s="188"/>
      <c r="AB41" s="227">
        <f>+J41</f>
        <v>0.25</v>
      </c>
      <c r="AC41" s="186">
        <f>SUM(AD41:AI41)</f>
        <v>50</v>
      </c>
      <c r="AD41" s="188">
        <v>50</v>
      </c>
      <c r="AE41" s="188"/>
      <c r="AF41" s="188"/>
      <c r="AG41" s="188"/>
      <c r="AH41" s="188"/>
      <c r="AI41" s="188"/>
      <c r="AJ41" s="227">
        <f>+K41</f>
        <v>0.5</v>
      </c>
      <c r="AK41" s="186">
        <f>SUM(AL41:AQ41)</f>
        <v>100</v>
      </c>
      <c r="AL41" s="188">
        <v>100</v>
      </c>
      <c r="AM41" s="188"/>
      <c r="AN41" s="188"/>
      <c r="AO41" s="188"/>
      <c r="AP41" s="188"/>
      <c r="AQ41" s="188"/>
      <c r="AR41" s="227">
        <f>+L41</f>
        <v>0.25</v>
      </c>
      <c r="AS41" s="186">
        <f>SUM(AT41:AY41)</f>
        <v>50</v>
      </c>
      <c r="AT41" s="188">
        <v>50</v>
      </c>
      <c r="AU41" s="188"/>
      <c r="AV41" s="188"/>
      <c r="AW41" s="188"/>
      <c r="AX41" s="188"/>
      <c r="AY41" s="188"/>
    </row>
    <row r="42" spans="3:51" ht="32.1" customHeight="1" x14ac:dyDescent="0.25">
      <c r="C42" s="165" t="s">
        <v>2812</v>
      </c>
      <c r="D42" s="166" t="s">
        <v>564</v>
      </c>
      <c r="E42" s="228"/>
      <c r="F42" s="168"/>
      <c r="G42" s="194"/>
      <c r="H42" s="170"/>
      <c r="I42" s="171"/>
      <c r="J42" s="171"/>
      <c r="K42" s="171"/>
      <c r="L42" s="171"/>
      <c r="M42" s="195">
        <f t="shared" ref="M42:S42" si="80">SUM(M43:M44)/2</f>
        <v>400</v>
      </c>
      <c r="N42" s="195">
        <f t="shared" si="80"/>
        <v>400</v>
      </c>
      <c r="O42" s="195">
        <f t="shared" si="80"/>
        <v>0</v>
      </c>
      <c r="P42" s="195">
        <f t="shared" si="80"/>
        <v>0</v>
      </c>
      <c r="Q42" s="195">
        <f t="shared" si="80"/>
        <v>0</v>
      </c>
      <c r="R42" s="195">
        <f t="shared" si="80"/>
        <v>0</v>
      </c>
      <c r="S42" s="195">
        <f t="shared" si="80"/>
        <v>0</v>
      </c>
      <c r="T42" s="196"/>
      <c r="U42" s="205">
        <f t="shared" ref="U42:AA42" si="81">SUM(U43:U44)/2</f>
        <v>56</v>
      </c>
      <c r="V42" s="205">
        <f t="shared" si="81"/>
        <v>56</v>
      </c>
      <c r="W42" s="205">
        <f t="shared" si="81"/>
        <v>0</v>
      </c>
      <c r="X42" s="205">
        <f t="shared" si="81"/>
        <v>0</v>
      </c>
      <c r="Y42" s="205">
        <f t="shared" si="81"/>
        <v>0</v>
      </c>
      <c r="Z42" s="205">
        <f t="shared" si="81"/>
        <v>0</v>
      </c>
      <c r="AA42" s="205">
        <f t="shared" si="81"/>
        <v>0</v>
      </c>
      <c r="AB42" s="196"/>
      <c r="AC42" s="205">
        <f t="shared" ref="AC42:AI42" si="82">SUM(AC43:AC44)/2</f>
        <v>112</v>
      </c>
      <c r="AD42" s="205">
        <f t="shared" si="82"/>
        <v>112</v>
      </c>
      <c r="AE42" s="205">
        <f t="shared" si="82"/>
        <v>0</v>
      </c>
      <c r="AF42" s="205">
        <f t="shared" si="82"/>
        <v>0</v>
      </c>
      <c r="AG42" s="205">
        <f t="shared" si="82"/>
        <v>0</v>
      </c>
      <c r="AH42" s="205">
        <f t="shared" si="82"/>
        <v>0</v>
      </c>
      <c r="AI42" s="205">
        <f t="shared" si="82"/>
        <v>0</v>
      </c>
      <c r="AJ42" s="196"/>
      <c r="AK42" s="205">
        <f t="shared" ref="AK42:AQ42" si="83">SUM(AK43:AK44)/2</f>
        <v>112</v>
      </c>
      <c r="AL42" s="205">
        <f t="shared" si="83"/>
        <v>112</v>
      </c>
      <c r="AM42" s="205">
        <f t="shared" si="83"/>
        <v>0</v>
      </c>
      <c r="AN42" s="205">
        <f t="shared" si="83"/>
        <v>0</v>
      </c>
      <c r="AO42" s="205">
        <f t="shared" si="83"/>
        <v>0</v>
      </c>
      <c r="AP42" s="205">
        <f t="shared" si="83"/>
        <v>0</v>
      </c>
      <c r="AQ42" s="205">
        <f t="shared" si="83"/>
        <v>0</v>
      </c>
      <c r="AR42" s="196"/>
      <c r="AS42" s="205">
        <f t="shared" ref="AS42:AY42" si="84">SUM(AS43:AS44)/2</f>
        <v>120</v>
      </c>
      <c r="AT42" s="205">
        <f t="shared" si="84"/>
        <v>120</v>
      </c>
      <c r="AU42" s="205">
        <f t="shared" si="84"/>
        <v>0</v>
      </c>
      <c r="AV42" s="205">
        <f t="shared" si="84"/>
        <v>0</v>
      </c>
      <c r="AW42" s="205">
        <f t="shared" si="84"/>
        <v>0</v>
      </c>
      <c r="AX42" s="205">
        <f t="shared" si="84"/>
        <v>0</v>
      </c>
      <c r="AY42" s="205">
        <f t="shared" si="84"/>
        <v>0</v>
      </c>
    </row>
    <row r="43" spans="3:51" ht="32.1" customHeight="1" x14ac:dyDescent="0.25">
      <c r="D43" s="202" t="s">
        <v>2814</v>
      </c>
      <c r="E43" s="538" t="s">
        <v>2813</v>
      </c>
      <c r="F43" s="539"/>
      <c r="G43" s="189"/>
      <c r="H43" s="177"/>
      <c r="I43" s="178"/>
      <c r="J43" s="178"/>
      <c r="K43" s="178"/>
      <c r="L43" s="178"/>
      <c r="M43" s="190">
        <f t="shared" ref="M43:S44" si="85">+U43+AC43+AK43+AS43</f>
        <v>400</v>
      </c>
      <c r="N43" s="190">
        <f t="shared" si="85"/>
        <v>400</v>
      </c>
      <c r="O43" s="190">
        <f t="shared" si="85"/>
        <v>0</v>
      </c>
      <c r="P43" s="190">
        <f t="shared" si="85"/>
        <v>0</v>
      </c>
      <c r="Q43" s="190">
        <f t="shared" si="85"/>
        <v>0</v>
      </c>
      <c r="R43" s="190">
        <f t="shared" si="85"/>
        <v>0</v>
      </c>
      <c r="S43" s="190">
        <f t="shared" si="85"/>
        <v>0</v>
      </c>
      <c r="T43" s="192"/>
      <c r="U43" s="181">
        <f t="shared" ref="U43:AA43" si="86">SUM(U44:U44)</f>
        <v>56</v>
      </c>
      <c r="V43" s="181">
        <f t="shared" si="86"/>
        <v>56</v>
      </c>
      <c r="W43" s="181">
        <f t="shared" si="86"/>
        <v>0</v>
      </c>
      <c r="X43" s="181">
        <f t="shared" si="86"/>
        <v>0</v>
      </c>
      <c r="Y43" s="181">
        <f t="shared" si="86"/>
        <v>0</v>
      </c>
      <c r="Z43" s="181">
        <f t="shared" si="86"/>
        <v>0</v>
      </c>
      <c r="AA43" s="181">
        <f t="shared" si="86"/>
        <v>0</v>
      </c>
      <c r="AB43" s="192"/>
      <c r="AC43" s="181">
        <f t="shared" ref="AC43:AI43" si="87">SUM(AC44:AC44)</f>
        <v>112</v>
      </c>
      <c r="AD43" s="181">
        <f t="shared" si="87"/>
        <v>112</v>
      </c>
      <c r="AE43" s="181">
        <f t="shared" si="87"/>
        <v>0</v>
      </c>
      <c r="AF43" s="181">
        <f t="shared" si="87"/>
        <v>0</v>
      </c>
      <c r="AG43" s="181">
        <f t="shared" si="87"/>
        <v>0</v>
      </c>
      <c r="AH43" s="181">
        <f t="shared" si="87"/>
        <v>0</v>
      </c>
      <c r="AI43" s="181">
        <f t="shared" si="87"/>
        <v>0</v>
      </c>
      <c r="AJ43" s="192"/>
      <c r="AK43" s="181">
        <f t="shared" ref="AK43:AQ43" si="88">SUM(AK44:AK44)</f>
        <v>112</v>
      </c>
      <c r="AL43" s="181">
        <f t="shared" si="88"/>
        <v>112</v>
      </c>
      <c r="AM43" s="181">
        <f t="shared" si="88"/>
        <v>0</v>
      </c>
      <c r="AN43" s="181">
        <f t="shared" si="88"/>
        <v>0</v>
      </c>
      <c r="AO43" s="181">
        <f t="shared" si="88"/>
        <v>0</v>
      </c>
      <c r="AP43" s="181">
        <f t="shared" si="88"/>
        <v>0</v>
      </c>
      <c r="AQ43" s="181">
        <f t="shared" si="88"/>
        <v>0</v>
      </c>
      <c r="AR43" s="192"/>
      <c r="AS43" s="181">
        <f t="shared" ref="AS43:AY43" si="89">SUM(AS44:AS44)</f>
        <v>120</v>
      </c>
      <c r="AT43" s="181">
        <f t="shared" si="89"/>
        <v>120</v>
      </c>
      <c r="AU43" s="181">
        <f t="shared" si="89"/>
        <v>0</v>
      </c>
      <c r="AV43" s="181">
        <f t="shared" si="89"/>
        <v>0</v>
      </c>
      <c r="AW43" s="181">
        <f t="shared" si="89"/>
        <v>0</v>
      </c>
      <c r="AX43" s="181">
        <f t="shared" si="89"/>
        <v>0</v>
      </c>
      <c r="AY43" s="181">
        <f t="shared" si="89"/>
        <v>0</v>
      </c>
    </row>
    <row r="44" spans="3:51" ht="32.1" customHeight="1" x14ac:dyDescent="0.25">
      <c r="D44" s="201"/>
      <c r="E44" s="182">
        <f>+Metas!H995</f>
        <v>859</v>
      </c>
      <c r="F44" s="191" t="str">
        <f>+Metas!K995</f>
        <v>Acciones de articulación interinstitucional realizadas</v>
      </c>
      <c r="G44" s="226">
        <f>+Metas!J995</f>
        <v>14</v>
      </c>
      <c r="H44" s="1">
        <f>SUM(I44:L44)</f>
        <v>14</v>
      </c>
      <c r="I44" s="185">
        <v>2</v>
      </c>
      <c r="J44" s="185">
        <v>4</v>
      </c>
      <c r="K44" s="185">
        <v>4</v>
      </c>
      <c r="L44" s="185">
        <v>4</v>
      </c>
      <c r="M44" s="186">
        <f t="shared" si="85"/>
        <v>400</v>
      </c>
      <c r="N44" s="186">
        <f t="shared" si="85"/>
        <v>400</v>
      </c>
      <c r="O44" s="186">
        <f t="shared" si="85"/>
        <v>0</v>
      </c>
      <c r="P44" s="186">
        <f t="shared" si="85"/>
        <v>0</v>
      </c>
      <c r="Q44" s="186">
        <f t="shared" si="85"/>
        <v>0</v>
      </c>
      <c r="R44" s="186">
        <f t="shared" si="85"/>
        <v>0</v>
      </c>
      <c r="S44" s="186">
        <f t="shared" si="85"/>
        <v>0</v>
      </c>
      <c r="T44" s="227">
        <f>+I44</f>
        <v>2</v>
      </c>
      <c r="U44" s="186">
        <f>SUM(V44:AA44)</f>
        <v>56</v>
      </c>
      <c r="V44" s="188">
        <v>56</v>
      </c>
      <c r="W44" s="188"/>
      <c r="X44" s="188"/>
      <c r="Y44" s="188"/>
      <c r="Z44" s="188"/>
      <c r="AA44" s="188"/>
      <c r="AB44" s="227">
        <f>+J44</f>
        <v>4</v>
      </c>
      <c r="AC44" s="186">
        <f>SUM(AD44:AI44)</f>
        <v>112</v>
      </c>
      <c r="AD44" s="188">
        <v>112</v>
      </c>
      <c r="AE44" s="188"/>
      <c r="AF44" s="188"/>
      <c r="AG44" s="188"/>
      <c r="AH44" s="188"/>
      <c r="AI44" s="188"/>
      <c r="AJ44" s="227">
        <f>+K44</f>
        <v>4</v>
      </c>
      <c r="AK44" s="186">
        <f>SUM(AL44:AQ44)</f>
        <v>112</v>
      </c>
      <c r="AL44" s="188">
        <v>112</v>
      </c>
      <c r="AM44" s="188"/>
      <c r="AN44" s="188"/>
      <c r="AO44" s="188"/>
      <c r="AP44" s="188"/>
      <c r="AQ44" s="188"/>
      <c r="AR44" s="227">
        <f>+L44</f>
        <v>4</v>
      </c>
      <c r="AS44" s="186">
        <f>SUM(AT44:AY44)</f>
        <v>120</v>
      </c>
      <c r="AT44" s="188">
        <v>120</v>
      </c>
      <c r="AU44" s="188"/>
      <c r="AV44" s="188"/>
      <c r="AW44" s="188"/>
      <c r="AX44" s="188"/>
      <c r="AY44" s="188"/>
    </row>
    <row r="45" spans="3:51" ht="32.1" customHeight="1" x14ac:dyDescent="0.25">
      <c r="C45" s="165" t="s">
        <v>2815</v>
      </c>
      <c r="D45" s="166" t="s">
        <v>566</v>
      </c>
      <c r="E45" s="228"/>
      <c r="F45" s="168"/>
      <c r="G45" s="194"/>
      <c r="H45" s="170"/>
      <c r="I45" s="171"/>
      <c r="J45" s="171"/>
      <c r="K45" s="171"/>
      <c r="L45" s="171"/>
      <c r="M45" s="195">
        <f t="shared" ref="M45:S45" si="90">SUM(M46:M47)/2</f>
        <v>200</v>
      </c>
      <c r="N45" s="195">
        <f t="shared" si="90"/>
        <v>200</v>
      </c>
      <c r="O45" s="195">
        <f t="shared" si="90"/>
        <v>0</v>
      </c>
      <c r="P45" s="195">
        <f t="shared" si="90"/>
        <v>0</v>
      </c>
      <c r="Q45" s="195">
        <f t="shared" si="90"/>
        <v>0</v>
      </c>
      <c r="R45" s="195">
        <f t="shared" si="90"/>
        <v>0</v>
      </c>
      <c r="S45" s="195">
        <f t="shared" si="90"/>
        <v>0</v>
      </c>
      <c r="T45" s="196"/>
      <c r="U45" s="205">
        <f t="shared" ref="U45:AA45" si="91">SUM(U46:U47)/2</f>
        <v>0</v>
      </c>
      <c r="V45" s="205">
        <f t="shared" si="91"/>
        <v>0</v>
      </c>
      <c r="W45" s="205">
        <f t="shared" si="91"/>
        <v>0</v>
      </c>
      <c r="X45" s="205">
        <f t="shared" si="91"/>
        <v>0</v>
      </c>
      <c r="Y45" s="205">
        <f t="shared" si="91"/>
        <v>0</v>
      </c>
      <c r="Z45" s="205">
        <f t="shared" si="91"/>
        <v>0</v>
      </c>
      <c r="AA45" s="205">
        <f t="shared" si="91"/>
        <v>0</v>
      </c>
      <c r="AB45" s="196"/>
      <c r="AC45" s="205">
        <f t="shared" ref="AC45:AI45" si="92">SUM(AC46:AC47)/2</f>
        <v>70</v>
      </c>
      <c r="AD45" s="205">
        <f t="shared" si="92"/>
        <v>70</v>
      </c>
      <c r="AE45" s="205">
        <f t="shared" si="92"/>
        <v>0</v>
      </c>
      <c r="AF45" s="205">
        <f t="shared" si="92"/>
        <v>0</v>
      </c>
      <c r="AG45" s="205">
        <f t="shared" si="92"/>
        <v>0</v>
      </c>
      <c r="AH45" s="205">
        <f t="shared" si="92"/>
        <v>0</v>
      </c>
      <c r="AI45" s="205">
        <f t="shared" si="92"/>
        <v>0</v>
      </c>
      <c r="AJ45" s="196"/>
      <c r="AK45" s="205">
        <f t="shared" ref="AK45:AQ45" si="93">SUM(AK46:AK47)/2</f>
        <v>70</v>
      </c>
      <c r="AL45" s="205">
        <f t="shared" si="93"/>
        <v>70</v>
      </c>
      <c r="AM45" s="205">
        <f t="shared" si="93"/>
        <v>0</v>
      </c>
      <c r="AN45" s="205">
        <f t="shared" si="93"/>
        <v>0</v>
      </c>
      <c r="AO45" s="205">
        <f t="shared" si="93"/>
        <v>0</v>
      </c>
      <c r="AP45" s="205">
        <f t="shared" si="93"/>
        <v>0</v>
      </c>
      <c r="AQ45" s="205">
        <f t="shared" si="93"/>
        <v>0</v>
      </c>
      <c r="AR45" s="196"/>
      <c r="AS45" s="205">
        <f t="shared" ref="AS45:AY45" si="94">SUM(AS46:AS47)/2</f>
        <v>60</v>
      </c>
      <c r="AT45" s="205">
        <f t="shared" si="94"/>
        <v>60</v>
      </c>
      <c r="AU45" s="205">
        <f t="shared" si="94"/>
        <v>0</v>
      </c>
      <c r="AV45" s="205">
        <f t="shared" si="94"/>
        <v>0</v>
      </c>
      <c r="AW45" s="205">
        <f t="shared" si="94"/>
        <v>0</v>
      </c>
      <c r="AX45" s="205">
        <f t="shared" si="94"/>
        <v>0</v>
      </c>
      <c r="AY45" s="205">
        <f t="shared" si="94"/>
        <v>0</v>
      </c>
    </row>
    <row r="46" spans="3:51" ht="32.1" customHeight="1" x14ac:dyDescent="0.25">
      <c r="D46" s="202" t="s">
        <v>2817</v>
      </c>
      <c r="E46" s="538" t="s">
        <v>2816</v>
      </c>
      <c r="F46" s="539"/>
      <c r="G46" s="189"/>
      <c r="H46" s="177"/>
      <c r="I46" s="178"/>
      <c r="J46" s="178"/>
      <c r="K46" s="178"/>
      <c r="L46" s="178"/>
      <c r="M46" s="190">
        <f t="shared" ref="M46:S47" si="95">+U46+AC46+AK46+AS46</f>
        <v>200</v>
      </c>
      <c r="N46" s="190">
        <f t="shared" si="95"/>
        <v>200</v>
      </c>
      <c r="O46" s="190">
        <f t="shared" si="95"/>
        <v>0</v>
      </c>
      <c r="P46" s="190">
        <f t="shared" si="95"/>
        <v>0</v>
      </c>
      <c r="Q46" s="190">
        <f t="shared" si="95"/>
        <v>0</v>
      </c>
      <c r="R46" s="190">
        <f t="shared" si="95"/>
        <v>0</v>
      </c>
      <c r="S46" s="190">
        <f t="shared" si="95"/>
        <v>0</v>
      </c>
      <c r="T46" s="192"/>
      <c r="U46" s="181">
        <f t="shared" ref="U46:AA46" si="96">SUM(U47:U47)</f>
        <v>0</v>
      </c>
      <c r="V46" s="181">
        <f t="shared" si="96"/>
        <v>0</v>
      </c>
      <c r="W46" s="181">
        <f t="shared" si="96"/>
        <v>0</v>
      </c>
      <c r="X46" s="181">
        <f t="shared" si="96"/>
        <v>0</v>
      </c>
      <c r="Y46" s="181">
        <f t="shared" si="96"/>
        <v>0</v>
      </c>
      <c r="Z46" s="181">
        <f t="shared" si="96"/>
        <v>0</v>
      </c>
      <c r="AA46" s="181">
        <f t="shared" si="96"/>
        <v>0</v>
      </c>
      <c r="AB46" s="192"/>
      <c r="AC46" s="181">
        <f t="shared" ref="AC46:AI46" si="97">SUM(AC47:AC47)</f>
        <v>70</v>
      </c>
      <c r="AD46" s="181">
        <f t="shared" si="97"/>
        <v>70</v>
      </c>
      <c r="AE46" s="181">
        <f t="shared" si="97"/>
        <v>0</v>
      </c>
      <c r="AF46" s="181">
        <f t="shared" si="97"/>
        <v>0</v>
      </c>
      <c r="AG46" s="181">
        <f t="shared" si="97"/>
        <v>0</v>
      </c>
      <c r="AH46" s="181">
        <f t="shared" si="97"/>
        <v>0</v>
      </c>
      <c r="AI46" s="181">
        <f t="shared" si="97"/>
        <v>0</v>
      </c>
      <c r="AJ46" s="192"/>
      <c r="AK46" s="181">
        <f t="shared" ref="AK46:AQ46" si="98">SUM(AK47:AK47)</f>
        <v>70</v>
      </c>
      <c r="AL46" s="181">
        <f t="shared" si="98"/>
        <v>70</v>
      </c>
      <c r="AM46" s="181">
        <f t="shared" si="98"/>
        <v>0</v>
      </c>
      <c r="AN46" s="181">
        <f t="shared" si="98"/>
        <v>0</v>
      </c>
      <c r="AO46" s="181">
        <f t="shared" si="98"/>
        <v>0</v>
      </c>
      <c r="AP46" s="181">
        <f t="shared" si="98"/>
        <v>0</v>
      </c>
      <c r="AQ46" s="181">
        <f t="shared" si="98"/>
        <v>0</v>
      </c>
      <c r="AR46" s="192"/>
      <c r="AS46" s="181">
        <f t="shared" ref="AS46:AY46" si="99">SUM(AS47:AS47)</f>
        <v>60</v>
      </c>
      <c r="AT46" s="181">
        <f t="shared" si="99"/>
        <v>60</v>
      </c>
      <c r="AU46" s="181">
        <f t="shared" si="99"/>
        <v>0</v>
      </c>
      <c r="AV46" s="181">
        <f t="shared" si="99"/>
        <v>0</v>
      </c>
      <c r="AW46" s="181">
        <f t="shared" si="99"/>
        <v>0</v>
      </c>
      <c r="AX46" s="181">
        <f t="shared" si="99"/>
        <v>0</v>
      </c>
      <c r="AY46" s="181">
        <f t="shared" si="99"/>
        <v>0</v>
      </c>
    </row>
    <row r="47" spans="3:51" ht="32.1" customHeight="1" x14ac:dyDescent="0.25">
      <c r="D47" s="201"/>
      <c r="E47" s="182">
        <f>+Metas!H997</f>
        <v>860</v>
      </c>
      <c r="F47" s="191" t="str">
        <f>+Metas!K997</f>
        <v>Sistema apoyado para la producción de productos inocuos</v>
      </c>
      <c r="G47" s="226">
        <f>+Metas!J997</f>
        <v>1</v>
      </c>
      <c r="H47" s="1">
        <f>SUM(I47:L47)</f>
        <v>1</v>
      </c>
      <c r="I47" s="185"/>
      <c r="J47" s="185">
        <v>0.35</v>
      </c>
      <c r="K47" s="185">
        <v>0.35</v>
      </c>
      <c r="L47" s="185">
        <v>0.3</v>
      </c>
      <c r="M47" s="186">
        <f t="shared" si="95"/>
        <v>200</v>
      </c>
      <c r="N47" s="186">
        <f t="shared" si="95"/>
        <v>200</v>
      </c>
      <c r="O47" s="186">
        <f t="shared" si="95"/>
        <v>0</v>
      </c>
      <c r="P47" s="186">
        <f t="shared" si="95"/>
        <v>0</v>
      </c>
      <c r="Q47" s="186">
        <f t="shared" si="95"/>
        <v>0</v>
      </c>
      <c r="R47" s="186">
        <f t="shared" si="95"/>
        <v>0</v>
      </c>
      <c r="S47" s="186">
        <f t="shared" si="95"/>
        <v>0</v>
      </c>
      <c r="T47" s="227">
        <f>+I47</f>
        <v>0</v>
      </c>
      <c r="U47" s="186">
        <f>SUM(V47:AA47)</f>
        <v>0</v>
      </c>
      <c r="V47" s="188"/>
      <c r="W47" s="188"/>
      <c r="X47" s="188"/>
      <c r="Y47" s="188"/>
      <c r="Z47" s="188"/>
      <c r="AA47" s="188"/>
      <c r="AB47" s="227">
        <f>+J47</f>
        <v>0.35</v>
      </c>
      <c r="AC47" s="186">
        <f>SUM(AD47:AI47)</f>
        <v>70</v>
      </c>
      <c r="AD47" s="188">
        <v>70</v>
      </c>
      <c r="AE47" s="188"/>
      <c r="AF47" s="188"/>
      <c r="AG47" s="188"/>
      <c r="AH47" s="188"/>
      <c r="AI47" s="188"/>
      <c r="AJ47" s="227">
        <f>+K47</f>
        <v>0.35</v>
      </c>
      <c r="AK47" s="186">
        <f>SUM(AL47:AQ47)</f>
        <v>70</v>
      </c>
      <c r="AL47" s="188">
        <v>70</v>
      </c>
      <c r="AM47" s="188"/>
      <c r="AN47" s="188"/>
      <c r="AO47" s="188"/>
      <c r="AP47" s="188"/>
      <c r="AQ47" s="188"/>
      <c r="AR47" s="227">
        <f>+L47</f>
        <v>0.3</v>
      </c>
      <c r="AS47" s="186">
        <f>SUM(AT47:AY47)</f>
        <v>60</v>
      </c>
      <c r="AT47" s="188">
        <v>60</v>
      </c>
      <c r="AU47" s="188"/>
      <c r="AV47" s="188"/>
      <c r="AW47" s="188"/>
      <c r="AX47" s="188"/>
      <c r="AY47" s="188"/>
    </row>
    <row r="48" spans="3:51" ht="32.1" customHeight="1" x14ac:dyDescent="0.25">
      <c r="C48" s="165" t="s">
        <v>2819</v>
      </c>
      <c r="D48" s="166" t="s">
        <v>2818</v>
      </c>
      <c r="E48" s="228"/>
      <c r="F48" s="168"/>
      <c r="G48" s="194"/>
      <c r="H48" s="170"/>
      <c r="I48" s="171"/>
      <c r="J48" s="171"/>
      <c r="K48" s="171"/>
      <c r="L48" s="171"/>
      <c r="M48" s="195">
        <f t="shared" ref="M48:S48" si="100">SUM(M49:M51)/2</f>
        <v>200</v>
      </c>
      <c r="N48" s="195">
        <f t="shared" si="100"/>
        <v>200</v>
      </c>
      <c r="O48" s="195">
        <f t="shared" si="100"/>
        <v>0</v>
      </c>
      <c r="P48" s="195">
        <f t="shared" si="100"/>
        <v>0</v>
      </c>
      <c r="Q48" s="195">
        <f t="shared" si="100"/>
        <v>0</v>
      </c>
      <c r="R48" s="195">
        <f t="shared" si="100"/>
        <v>0</v>
      </c>
      <c r="S48" s="195">
        <f t="shared" si="100"/>
        <v>0</v>
      </c>
      <c r="T48" s="196"/>
      <c r="U48" s="205">
        <f t="shared" ref="U48:AA48" si="101">SUM(U49:U51)/2</f>
        <v>0</v>
      </c>
      <c r="V48" s="205">
        <f t="shared" si="101"/>
        <v>0</v>
      </c>
      <c r="W48" s="205">
        <f t="shared" si="101"/>
        <v>0</v>
      </c>
      <c r="X48" s="205">
        <f t="shared" si="101"/>
        <v>0</v>
      </c>
      <c r="Y48" s="205">
        <f t="shared" si="101"/>
        <v>0</v>
      </c>
      <c r="Z48" s="205">
        <f t="shared" si="101"/>
        <v>0</v>
      </c>
      <c r="AA48" s="205">
        <f t="shared" si="101"/>
        <v>0</v>
      </c>
      <c r="AB48" s="196"/>
      <c r="AC48" s="205">
        <f t="shared" ref="AC48:AI48" si="102">SUM(AC49:AC51)/2</f>
        <v>0</v>
      </c>
      <c r="AD48" s="205">
        <f t="shared" si="102"/>
        <v>0</v>
      </c>
      <c r="AE48" s="205">
        <f t="shared" si="102"/>
        <v>0</v>
      </c>
      <c r="AF48" s="205">
        <f t="shared" si="102"/>
        <v>0</v>
      </c>
      <c r="AG48" s="205">
        <f t="shared" si="102"/>
        <v>0</v>
      </c>
      <c r="AH48" s="205">
        <f t="shared" si="102"/>
        <v>0</v>
      </c>
      <c r="AI48" s="205">
        <f t="shared" si="102"/>
        <v>0</v>
      </c>
      <c r="AJ48" s="196"/>
      <c r="AK48" s="205">
        <f t="shared" ref="AK48:AQ48" si="103">SUM(AK49:AK51)/2</f>
        <v>0</v>
      </c>
      <c r="AL48" s="205">
        <f t="shared" si="103"/>
        <v>0</v>
      </c>
      <c r="AM48" s="205">
        <f t="shared" si="103"/>
        <v>0</v>
      </c>
      <c r="AN48" s="205">
        <f t="shared" si="103"/>
        <v>0</v>
      </c>
      <c r="AO48" s="205">
        <f t="shared" si="103"/>
        <v>0</v>
      </c>
      <c r="AP48" s="205">
        <f t="shared" si="103"/>
        <v>0</v>
      </c>
      <c r="AQ48" s="205">
        <f t="shared" si="103"/>
        <v>0</v>
      </c>
      <c r="AR48" s="196"/>
      <c r="AS48" s="205">
        <f t="shared" ref="AS48:AY48" si="104">SUM(AS49:AS51)/2</f>
        <v>200</v>
      </c>
      <c r="AT48" s="205">
        <f t="shared" si="104"/>
        <v>200</v>
      </c>
      <c r="AU48" s="205">
        <f t="shared" si="104"/>
        <v>0</v>
      </c>
      <c r="AV48" s="205">
        <f t="shared" si="104"/>
        <v>0</v>
      </c>
      <c r="AW48" s="205">
        <f t="shared" si="104"/>
        <v>0</v>
      </c>
      <c r="AX48" s="205">
        <f t="shared" si="104"/>
        <v>0</v>
      </c>
      <c r="AY48" s="205">
        <f t="shared" si="104"/>
        <v>0</v>
      </c>
    </row>
    <row r="49" spans="3:51" ht="32.1" customHeight="1" x14ac:dyDescent="0.25">
      <c r="D49" s="202" t="s">
        <v>2821</v>
      </c>
      <c r="E49" s="538" t="s">
        <v>2820</v>
      </c>
      <c r="F49" s="539"/>
      <c r="G49" s="189"/>
      <c r="H49" s="177"/>
      <c r="I49" s="178"/>
      <c r="J49" s="178"/>
      <c r="K49" s="178"/>
      <c r="L49" s="178"/>
      <c r="M49" s="190">
        <f t="shared" ref="M49:S51" si="105">+U49+AC49+AK49+AS49</f>
        <v>200</v>
      </c>
      <c r="N49" s="190">
        <f t="shared" si="105"/>
        <v>200</v>
      </c>
      <c r="O49" s="190">
        <f t="shared" si="105"/>
        <v>0</v>
      </c>
      <c r="P49" s="190">
        <f t="shared" si="105"/>
        <v>0</v>
      </c>
      <c r="Q49" s="190">
        <f t="shared" si="105"/>
        <v>0</v>
      </c>
      <c r="R49" s="190">
        <f t="shared" si="105"/>
        <v>0</v>
      </c>
      <c r="S49" s="190">
        <f t="shared" si="105"/>
        <v>0</v>
      </c>
      <c r="T49" s="192"/>
      <c r="U49" s="181">
        <f t="shared" ref="U49:AA49" si="106">SUM(U50:U51)</f>
        <v>0</v>
      </c>
      <c r="V49" s="181">
        <f t="shared" si="106"/>
        <v>0</v>
      </c>
      <c r="W49" s="181">
        <f t="shared" si="106"/>
        <v>0</v>
      </c>
      <c r="X49" s="181">
        <f t="shared" si="106"/>
        <v>0</v>
      </c>
      <c r="Y49" s="181">
        <f t="shared" si="106"/>
        <v>0</v>
      </c>
      <c r="Z49" s="181">
        <f t="shared" si="106"/>
        <v>0</v>
      </c>
      <c r="AA49" s="181">
        <f t="shared" si="106"/>
        <v>0</v>
      </c>
      <c r="AB49" s="192"/>
      <c r="AC49" s="181">
        <f t="shared" ref="AC49:AI49" si="107">SUM(AC50:AC51)</f>
        <v>0</v>
      </c>
      <c r="AD49" s="181">
        <f t="shared" si="107"/>
        <v>0</v>
      </c>
      <c r="AE49" s="181">
        <f t="shared" si="107"/>
        <v>0</v>
      </c>
      <c r="AF49" s="181">
        <f t="shared" si="107"/>
        <v>0</v>
      </c>
      <c r="AG49" s="181">
        <f t="shared" si="107"/>
        <v>0</v>
      </c>
      <c r="AH49" s="181">
        <f t="shared" si="107"/>
        <v>0</v>
      </c>
      <c r="AI49" s="181">
        <f t="shared" si="107"/>
        <v>0</v>
      </c>
      <c r="AJ49" s="192"/>
      <c r="AK49" s="181">
        <f t="shared" ref="AK49:AQ49" si="108">SUM(AK50:AK51)</f>
        <v>0</v>
      </c>
      <c r="AL49" s="181">
        <f t="shared" si="108"/>
        <v>0</v>
      </c>
      <c r="AM49" s="181">
        <f t="shared" si="108"/>
        <v>0</v>
      </c>
      <c r="AN49" s="181">
        <f t="shared" si="108"/>
        <v>0</v>
      </c>
      <c r="AO49" s="181">
        <f t="shared" si="108"/>
        <v>0</v>
      </c>
      <c r="AP49" s="181">
        <f t="shared" si="108"/>
        <v>0</v>
      </c>
      <c r="AQ49" s="181">
        <f t="shared" si="108"/>
        <v>0</v>
      </c>
      <c r="AR49" s="192"/>
      <c r="AS49" s="181">
        <f t="shared" ref="AS49:AY49" si="109">SUM(AS50:AS51)</f>
        <v>200</v>
      </c>
      <c r="AT49" s="181">
        <f t="shared" si="109"/>
        <v>200</v>
      </c>
      <c r="AU49" s="181">
        <f t="shared" si="109"/>
        <v>0</v>
      </c>
      <c r="AV49" s="181">
        <f t="shared" si="109"/>
        <v>0</v>
      </c>
      <c r="AW49" s="181">
        <f t="shared" si="109"/>
        <v>0</v>
      </c>
      <c r="AX49" s="181">
        <f t="shared" si="109"/>
        <v>0</v>
      </c>
      <c r="AY49" s="181">
        <f t="shared" si="109"/>
        <v>0</v>
      </c>
    </row>
    <row r="50" spans="3:51" ht="32.1" customHeight="1" x14ac:dyDescent="0.25">
      <c r="D50" s="201"/>
      <c r="E50" s="182">
        <f>+Metas!H999</f>
        <v>861</v>
      </c>
      <c r="F50" s="191" t="str">
        <f>+Metas!K999</f>
        <v>Talleres para sensibilizar y fortalecer las capacidades del sector forestal</v>
      </c>
      <c r="G50" s="226">
        <f>+Metas!J999</f>
        <v>10</v>
      </c>
      <c r="H50" s="1">
        <f>SUM(I50:L50)</f>
        <v>10</v>
      </c>
      <c r="I50" s="185"/>
      <c r="J50" s="185"/>
      <c r="K50" s="185"/>
      <c r="L50" s="185">
        <v>10</v>
      </c>
      <c r="M50" s="186">
        <f t="shared" si="105"/>
        <v>10</v>
      </c>
      <c r="N50" s="186">
        <f t="shared" si="105"/>
        <v>10</v>
      </c>
      <c r="O50" s="186">
        <f t="shared" si="105"/>
        <v>0</v>
      </c>
      <c r="P50" s="186">
        <f t="shared" si="105"/>
        <v>0</v>
      </c>
      <c r="Q50" s="186">
        <f t="shared" si="105"/>
        <v>0</v>
      </c>
      <c r="R50" s="186">
        <f t="shared" si="105"/>
        <v>0</v>
      </c>
      <c r="S50" s="186">
        <f t="shared" si="105"/>
        <v>0</v>
      </c>
      <c r="T50" s="227">
        <f>+I50</f>
        <v>0</v>
      </c>
      <c r="U50" s="186">
        <f>SUM(V50:AA50)</f>
        <v>0</v>
      </c>
      <c r="V50" s="188"/>
      <c r="W50" s="188"/>
      <c r="X50" s="188"/>
      <c r="Y50" s="188"/>
      <c r="Z50" s="188"/>
      <c r="AA50" s="188"/>
      <c r="AB50" s="227">
        <f>+J50</f>
        <v>0</v>
      </c>
      <c r="AC50" s="186">
        <f>SUM(AD50:AI50)</f>
        <v>0</v>
      </c>
      <c r="AD50" s="188"/>
      <c r="AE50" s="188"/>
      <c r="AF50" s="188"/>
      <c r="AG50" s="188"/>
      <c r="AH50" s="188"/>
      <c r="AI50" s="188"/>
      <c r="AJ50" s="227">
        <f>+K50</f>
        <v>0</v>
      </c>
      <c r="AK50" s="186">
        <f>SUM(AL50:AQ50)</f>
        <v>0</v>
      </c>
      <c r="AL50" s="188"/>
      <c r="AM50" s="188"/>
      <c r="AN50" s="188"/>
      <c r="AO50" s="188"/>
      <c r="AP50" s="188"/>
      <c r="AQ50" s="188"/>
      <c r="AR50" s="227">
        <f>+L50</f>
        <v>10</v>
      </c>
      <c r="AS50" s="186">
        <f>SUM(AT50:AY50)</f>
        <v>10</v>
      </c>
      <c r="AT50" s="188">
        <v>10</v>
      </c>
      <c r="AU50" s="188"/>
      <c r="AV50" s="188"/>
      <c r="AW50" s="188"/>
      <c r="AX50" s="188"/>
      <c r="AY50" s="188"/>
    </row>
    <row r="51" spans="3:51" ht="32.1" customHeight="1" x14ac:dyDescent="0.25">
      <c r="D51" s="201"/>
      <c r="E51" s="182">
        <f>+Metas!H1000</f>
        <v>862</v>
      </c>
      <c r="F51" s="191" t="str">
        <f>+Metas!K1000</f>
        <v>Municipios con establecimiento de especies forestales</v>
      </c>
      <c r="G51" s="226">
        <f>+Metas!J1000</f>
        <v>10</v>
      </c>
      <c r="H51" s="1">
        <f>SUM(I51:L51)</f>
        <v>10</v>
      </c>
      <c r="I51" s="185"/>
      <c r="J51" s="185"/>
      <c r="K51" s="185"/>
      <c r="L51" s="185">
        <v>10</v>
      </c>
      <c r="M51" s="186">
        <f t="shared" si="105"/>
        <v>190</v>
      </c>
      <c r="N51" s="186">
        <f t="shared" si="105"/>
        <v>190</v>
      </c>
      <c r="O51" s="186">
        <f t="shared" si="105"/>
        <v>0</v>
      </c>
      <c r="P51" s="186">
        <f t="shared" si="105"/>
        <v>0</v>
      </c>
      <c r="Q51" s="186">
        <f t="shared" si="105"/>
        <v>0</v>
      </c>
      <c r="R51" s="186">
        <f t="shared" si="105"/>
        <v>0</v>
      </c>
      <c r="S51" s="186">
        <f t="shared" si="105"/>
        <v>0</v>
      </c>
      <c r="T51" s="227">
        <f>+I51</f>
        <v>0</v>
      </c>
      <c r="U51" s="186">
        <f>SUM(V51:AA51)</f>
        <v>0</v>
      </c>
      <c r="V51" s="188"/>
      <c r="W51" s="188"/>
      <c r="X51" s="188"/>
      <c r="Y51" s="188"/>
      <c r="Z51" s="188"/>
      <c r="AA51" s="188"/>
      <c r="AB51" s="227">
        <f>+J51</f>
        <v>0</v>
      </c>
      <c r="AC51" s="186">
        <f>SUM(AD51:AI51)</f>
        <v>0</v>
      </c>
      <c r="AD51" s="188"/>
      <c r="AE51" s="188"/>
      <c r="AF51" s="188"/>
      <c r="AG51" s="188"/>
      <c r="AH51" s="188"/>
      <c r="AI51" s="188"/>
      <c r="AJ51" s="227">
        <f>+K51</f>
        <v>0</v>
      </c>
      <c r="AK51" s="186">
        <f>SUM(AL51:AQ51)</f>
        <v>0</v>
      </c>
      <c r="AL51" s="188"/>
      <c r="AM51" s="188"/>
      <c r="AN51" s="188"/>
      <c r="AO51" s="188"/>
      <c r="AP51" s="188"/>
      <c r="AQ51" s="188"/>
      <c r="AR51" s="227">
        <f>+L51</f>
        <v>10</v>
      </c>
      <c r="AS51" s="186">
        <f>SUM(AT51:AY51)</f>
        <v>190</v>
      </c>
      <c r="AT51" s="188">
        <v>190</v>
      </c>
      <c r="AU51" s="188"/>
      <c r="AV51" s="188"/>
      <c r="AW51" s="188"/>
      <c r="AX51" s="188"/>
      <c r="AY51" s="188"/>
    </row>
    <row r="52" spans="3:51" ht="32.1" customHeight="1" x14ac:dyDescent="0.25">
      <c r="C52" s="203" t="s">
        <v>2822</v>
      </c>
      <c r="D52" s="165" t="s">
        <v>569</v>
      </c>
      <c r="E52" s="168"/>
      <c r="F52" s="168"/>
      <c r="G52" s="194"/>
      <c r="H52" s="170"/>
      <c r="I52" s="171"/>
      <c r="J52" s="171"/>
      <c r="K52" s="171"/>
      <c r="L52" s="171"/>
      <c r="M52" s="195">
        <f t="shared" ref="M52:S52" si="110">SUM(M53:M54)/2</f>
        <v>7100</v>
      </c>
      <c r="N52" s="195">
        <f t="shared" si="110"/>
        <v>600</v>
      </c>
      <c r="O52" s="195">
        <f t="shared" si="110"/>
        <v>0</v>
      </c>
      <c r="P52" s="195">
        <f t="shared" si="110"/>
        <v>0</v>
      </c>
      <c r="Q52" s="195">
        <f t="shared" si="110"/>
        <v>0</v>
      </c>
      <c r="R52" s="195">
        <f t="shared" si="110"/>
        <v>6500</v>
      </c>
      <c r="S52" s="195">
        <f t="shared" si="110"/>
        <v>0</v>
      </c>
      <c r="T52" s="204"/>
      <c r="U52" s="205">
        <f t="shared" ref="U52:AA52" si="111">SUM(U53:U54)/2</f>
        <v>355</v>
      </c>
      <c r="V52" s="205">
        <f t="shared" si="111"/>
        <v>30</v>
      </c>
      <c r="W52" s="205">
        <f t="shared" si="111"/>
        <v>0</v>
      </c>
      <c r="X52" s="205">
        <f t="shared" si="111"/>
        <v>0</v>
      </c>
      <c r="Y52" s="205">
        <f t="shared" si="111"/>
        <v>0</v>
      </c>
      <c r="Z52" s="205">
        <f t="shared" si="111"/>
        <v>325</v>
      </c>
      <c r="AA52" s="205">
        <f t="shared" si="111"/>
        <v>0</v>
      </c>
      <c r="AB52" s="173"/>
      <c r="AC52" s="205">
        <f t="shared" ref="AC52:AI52" si="112">SUM(AC53:AC54)/2</f>
        <v>2130</v>
      </c>
      <c r="AD52" s="205">
        <f t="shared" si="112"/>
        <v>180</v>
      </c>
      <c r="AE52" s="205">
        <f t="shared" si="112"/>
        <v>0</v>
      </c>
      <c r="AF52" s="205">
        <f t="shared" si="112"/>
        <v>0</v>
      </c>
      <c r="AG52" s="205">
        <f t="shared" si="112"/>
        <v>0</v>
      </c>
      <c r="AH52" s="205">
        <f t="shared" si="112"/>
        <v>1950</v>
      </c>
      <c r="AI52" s="205">
        <f t="shared" si="112"/>
        <v>0</v>
      </c>
      <c r="AJ52" s="173"/>
      <c r="AK52" s="205">
        <f t="shared" ref="AK52:AQ52" si="113">SUM(AK53:AK54)/2</f>
        <v>2130</v>
      </c>
      <c r="AL52" s="205">
        <f t="shared" si="113"/>
        <v>180</v>
      </c>
      <c r="AM52" s="205">
        <f t="shared" si="113"/>
        <v>0</v>
      </c>
      <c r="AN52" s="205">
        <f t="shared" si="113"/>
        <v>0</v>
      </c>
      <c r="AO52" s="205">
        <f t="shared" si="113"/>
        <v>0</v>
      </c>
      <c r="AP52" s="205">
        <f t="shared" si="113"/>
        <v>1950</v>
      </c>
      <c r="AQ52" s="205">
        <f t="shared" si="113"/>
        <v>0</v>
      </c>
      <c r="AR52" s="173"/>
      <c r="AS52" s="205">
        <f t="shared" ref="AS52:AY52" si="114">SUM(AS53:AS54)/2</f>
        <v>2485</v>
      </c>
      <c r="AT52" s="205">
        <f t="shared" si="114"/>
        <v>210</v>
      </c>
      <c r="AU52" s="205">
        <f t="shared" si="114"/>
        <v>0</v>
      </c>
      <c r="AV52" s="205">
        <f t="shared" si="114"/>
        <v>0</v>
      </c>
      <c r="AW52" s="205">
        <f t="shared" si="114"/>
        <v>0</v>
      </c>
      <c r="AX52" s="205">
        <f t="shared" si="114"/>
        <v>2275</v>
      </c>
      <c r="AY52" s="205">
        <f t="shared" si="114"/>
        <v>0</v>
      </c>
    </row>
    <row r="53" spans="3:51" ht="32.1" customHeight="1" x14ac:dyDescent="0.25">
      <c r="D53" s="202" t="s">
        <v>2824</v>
      </c>
      <c r="E53" s="540" t="s">
        <v>2823</v>
      </c>
      <c r="F53" s="541"/>
      <c r="G53" s="189"/>
      <c r="H53" s="177"/>
      <c r="I53" s="178"/>
      <c r="J53" s="178"/>
      <c r="K53" s="178"/>
      <c r="L53" s="178"/>
      <c r="M53" s="190">
        <f t="shared" ref="M53:S54" si="115">+U53+AC53+AK53+AS53</f>
        <v>7100</v>
      </c>
      <c r="N53" s="190">
        <f t="shared" si="115"/>
        <v>600</v>
      </c>
      <c r="O53" s="190">
        <f t="shared" si="115"/>
        <v>0</v>
      </c>
      <c r="P53" s="190">
        <f t="shared" si="115"/>
        <v>0</v>
      </c>
      <c r="Q53" s="190">
        <f t="shared" si="115"/>
        <v>0</v>
      </c>
      <c r="R53" s="190">
        <f t="shared" si="115"/>
        <v>6500</v>
      </c>
      <c r="S53" s="190">
        <f t="shared" si="115"/>
        <v>0</v>
      </c>
      <c r="T53" s="192"/>
      <c r="U53" s="181">
        <f t="shared" ref="U53:AA53" si="116">SUM(U54:U54)</f>
        <v>355</v>
      </c>
      <c r="V53" s="181">
        <f t="shared" si="116"/>
        <v>30</v>
      </c>
      <c r="W53" s="181">
        <f t="shared" si="116"/>
        <v>0</v>
      </c>
      <c r="X53" s="181">
        <f t="shared" si="116"/>
        <v>0</v>
      </c>
      <c r="Y53" s="181">
        <f t="shared" si="116"/>
        <v>0</v>
      </c>
      <c r="Z53" s="181">
        <f t="shared" si="116"/>
        <v>325</v>
      </c>
      <c r="AA53" s="181">
        <f t="shared" si="116"/>
        <v>0</v>
      </c>
      <c r="AB53" s="192"/>
      <c r="AC53" s="181">
        <f t="shared" ref="AC53:AI53" si="117">SUM(AC54:AC54)</f>
        <v>2130</v>
      </c>
      <c r="AD53" s="181">
        <f t="shared" si="117"/>
        <v>180</v>
      </c>
      <c r="AE53" s="181">
        <f t="shared" si="117"/>
        <v>0</v>
      </c>
      <c r="AF53" s="181">
        <f t="shared" si="117"/>
        <v>0</v>
      </c>
      <c r="AG53" s="181">
        <f t="shared" si="117"/>
        <v>0</v>
      </c>
      <c r="AH53" s="181">
        <f t="shared" si="117"/>
        <v>1950</v>
      </c>
      <c r="AI53" s="181">
        <f t="shared" si="117"/>
        <v>0</v>
      </c>
      <c r="AJ53" s="192"/>
      <c r="AK53" s="181">
        <f t="shared" ref="AK53:AQ53" si="118">SUM(AK54:AK54)</f>
        <v>2130</v>
      </c>
      <c r="AL53" s="181">
        <f t="shared" si="118"/>
        <v>180</v>
      </c>
      <c r="AM53" s="181">
        <f t="shared" si="118"/>
        <v>0</v>
      </c>
      <c r="AN53" s="181">
        <f t="shared" si="118"/>
        <v>0</v>
      </c>
      <c r="AO53" s="181">
        <f t="shared" si="118"/>
        <v>0</v>
      </c>
      <c r="AP53" s="181">
        <f t="shared" si="118"/>
        <v>1950</v>
      </c>
      <c r="AQ53" s="181">
        <f t="shared" si="118"/>
        <v>0</v>
      </c>
      <c r="AR53" s="192"/>
      <c r="AS53" s="181">
        <f t="shared" ref="AS53:AY53" si="119">SUM(AS54:AS54)</f>
        <v>2485</v>
      </c>
      <c r="AT53" s="181">
        <f t="shared" si="119"/>
        <v>210</v>
      </c>
      <c r="AU53" s="181">
        <f t="shared" si="119"/>
        <v>0</v>
      </c>
      <c r="AV53" s="181">
        <f t="shared" si="119"/>
        <v>0</v>
      </c>
      <c r="AW53" s="181">
        <f t="shared" si="119"/>
        <v>0</v>
      </c>
      <c r="AX53" s="181">
        <f t="shared" si="119"/>
        <v>2275</v>
      </c>
      <c r="AY53" s="181">
        <f t="shared" si="119"/>
        <v>0</v>
      </c>
    </row>
    <row r="54" spans="3:51" ht="32.1" customHeight="1" x14ac:dyDescent="0.25">
      <c r="D54" s="202"/>
      <c r="E54" s="182">
        <f>+Metas!H1002</f>
        <v>863</v>
      </c>
      <c r="F54" s="191" t="str">
        <f>+Metas!K1002</f>
        <v>Acompañamiento a las iniciativas de reactivación económica y agropecuaria identificadas dentro del programa PDET en los municipios priorizados</v>
      </c>
      <c r="G54" s="226">
        <f>+Metas!J1002</f>
        <v>1</v>
      </c>
      <c r="H54" s="1">
        <f>SUM(I54:L54)</f>
        <v>0.99999999999999989</v>
      </c>
      <c r="I54" s="198">
        <v>0.05</v>
      </c>
      <c r="J54" s="198">
        <v>0.3</v>
      </c>
      <c r="K54" s="198">
        <v>0.3</v>
      </c>
      <c r="L54" s="198">
        <v>0.35</v>
      </c>
      <c r="M54" s="186">
        <f t="shared" si="115"/>
        <v>7100</v>
      </c>
      <c r="N54" s="186">
        <f t="shared" si="115"/>
        <v>600</v>
      </c>
      <c r="O54" s="186">
        <f t="shared" si="115"/>
        <v>0</v>
      </c>
      <c r="P54" s="186">
        <f t="shared" si="115"/>
        <v>0</v>
      </c>
      <c r="Q54" s="186">
        <f t="shared" si="115"/>
        <v>0</v>
      </c>
      <c r="R54" s="186">
        <f t="shared" si="115"/>
        <v>6500</v>
      </c>
      <c r="S54" s="186">
        <f t="shared" si="115"/>
        <v>0</v>
      </c>
      <c r="T54" s="227">
        <f>+I54</f>
        <v>0.05</v>
      </c>
      <c r="U54" s="186">
        <f>SUM(V54:AA54)</f>
        <v>355</v>
      </c>
      <c r="V54" s="199">
        <v>30</v>
      </c>
      <c r="W54" s="199"/>
      <c r="X54" s="199"/>
      <c r="Y54" s="199"/>
      <c r="Z54" s="199">
        <v>325</v>
      </c>
      <c r="AA54" s="199"/>
      <c r="AB54" s="227">
        <f>+J54</f>
        <v>0.3</v>
      </c>
      <c r="AC54" s="186">
        <f>SUM(AD54:AI54)</f>
        <v>2130</v>
      </c>
      <c r="AD54" s="199">
        <v>180</v>
      </c>
      <c r="AE54" s="199"/>
      <c r="AF54" s="199"/>
      <c r="AG54" s="199"/>
      <c r="AH54" s="199">
        <v>1950</v>
      </c>
      <c r="AI54" s="199"/>
      <c r="AJ54" s="227">
        <f>+K54</f>
        <v>0.3</v>
      </c>
      <c r="AK54" s="186">
        <f>SUM(AL54:AQ54)</f>
        <v>2130</v>
      </c>
      <c r="AL54" s="199">
        <v>180</v>
      </c>
      <c r="AM54" s="199"/>
      <c r="AN54" s="199"/>
      <c r="AO54" s="199"/>
      <c r="AP54" s="199">
        <v>1950</v>
      </c>
      <c r="AQ54" s="199"/>
      <c r="AR54" s="227">
        <f>+L54</f>
        <v>0.35</v>
      </c>
      <c r="AS54" s="186">
        <f>SUM(AT54:AY54)</f>
        <v>2485</v>
      </c>
      <c r="AT54" s="199">
        <v>210</v>
      </c>
      <c r="AU54" s="199"/>
      <c r="AV54" s="199"/>
      <c r="AW54" s="199"/>
      <c r="AX54" s="199">
        <v>2275</v>
      </c>
      <c r="AY54" s="199"/>
    </row>
    <row r="55" spans="3:51" ht="31.9" customHeight="1" x14ac:dyDescent="0.25">
      <c r="AF55" s="214"/>
    </row>
    <row r="56" spans="3:51" ht="31.9" customHeight="1" x14ac:dyDescent="0.25"/>
    <row r="57" spans="3:51" ht="31.9" customHeight="1" x14ac:dyDescent="0.25"/>
    <row r="58" spans="3:51" ht="31.9" customHeight="1" x14ac:dyDescent="0.25"/>
    <row r="59" spans="3:51" ht="31.9" customHeight="1" x14ac:dyDescent="0.25"/>
    <row r="60" spans="3:51" ht="31.9" customHeight="1" x14ac:dyDescent="0.25"/>
    <row r="61" spans="3:51" ht="31.9" customHeight="1" x14ac:dyDescent="0.25"/>
    <row r="62" spans="3:51" ht="31.9" customHeight="1" x14ac:dyDescent="0.25"/>
    <row r="63" spans="3:51" ht="31.9" customHeight="1" x14ac:dyDescent="0.25"/>
    <row r="64" spans="3:51" ht="31.9" customHeight="1" x14ac:dyDescent="0.25"/>
    <row r="65" ht="31.9" customHeight="1" x14ac:dyDescent="0.25"/>
    <row r="66" ht="31.9" customHeight="1" x14ac:dyDescent="0.25"/>
    <row r="67" ht="31.9" customHeight="1" x14ac:dyDescent="0.25"/>
  </sheetData>
  <sheetProtection algorithmName="SHA-512" hashValue="v8jmmDC9Vi9y9RyiZ/cuQ7I8Gzx77Msrr0n8KuekniCaCH7B0idrOhgIKFgRB5tqlzvO6RKhL5kSkgPeI8wOuA==" saltValue="nt60rcjpBXXUTeTCaLQTVA==" spinCount="100000" sheet="1" objects="1" scenarios="1"/>
  <mergeCells count="52">
    <mergeCell ref="E46:F46"/>
    <mergeCell ref="E49:F49"/>
    <mergeCell ref="E43:F43"/>
    <mergeCell ref="E39:F39"/>
    <mergeCell ref="E20:F20"/>
    <mergeCell ref="E24:F24"/>
    <mergeCell ref="E28:F28"/>
    <mergeCell ref="E30:F30"/>
    <mergeCell ref="E32:F32"/>
    <mergeCell ref="E35:F35"/>
    <mergeCell ref="E53:F53"/>
    <mergeCell ref="E12:F12"/>
    <mergeCell ref="E15:F15"/>
    <mergeCell ref="AX2:AX3"/>
    <mergeCell ref="AY2:AY3"/>
    <mergeCell ref="A4:F4"/>
    <mergeCell ref="E7:F7"/>
    <mergeCell ref="E9:F9"/>
    <mergeCell ref="AL2:AO2"/>
    <mergeCell ref="AP2:AP3"/>
    <mergeCell ref="AQ2:AQ3"/>
    <mergeCell ref="AR2:AR3"/>
    <mergeCell ref="AS2:AS3"/>
    <mergeCell ref="AT2:AW2"/>
    <mergeCell ref="AC2:AC3"/>
    <mergeCell ref="AD2:AG2"/>
    <mergeCell ref="AH2:AH3"/>
    <mergeCell ref="AI2:AI3"/>
    <mergeCell ref="AJ2:AJ3"/>
    <mergeCell ref="AK2:AK3"/>
    <mergeCell ref="T2:T3"/>
    <mergeCell ref="U2:U3"/>
    <mergeCell ref="V2:Y2"/>
    <mergeCell ref="Z2:Z3"/>
    <mergeCell ref="AA2:AA3"/>
    <mergeCell ref="AB2:AB3"/>
    <mergeCell ref="AR1:AY1"/>
    <mergeCell ref="A2:F3"/>
    <mergeCell ref="G2:G3"/>
    <mergeCell ref="H2:H3"/>
    <mergeCell ref="I2:I3"/>
    <mergeCell ref="J2:J3"/>
    <mergeCell ref="S2:S3"/>
    <mergeCell ref="M1:S1"/>
    <mergeCell ref="T1:AA1"/>
    <mergeCell ref="AB1:AI1"/>
    <mergeCell ref="AJ1:AQ1"/>
    <mergeCell ref="K2:K3"/>
    <mergeCell ref="L2:L3"/>
    <mergeCell ref="M2:M3"/>
    <mergeCell ref="N2:Q2"/>
    <mergeCell ref="R2:R3"/>
  </mergeCells>
  <conditionalFormatting sqref="G8 G10 G13 G29 G54">
    <cfRule type="expression" dxfId="160" priority="326">
      <formula>$G8=$H8</formula>
    </cfRule>
  </conditionalFormatting>
  <conditionalFormatting sqref="G16">
    <cfRule type="expression" dxfId="159" priority="313">
      <formula>$G16=$H16</formula>
    </cfRule>
  </conditionalFormatting>
  <conditionalFormatting sqref="G21">
    <cfRule type="expression" dxfId="158" priority="283">
      <formula>$G21=$H21</formula>
    </cfRule>
  </conditionalFormatting>
  <conditionalFormatting sqref="G25">
    <cfRule type="expression" dxfId="157" priority="280">
      <formula>$G25=$H25</formula>
    </cfRule>
  </conditionalFormatting>
  <conditionalFormatting sqref="G31">
    <cfRule type="expression" dxfId="156" priority="277">
      <formula>$G31=$H31</formula>
    </cfRule>
  </conditionalFormatting>
  <conditionalFormatting sqref="G33">
    <cfRule type="expression" dxfId="155" priority="276">
      <formula>$G33=$H33</formula>
    </cfRule>
  </conditionalFormatting>
  <conditionalFormatting sqref="G17:G19">
    <cfRule type="expression" dxfId="154" priority="275">
      <formula>$G17=$H17</formula>
    </cfRule>
  </conditionalFormatting>
  <conditionalFormatting sqref="G22:G23">
    <cfRule type="expression" dxfId="153" priority="274">
      <formula>$G22=$H22</formula>
    </cfRule>
  </conditionalFormatting>
  <conditionalFormatting sqref="G26:G27">
    <cfRule type="expression" dxfId="152" priority="273">
      <formula>$G26=$H26</formula>
    </cfRule>
  </conditionalFormatting>
  <conditionalFormatting sqref="G40">
    <cfRule type="expression" dxfId="151" priority="260">
      <formula>$G40=$H40</formula>
    </cfRule>
  </conditionalFormatting>
  <conditionalFormatting sqref="G36">
    <cfRule type="expression" dxfId="150" priority="270">
      <formula>$G36=$H36</formula>
    </cfRule>
  </conditionalFormatting>
  <conditionalFormatting sqref="G44">
    <cfRule type="expression" dxfId="149" priority="256">
      <formula>$G44=$H44</formula>
    </cfRule>
  </conditionalFormatting>
  <conditionalFormatting sqref="G47">
    <cfRule type="expression" dxfId="148" priority="252">
      <formula>$G47=$H47</formula>
    </cfRule>
  </conditionalFormatting>
  <conditionalFormatting sqref="G50">
    <cfRule type="expression" dxfId="147" priority="248">
      <formula>$G50=$H50</formula>
    </cfRule>
  </conditionalFormatting>
  <conditionalFormatting sqref="G37">
    <cfRule type="expression" dxfId="146" priority="246">
      <formula>$G37=$H37</formula>
    </cfRule>
  </conditionalFormatting>
  <conditionalFormatting sqref="G41">
    <cfRule type="expression" dxfId="145" priority="245">
      <formula>$G41=$H41</formula>
    </cfRule>
  </conditionalFormatting>
  <conditionalFormatting sqref="G51">
    <cfRule type="expression" dxfId="144" priority="244">
      <formula>$G51=$H51</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0" id="{E00A11E0-6BBD-40AE-8C90-5E404650BB40}">
            <xm:f>M$11='[CONSOLIDADO INDICATIVO PDD NDS 2020-2023  - copia.xlsx]Inversión'!#REF!</xm:f>
            <x14:dxf>
              <font>
                <b/>
                <i val="0"/>
                <color theme="0"/>
              </font>
              <fill>
                <patternFill>
                  <bgColor theme="7" tint="-0.24994659260841701"/>
                </patternFill>
              </fill>
            </x14:dxf>
          </x14:cfRule>
          <xm:sqref>M11:S11</xm:sqref>
        </x14:conditionalFormatting>
        <x14:conditionalFormatting xmlns:xm="http://schemas.microsoft.com/office/excel/2006/main">
          <x14:cfRule type="expression" priority="9" id="{F0607088-969D-4CF8-82EA-050FAC6BBD73}">
            <xm:f>M$14='[CONSOLIDADO INDICATIVO PDD NDS 2020-2023  - copia.xlsx]Inversión'!#REF!</xm:f>
            <x14:dxf>
              <font>
                <b/>
                <i val="0"/>
                <color theme="0"/>
              </font>
              <fill>
                <patternFill>
                  <bgColor theme="7" tint="-0.24994659260841701"/>
                </patternFill>
              </fill>
            </x14:dxf>
          </x14:cfRule>
          <xm:sqref>M14:S14</xm:sqref>
        </x14:conditionalFormatting>
        <x14:conditionalFormatting xmlns:xm="http://schemas.microsoft.com/office/excel/2006/main">
          <x14:cfRule type="expression" priority="8" id="{42FBEA89-6980-432D-A67A-D045DC332F3D}">
            <xm:f>M$52='[CONSOLIDADO INDICATIVO PDD NDS 2020-2023  - copia.xlsx]Inversión'!#REF!</xm:f>
            <x14:dxf>
              <font>
                <b/>
                <i val="0"/>
                <color theme="0"/>
              </font>
              <fill>
                <patternFill>
                  <bgColor theme="7" tint="-0.24994659260841701"/>
                </patternFill>
              </fill>
            </x14:dxf>
          </x14:cfRule>
          <xm:sqref>M52:S52</xm:sqref>
        </x14:conditionalFormatting>
        <x14:conditionalFormatting xmlns:xm="http://schemas.microsoft.com/office/excel/2006/main">
          <x14:cfRule type="expression" priority="7" id="{6BC56A73-DDD2-4CDE-A1C4-BF77EEE836C5}">
            <xm:f>M$6='[CONSOLIDADO INDICATIVO PDD NDS 2020-2023  - copia.xlsx]Inversión'!#REF!</xm:f>
            <x14:dxf>
              <font>
                <b/>
                <i val="0"/>
                <color theme="0"/>
              </font>
              <fill>
                <patternFill>
                  <bgColor theme="7" tint="-0.24994659260841701"/>
                </patternFill>
              </fill>
            </x14:dxf>
          </x14:cfRule>
          <xm:sqref>M6:S6</xm:sqref>
        </x14:conditionalFormatting>
        <x14:conditionalFormatting xmlns:xm="http://schemas.microsoft.com/office/excel/2006/main">
          <x14:cfRule type="expression" priority="6" id="{4ABF6480-D082-40B7-B91F-53EBFC77C239}">
            <xm:f>M$5='[CONSOLIDADO INDICATIVO PDD NDS 2020-2023  - copia.xlsx]Inversión'!#REF!</xm:f>
            <x14:dxf>
              <font>
                <color theme="0"/>
              </font>
              <fill>
                <patternFill>
                  <bgColor rgb="FF00B050"/>
                </patternFill>
              </fill>
            </x14:dxf>
          </x14:cfRule>
          <xm:sqref>M5:S5</xm:sqref>
        </x14:conditionalFormatting>
        <x14:conditionalFormatting xmlns:xm="http://schemas.microsoft.com/office/excel/2006/main">
          <x14:cfRule type="expression" priority="5" id="{40BEE20A-6DCD-454A-8213-D8B5EF7B984B}">
            <xm:f>M$34='[CONSOLIDADO INDICATIVO PDD NDS 2020-2023  - copia.xlsx]Inversión'!#REF!</xm:f>
            <x14:dxf>
              <font>
                <b/>
                <i val="0"/>
                <color theme="0"/>
              </font>
              <fill>
                <patternFill>
                  <bgColor theme="7" tint="-0.24994659260841701"/>
                </patternFill>
              </fill>
            </x14:dxf>
          </x14:cfRule>
          <xm:sqref>M34:S34</xm:sqref>
        </x14:conditionalFormatting>
        <x14:conditionalFormatting xmlns:xm="http://schemas.microsoft.com/office/excel/2006/main">
          <x14:cfRule type="expression" priority="4" id="{1CE1316A-9926-4754-889E-0D1A931B82A4}">
            <xm:f>M$38='[CONSOLIDADO INDICATIVO PDD NDS 2020-2023  - copia.xlsx]Inversión'!#REF!</xm:f>
            <x14:dxf>
              <font>
                <b/>
                <i val="0"/>
                <color theme="0"/>
              </font>
              <fill>
                <patternFill>
                  <bgColor theme="7" tint="-0.24994659260841701"/>
                </patternFill>
              </fill>
            </x14:dxf>
          </x14:cfRule>
          <xm:sqref>M38:S38</xm:sqref>
        </x14:conditionalFormatting>
        <x14:conditionalFormatting xmlns:xm="http://schemas.microsoft.com/office/excel/2006/main">
          <x14:cfRule type="expression" priority="3" id="{64101FC8-3251-4A34-9E51-EC5E80BAB3C2}">
            <xm:f>M$42='[CONSOLIDADO INDICATIVO PDD NDS 2020-2023  - copia.xlsx]Inversión'!#REF!</xm:f>
            <x14:dxf>
              <font>
                <b/>
                <i val="0"/>
                <color theme="0"/>
              </font>
              <fill>
                <patternFill>
                  <bgColor theme="7" tint="-0.24994659260841701"/>
                </patternFill>
              </fill>
            </x14:dxf>
          </x14:cfRule>
          <xm:sqref>M42:S42</xm:sqref>
        </x14:conditionalFormatting>
        <x14:conditionalFormatting xmlns:xm="http://schemas.microsoft.com/office/excel/2006/main">
          <x14:cfRule type="expression" priority="2" id="{1AAE300D-04B8-4C15-84D0-7B6D0D0C316D}">
            <xm:f>M$45='[CONSOLIDADO INDICATIVO PDD NDS 2020-2023  - copia.xlsx]Inversión'!#REF!</xm:f>
            <x14:dxf>
              <font>
                <b/>
                <i val="0"/>
                <color theme="0"/>
              </font>
              <fill>
                <patternFill>
                  <bgColor theme="7" tint="-0.24994659260841701"/>
                </patternFill>
              </fill>
            </x14:dxf>
          </x14:cfRule>
          <xm:sqref>M45:S45</xm:sqref>
        </x14:conditionalFormatting>
        <x14:conditionalFormatting xmlns:xm="http://schemas.microsoft.com/office/excel/2006/main">
          <x14:cfRule type="expression" priority="1" id="{2A00BF0A-B317-4A9B-BFD9-271509822761}">
            <xm:f>M$48='[CONSOLIDADO INDICATIVO PDD NDS 2020-2023  - copia.xlsx]Inversión'!#REF!</xm:f>
            <x14:dxf>
              <font>
                <b/>
                <i val="0"/>
                <color theme="0"/>
              </font>
              <fill>
                <patternFill>
                  <bgColor theme="7" tint="-0.24994659260841701"/>
                </patternFill>
              </fill>
            </x14:dxf>
          </x14:cfRule>
          <xm:sqref>M48:S48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Y38"/>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sheetView>
  </sheetViews>
  <sheetFormatPr baseColWidth="10" defaultColWidth="11.42578125" defaultRowHeight="12.7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1.7109375" style="210" customWidth="1"/>
    <col min="9" max="12" width="11.7109375" style="211" customWidth="1"/>
    <col min="13" max="19" width="12.7109375" style="212" customWidth="1"/>
    <col min="20" max="20" width="12.7109375" style="213" customWidth="1"/>
    <col min="21" max="24" width="12.7109375" style="214" customWidth="1"/>
    <col min="25" max="27" width="12.7109375" style="141" customWidth="1"/>
    <col min="28" max="28" width="12.7109375" style="213" customWidth="1"/>
    <col min="29" max="31" width="12.7109375" style="214" customWidth="1"/>
    <col min="32" max="35" width="12.7109375" style="141" customWidth="1"/>
    <col min="36" max="36" width="12.7109375" style="213" customWidth="1"/>
    <col min="37" max="40" width="12.7109375" style="214" customWidth="1"/>
    <col min="41" max="43" width="12.7109375" style="141" customWidth="1"/>
    <col min="44" max="44" width="12.7109375" style="213" customWidth="1"/>
    <col min="45" max="48" width="12.7109375" style="214" customWidth="1"/>
    <col min="49" max="87" width="12.7109375" style="141" customWidth="1"/>
    <col min="88" max="16384" width="11.42578125" style="141"/>
  </cols>
  <sheetData>
    <row r="1" spans="1:51" ht="32.25" customHeight="1" thickBot="1" x14ac:dyDescent="0.3">
      <c r="A1" s="141"/>
      <c r="B1" s="142"/>
      <c r="C1" s="142"/>
      <c r="D1" s="142"/>
      <c r="E1" s="143"/>
      <c r="F1" s="144"/>
      <c r="G1" s="145"/>
      <c r="H1" s="145"/>
      <c r="I1" s="147"/>
      <c r="J1" s="147"/>
      <c r="K1" s="147"/>
      <c r="L1" s="147"/>
      <c r="M1" s="527" t="s">
        <v>271</v>
      </c>
      <c r="N1" s="528"/>
      <c r="O1" s="528"/>
      <c r="P1" s="528"/>
      <c r="Q1" s="528"/>
      <c r="R1" s="528"/>
      <c r="S1" s="529"/>
      <c r="T1" s="530" t="s">
        <v>264</v>
      </c>
      <c r="U1" s="531"/>
      <c r="V1" s="531"/>
      <c r="W1" s="531"/>
      <c r="X1" s="531"/>
      <c r="Y1" s="531"/>
      <c r="Z1" s="531"/>
      <c r="AA1" s="531"/>
      <c r="AB1" s="532" t="s">
        <v>265</v>
      </c>
      <c r="AC1" s="533"/>
      <c r="AD1" s="533"/>
      <c r="AE1" s="533"/>
      <c r="AF1" s="533"/>
      <c r="AG1" s="533"/>
      <c r="AH1" s="533"/>
      <c r="AI1" s="533"/>
      <c r="AJ1" s="534" t="s">
        <v>266</v>
      </c>
      <c r="AK1" s="535"/>
      <c r="AL1" s="535"/>
      <c r="AM1" s="535"/>
      <c r="AN1" s="535"/>
      <c r="AO1" s="535"/>
      <c r="AP1" s="535"/>
      <c r="AQ1" s="535"/>
      <c r="AR1" s="536" t="s">
        <v>267</v>
      </c>
      <c r="AS1" s="537"/>
      <c r="AT1" s="537"/>
      <c r="AU1" s="537"/>
      <c r="AV1" s="537"/>
      <c r="AW1" s="537"/>
      <c r="AX1" s="537"/>
      <c r="AY1" s="537"/>
    </row>
    <row r="2" spans="1:51" ht="31.9" customHeight="1" x14ac:dyDescent="0.25">
      <c r="A2" s="542" t="s">
        <v>140</v>
      </c>
      <c r="B2" s="543"/>
      <c r="C2" s="543"/>
      <c r="D2" s="543"/>
      <c r="E2" s="543"/>
      <c r="F2" s="544"/>
      <c r="G2" s="567" t="s">
        <v>270</v>
      </c>
      <c r="H2" s="569" t="s">
        <v>269</v>
      </c>
      <c r="I2" s="555" t="s">
        <v>141</v>
      </c>
      <c r="J2" s="557" t="s">
        <v>142</v>
      </c>
      <c r="K2" s="559" t="s">
        <v>143</v>
      </c>
      <c r="L2" s="566" t="s">
        <v>144</v>
      </c>
      <c r="M2" s="571" t="s">
        <v>1</v>
      </c>
      <c r="N2" s="563" t="s">
        <v>0</v>
      </c>
      <c r="O2" s="563"/>
      <c r="P2" s="563"/>
      <c r="Q2" s="563"/>
      <c r="R2" s="564" t="s">
        <v>268</v>
      </c>
      <c r="S2" s="553" t="s">
        <v>5</v>
      </c>
      <c r="T2" s="561" t="s">
        <v>141</v>
      </c>
      <c r="U2" s="571" t="s">
        <v>8</v>
      </c>
      <c r="V2" s="563" t="s">
        <v>0</v>
      </c>
      <c r="W2" s="563"/>
      <c r="X2" s="563"/>
      <c r="Y2" s="563"/>
      <c r="Z2" s="564" t="s">
        <v>268</v>
      </c>
      <c r="AA2" s="553" t="s">
        <v>5</v>
      </c>
      <c r="AB2" s="561" t="s">
        <v>142</v>
      </c>
      <c r="AC2" s="571" t="s">
        <v>8</v>
      </c>
      <c r="AD2" s="563" t="s">
        <v>0</v>
      </c>
      <c r="AE2" s="563"/>
      <c r="AF2" s="563"/>
      <c r="AG2" s="563"/>
      <c r="AH2" s="564" t="s">
        <v>268</v>
      </c>
      <c r="AI2" s="553" t="s">
        <v>5</v>
      </c>
      <c r="AJ2" s="561" t="s">
        <v>143</v>
      </c>
      <c r="AK2" s="571" t="s">
        <v>8</v>
      </c>
      <c r="AL2" s="563" t="s">
        <v>0</v>
      </c>
      <c r="AM2" s="563"/>
      <c r="AN2" s="563"/>
      <c r="AO2" s="563"/>
      <c r="AP2" s="564" t="s">
        <v>268</v>
      </c>
      <c r="AQ2" s="553" t="s">
        <v>5</v>
      </c>
      <c r="AR2" s="561" t="s">
        <v>144</v>
      </c>
      <c r="AS2" s="571" t="s">
        <v>8</v>
      </c>
      <c r="AT2" s="563" t="s">
        <v>0</v>
      </c>
      <c r="AU2" s="563"/>
      <c r="AV2" s="563"/>
      <c r="AW2" s="563"/>
      <c r="AX2" s="564" t="s">
        <v>268</v>
      </c>
      <c r="AY2" s="553" t="s">
        <v>5</v>
      </c>
    </row>
    <row r="3" spans="1:51" ht="31.9" customHeight="1" x14ac:dyDescent="0.25">
      <c r="A3" s="545"/>
      <c r="B3" s="546"/>
      <c r="C3" s="546"/>
      <c r="D3" s="546"/>
      <c r="E3" s="546"/>
      <c r="F3" s="547"/>
      <c r="G3" s="568"/>
      <c r="H3" s="570"/>
      <c r="I3" s="556"/>
      <c r="J3" s="558"/>
      <c r="K3" s="560"/>
      <c r="L3" s="562"/>
      <c r="M3" s="572"/>
      <c r="N3" s="148" t="s">
        <v>2</v>
      </c>
      <c r="O3" s="148" t="s">
        <v>4</v>
      </c>
      <c r="P3" s="148" t="s">
        <v>3</v>
      </c>
      <c r="Q3" s="148" t="s">
        <v>6</v>
      </c>
      <c r="R3" s="565"/>
      <c r="S3" s="554"/>
      <c r="T3" s="562"/>
      <c r="U3" s="572"/>
      <c r="V3" s="148" t="s">
        <v>2</v>
      </c>
      <c r="W3" s="148" t="s">
        <v>4</v>
      </c>
      <c r="X3" s="148" t="s">
        <v>3</v>
      </c>
      <c r="Y3" s="148" t="s">
        <v>6</v>
      </c>
      <c r="Z3" s="565"/>
      <c r="AA3" s="554"/>
      <c r="AB3" s="562"/>
      <c r="AC3" s="572"/>
      <c r="AD3" s="148" t="s">
        <v>2</v>
      </c>
      <c r="AE3" s="148" t="s">
        <v>4</v>
      </c>
      <c r="AF3" s="148" t="s">
        <v>3</v>
      </c>
      <c r="AG3" s="148" t="s">
        <v>6</v>
      </c>
      <c r="AH3" s="565"/>
      <c r="AI3" s="554"/>
      <c r="AJ3" s="562"/>
      <c r="AK3" s="572"/>
      <c r="AL3" s="148" t="s">
        <v>2</v>
      </c>
      <c r="AM3" s="148" t="s">
        <v>4</v>
      </c>
      <c r="AN3" s="148" t="s">
        <v>3</v>
      </c>
      <c r="AO3" s="148" t="s">
        <v>6</v>
      </c>
      <c r="AP3" s="565"/>
      <c r="AQ3" s="554"/>
      <c r="AR3" s="562"/>
      <c r="AS3" s="572"/>
      <c r="AT3" s="148" t="s">
        <v>2</v>
      </c>
      <c r="AU3" s="148" t="s">
        <v>4</v>
      </c>
      <c r="AV3" s="148" t="s">
        <v>3</v>
      </c>
      <c r="AW3" s="148" t="s">
        <v>6</v>
      </c>
      <c r="AX3" s="565"/>
      <c r="AY3" s="554"/>
    </row>
    <row r="4" spans="1:51" ht="18" customHeight="1" x14ac:dyDescent="0.25">
      <c r="A4" s="548" t="s">
        <v>7</v>
      </c>
      <c r="B4" s="549"/>
      <c r="C4" s="549"/>
      <c r="D4" s="549"/>
      <c r="E4" s="549"/>
      <c r="F4" s="550"/>
      <c r="G4" s="149"/>
      <c r="H4" s="149"/>
      <c r="I4" s="150"/>
      <c r="J4" s="150"/>
      <c r="K4" s="150"/>
      <c r="L4" s="150"/>
      <c r="M4" s="215">
        <v>1264</v>
      </c>
      <c r="N4" s="215">
        <v>421</v>
      </c>
      <c r="O4" s="215">
        <v>0</v>
      </c>
      <c r="P4" s="215">
        <v>0</v>
      </c>
      <c r="Q4" s="215">
        <v>0</v>
      </c>
      <c r="R4" s="215">
        <v>843</v>
      </c>
      <c r="S4" s="215">
        <v>0</v>
      </c>
      <c r="T4" s="152"/>
      <c r="U4" s="151"/>
      <c r="V4" s="151"/>
      <c r="W4" s="151"/>
      <c r="X4" s="151"/>
      <c r="Y4" s="151"/>
      <c r="Z4" s="151"/>
      <c r="AA4" s="151"/>
      <c r="AB4" s="152"/>
      <c r="AC4" s="151"/>
      <c r="AD4" s="151"/>
      <c r="AE4" s="151"/>
      <c r="AF4" s="151"/>
      <c r="AG4" s="151"/>
      <c r="AH4" s="151"/>
      <c r="AI4" s="151"/>
      <c r="AJ4" s="152"/>
      <c r="AK4" s="151"/>
      <c r="AL4" s="151"/>
      <c r="AM4" s="151"/>
      <c r="AN4" s="151"/>
      <c r="AO4" s="151"/>
      <c r="AP4" s="151"/>
      <c r="AQ4" s="151"/>
      <c r="AR4" s="152"/>
      <c r="AS4" s="151"/>
      <c r="AT4" s="151"/>
      <c r="AU4" s="151"/>
      <c r="AV4" s="151"/>
      <c r="AW4" s="151"/>
      <c r="AX4" s="151"/>
      <c r="AY4" s="151"/>
    </row>
    <row r="5" spans="1:51" ht="32.1" customHeight="1" x14ac:dyDescent="0.25">
      <c r="B5" s="216" t="s">
        <v>2825</v>
      </c>
      <c r="C5" s="217" t="s">
        <v>571</v>
      </c>
      <c r="D5" s="218"/>
      <c r="E5" s="219"/>
      <c r="F5" s="219"/>
      <c r="G5" s="220"/>
      <c r="H5" s="221"/>
      <c r="I5" s="222"/>
      <c r="J5" s="222"/>
      <c r="K5" s="222"/>
      <c r="L5" s="222"/>
      <c r="M5" s="223">
        <f t="shared" ref="M5:AY5" si="0">+M6+M16+M24</f>
        <v>1264</v>
      </c>
      <c r="N5" s="223">
        <f t="shared" si="0"/>
        <v>441</v>
      </c>
      <c r="O5" s="223">
        <f t="shared" si="0"/>
        <v>0</v>
      </c>
      <c r="P5" s="223">
        <f t="shared" si="0"/>
        <v>0</v>
      </c>
      <c r="Q5" s="223">
        <f t="shared" si="0"/>
        <v>0</v>
      </c>
      <c r="R5" s="223">
        <f t="shared" si="0"/>
        <v>730</v>
      </c>
      <c r="S5" s="223">
        <f t="shared" si="0"/>
        <v>93</v>
      </c>
      <c r="T5" s="224"/>
      <c r="U5" s="223">
        <f t="shared" si="0"/>
        <v>20</v>
      </c>
      <c r="V5" s="223">
        <f t="shared" si="0"/>
        <v>20</v>
      </c>
      <c r="W5" s="223">
        <f t="shared" si="0"/>
        <v>0</v>
      </c>
      <c r="X5" s="223">
        <f t="shared" si="0"/>
        <v>0</v>
      </c>
      <c r="Y5" s="223">
        <f t="shared" si="0"/>
        <v>0</v>
      </c>
      <c r="Z5" s="223">
        <f t="shared" si="0"/>
        <v>0</v>
      </c>
      <c r="AA5" s="223">
        <f t="shared" si="0"/>
        <v>0</v>
      </c>
      <c r="AB5" s="224"/>
      <c r="AC5" s="223">
        <f t="shared" si="0"/>
        <v>687</v>
      </c>
      <c r="AD5" s="223">
        <f t="shared" si="0"/>
        <v>213</v>
      </c>
      <c r="AE5" s="223">
        <f t="shared" si="0"/>
        <v>0</v>
      </c>
      <c r="AF5" s="223">
        <f t="shared" si="0"/>
        <v>0</v>
      </c>
      <c r="AG5" s="223">
        <f t="shared" si="0"/>
        <v>0</v>
      </c>
      <c r="AH5" s="223">
        <f t="shared" si="0"/>
        <v>414</v>
      </c>
      <c r="AI5" s="223">
        <f t="shared" si="0"/>
        <v>60</v>
      </c>
      <c r="AJ5" s="224"/>
      <c r="AK5" s="223">
        <f t="shared" si="0"/>
        <v>416</v>
      </c>
      <c r="AL5" s="223">
        <f t="shared" si="0"/>
        <v>137</v>
      </c>
      <c r="AM5" s="223">
        <f t="shared" si="0"/>
        <v>0</v>
      </c>
      <c r="AN5" s="223">
        <f t="shared" si="0"/>
        <v>0</v>
      </c>
      <c r="AO5" s="223">
        <f t="shared" si="0"/>
        <v>0</v>
      </c>
      <c r="AP5" s="223">
        <f t="shared" si="0"/>
        <v>246</v>
      </c>
      <c r="AQ5" s="223">
        <f t="shared" si="0"/>
        <v>33</v>
      </c>
      <c r="AR5" s="224"/>
      <c r="AS5" s="223">
        <f t="shared" si="0"/>
        <v>141</v>
      </c>
      <c r="AT5" s="223">
        <f t="shared" si="0"/>
        <v>71</v>
      </c>
      <c r="AU5" s="223">
        <f t="shared" si="0"/>
        <v>0</v>
      </c>
      <c r="AV5" s="223">
        <f t="shared" si="0"/>
        <v>0</v>
      </c>
      <c r="AW5" s="223">
        <f t="shared" si="0"/>
        <v>0</v>
      </c>
      <c r="AX5" s="223">
        <f t="shared" si="0"/>
        <v>70</v>
      </c>
      <c r="AY5" s="223">
        <f t="shared" si="0"/>
        <v>0</v>
      </c>
    </row>
    <row r="6" spans="1:51" ht="32.1" customHeight="1" x14ac:dyDescent="0.25">
      <c r="C6" s="165" t="s">
        <v>2826</v>
      </c>
      <c r="D6" s="166" t="s">
        <v>573</v>
      </c>
      <c r="E6" s="167"/>
      <c r="F6" s="168"/>
      <c r="G6" s="169"/>
      <c r="H6" s="170"/>
      <c r="I6" s="171"/>
      <c r="J6" s="171"/>
      <c r="K6" s="171"/>
      <c r="L6" s="171"/>
      <c r="M6" s="172">
        <f t="shared" ref="M6:S6" si="1">SUM(M7:M15)/2</f>
        <v>450</v>
      </c>
      <c r="N6" s="172">
        <f t="shared" si="1"/>
        <v>220</v>
      </c>
      <c r="O6" s="172">
        <f t="shared" si="1"/>
        <v>0</v>
      </c>
      <c r="P6" s="172">
        <f t="shared" si="1"/>
        <v>0</v>
      </c>
      <c r="Q6" s="172">
        <f t="shared" si="1"/>
        <v>0</v>
      </c>
      <c r="R6" s="172">
        <f t="shared" si="1"/>
        <v>230</v>
      </c>
      <c r="S6" s="172">
        <f t="shared" si="1"/>
        <v>0</v>
      </c>
      <c r="T6" s="173"/>
      <c r="U6" s="174">
        <f t="shared" ref="U6:AA6" si="2">SUM(U7:U15)/2</f>
        <v>20</v>
      </c>
      <c r="V6" s="174">
        <f t="shared" si="2"/>
        <v>20</v>
      </c>
      <c r="W6" s="174">
        <f t="shared" si="2"/>
        <v>0</v>
      </c>
      <c r="X6" s="174">
        <f t="shared" si="2"/>
        <v>0</v>
      </c>
      <c r="Y6" s="174">
        <f t="shared" si="2"/>
        <v>0</v>
      </c>
      <c r="Z6" s="174">
        <f t="shared" si="2"/>
        <v>0</v>
      </c>
      <c r="AA6" s="174">
        <f t="shared" si="2"/>
        <v>0</v>
      </c>
      <c r="AB6" s="173"/>
      <c r="AC6" s="174">
        <f t="shared" ref="AC6:AI6" si="3">SUM(AC7:AC15)/2</f>
        <v>160</v>
      </c>
      <c r="AD6" s="174">
        <f t="shared" si="3"/>
        <v>75</v>
      </c>
      <c r="AE6" s="174">
        <f t="shared" si="3"/>
        <v>0</v>
      </c>
      <c r="AF6" s="174">
        <f t="shared" si="3"/>
        <v>0</v>
      </c>
      <c r="AG6" s="174">
        <f t="shared" si="3"/>
        <v>0</v>
      </c>
      <c r="AH6" s="174">
        <f t="shared" si="3"/>
        <v>85</v>
      </c>
      <c r="AI6" s="174">
        <f t="shared" si="3"/>
        <v>0</v>
      </c>
      <c r="AJ6" s="173"/>
      <c r="AK6" s="174">
        <f t="shared" ref="AK6:AQ6" si="4">SUM(AK7:AK15)/2</f>
        <v>140</v>
      </c>
      <c r="AL6" s="174">
        <f t="shared" si="4"/>
        <v>60</v>
      </c>
      <c r="AM6" s="174">
        <f t="shared" si="4"/>
        <v>0</v>
      </c>
      <c r="AN6" s="174">
        <f t="shared" si="4"/>
        <v>0</v>
      </c>
      <c r="AO6" s="174">
        <f t="shared" si="4"/>
        <v>0</v>
      </c>
      <c r="AP6" s="174">
        <f t="shared" si="4"/>
        <v>80</v>
      </c>
      <c r="AQ6" s="174">
        <f t="shared" si="4"/>
        <v>0</v>
      </c>
      <c r="AR6" s="173"/>
      <c r="AS6" s="174">
        <f t="shared" ref="AS6:AY6" si="5">SUM(AS7:AS15)/2</f>
        <v>130</v>
      </c>
      <c r="AT6" s="174">
        <f t="shared" si="5"/>
        <v>65</v>
      </c>
      <c r="AU6" s="174">
        <f t="shared" si="5"/>
        <v>0</v>
      </c>
      <c r="AV6" s="174">
        <f t="shared" si="5"/>
        <v>0</v>
      </c>
      <c r="AW6" s="174">
        <f t="shared" si="5"/>
        <v>0</v>
      </c>
      <c r="AX6" s="174">
        <f t="shared" si="5"/>
        <v>65</v>
      </c>
      <c r="AY6" s="174">
        <f t="shared" si="5"/>
        <v>0</v>
      </c>
    </row>
    <row r="7" spans="1:51" ht="32.1" customHeight="1" x14ac:dyDescent="0.25">
      <c r="D7" s="202" t="s">
        <v>2828</v>
      </c>
      <c r="E7" s="551" t="s">
        <v>2827</v>
      </c>
      <c r="F7" s="552"/>
      <c r="G7" s="176"/>
      <c r="H7" s="177"/>
      <c r="I7" s="178"/>
      <c r="J7" s="178"/>
      <c r="K7" s="178"/>
      <c r="L7" s="178"/>
      <c r="M7" s="179">
        <f t="shared" ref="M7:S15" si="6">+U7+AC7+AK7+AS7</f>
        <v>450</v>
      </c>
      <c r="N7" s="179">
        <f t="shared" si="6"/>
        <v>220</v>
      </c>
      <c r="O7" s="179">
        <f t="shared" si="6"/>
        <v>0</v>
      </c>
      <c r="P7" s="179">
        <f t="shared" si="6"/>
        <v>0</v>
      </c>
      <c r="Q7" s="179">
        <f t="shared" si="6"/>
        <v>0</v>
      </c>
      <c r="R7" s="179">
        <f t="shared" si="6"/>
        <v>230</v>
      </c>
      <c r="S7" s="179">
        <f t="shared" si="6"/>
        <v>0</v>
      </c>
      <c r="T7" s="180"/>
      <c r="U7" s="181">
        <f t="shared" ref="U7:AA7" si="7">SUM(U8:U13)</f>
        <v>20</v>
      </c>
      <c r="V7" s="181">
        <f t="shared" si="7"/>
        <v>20</v>
      </c>
      <c r="W7" s="181">
        <f t="shared" si="7"/>
        <v>0</v>
      </c>
      <c r="X7" s="181">
        <f t="shared" si="7"/>
        <v>0</v>
      </c>
      <c r="Y7" s="181">
        <f t="shared" si="7"/>
        <v>0</v>
      </c>
      <c r="Z7" s="181">
        <f t="shared" si="7"/>
        <v>0</v>
      </c>
      <c r="AA7" s="181">
        <f t="shared" si="7"/>
        <v>0</v>
      </c>
      <c r="AB7" s="180"/>
      <c r="AC7" s="181">
        <f t="shared" ref="AC7:AI7" si="8">SUM(AC8:AC13)</f>
        <v>160</v>
      </c>
      <c r="AD7" s="181">
        <f t="shared" si="8"/>
        <v>75</v>
      </c>
      <c r="AE7" s="181">
        <f t="shared" si="8"/>
        <v>0</v>
      </c>
      <c r="AF7" s="181">
        <f t="shared" si="8"/>
        <v>0</v>
      </c>
      <c r="AG7" s="181">
        <f t="shared" si="8"/>
        <v>0</v>
      </c>
      <c r="AH7" s="181">
        <f t="shared" si="8"/>
        <v>85</v>
      </c>
      <c r="AI7" s="181">
        <f t="shared" si="8"/>
        <v>0</v>
      </c>
      <c r="AJ7" s="180"/>
      <c r="AK7" s="181">
        <f t="shared" ref="AK7:AQ7" si="9">SUM(AK8:AK13)</f>
        <v>140</v>
      </c>
      <c r="AL7" s="181">
        <f t="shared" si="9"/>
        <v>60</v>
      </c>
      <c r="AM7" s="181">
        <f t="shared" si="9"/>
        <v>0</v>
      </c>
      <c r="AN7" s="181">
        <f t="shared" si="9"/>
        <v>0</v>
      </c>
      <c r="AO7" s="181">
        <f t="shared" si="9"/>
        <v>0</v>
      </c>
      <c r="AP7" s="181">
        <f t="shared" si="9"/>
        <v>80</v>
      </c>
      <c r="AQ7" s="181">
        <f t="shared" si="9"/>
        <v>0</v>
      </c>
      <c r="AR7" s="180"/>
      <c r="AS7" s="181">
        <f t="shared" ref="AS7:AY7" si="10">SUM(AS8:AS13)</f>
        <v>130</v>
      </c>
      <c r="AT7" s="181">
        <f t="shared" si="10"/>
        <v>65</v>
      </c>
      <c r="AU7" s="181">
        <f t="shared" si="10"/>
        <v>0</v>
      </c>
      <c r="AV7" s="181">
        <f t="shared" si="10"/>
        <v>0</v>
      </c>
      <c r="AW7" s="181">
        <f t="shared" si="10"/>
        <v>0</v>
      </c>
      <c r="AX7" s="181">
        <f t="shared" si="10"/>
        <v>65</v>
      </c>
      <c r="AY7" s="181">
        <f t="shared" si="10"/>
        <v>0</v>
      </c>
    </row>
    <row r="8" spans="1:51" ht="32.1" customHeight="1" x14ac:dyDescent="0.25">
      <c r="D8" s="202"/>
      <c r="E8" s="182">
        <f>+Metas!H1005</f>
        <v>864</v>
      </c>
      <c r="F8" s="183" t="str">
        <f>+Metas!K1005</f>
        <v>Diseño Marca Región</v>
      </c>
      <c r="G8" s="226">
        <f>+Metas!J1005</f>
        <v>1</v>
      </c>
      <c r="H8" s="1">
        <f t="shared" ref="H8:H13" si="11">SUM(I8:L8)</f>
        <v>0</v>
      </c>
      <c r="I8" s="185"/>
      <c r="J8" s="185"/>
      <c r="K8" s="185"/>
      <c r="L8" s="185"/>
      <c r="M8" s="186">
        <f t="shared" si="6"/>
        <v>160</v>
      </c>
      <c r="N8" s="186">
        <f t="shared" si="6"/>
        <v>65</v>
      </c>
      <c r="O8" s="186">
        <f t="shared" si="6"/>
        <v>0</v>
      </c>
      <c r="P8" s="186">
        <f t="shared" si="6"/>
        <v>0</v>
      </c>
      <c r="Q8" s="186">
        <f t="shared" si="6"/>
        <v>0</v>
      </c>
      <c r="R8" s="186">
        <f t="shared" si="6"/>
        <v>95</v>
      </c>
      <c r="S8" s="186">
        <f t="shared" si="6"/>
        <v>0</v>
      </c>
      <c r="T8" s="227">
        <f t="shared" ref="T8:T13" si="12">+I8</f>
        <v>0</v>
      </c>
      <c r="U8" s="186">
        <f t="shared" ref="U8:U13" si="13">SUM(V8:AA8)</f>
        <v>0</v>
      </c>
      <c r="V8" s="188"/>
      <c r="W8" s="188"/>
      <c r="X8" s="188"/>
      <c r="Y8" s="188"/>
      <c r="Z8" s="188"/>
      <c r="AA8" s="188"/>
      <c r="AB8" s="227">
        <f t="shared" ref="AB8:AB13" si="14">+J8</f>
        <v>0</v>
      </c>
      <c r="AC8" s="186">
        <f t="shared" ref="AC8:AC13" si="15">SUM(AD8:AI8)</f>
        <v>70</v>
      </c>
      <c r="AD8" s="188">
        <v>30</v>
      </c>
      <c r="AE8" s="188"/>
      <c r="AF8" s="188"/>
      <c r="AG8" s="188"/>
      <c r="AH8" s="188">
        <v>40</v>
      </c>
      <c r="AI8" s="188"/>
      <c r="AJ8" s="227">
        <f t="shared" ref="AJ8:AJ13" si="16">+K8</f>
        <v>0</v>
      </c>
      <c r="AK8" s="186">
        <f t="shared" ref="AK8:AK13" si="17">SUM(AL8:AQ8)</f>
        <v>50</v>
      </c>
      <c r="AL8" s="188">
        <v>15</v>
      </c>
      <c r="AM8" s="188"/>
      <c r="AN8" s="188"/>
      <c r="AO8" s="188"/>
      <c r="AP8" s="188">
        <v>35</v>
      </c>
      <c r="AQ8" s="188"/>
      <c r="AR8" s="227">
        <f t="shared" ref="AR8:AR13" si="18">+L8</f>
        <v>0</v>
      </c>
      <c r="AS8" s="186">
        <f t="shared" ref="AS8:AS13" si="19">SUM(AT8:AY8)</f>
        <v>40</v>
      </c>
      <c r="AT8" s="188">
        <v>20</v>
      </c>
      <c r="AU8" s="188"/>
      <c r="AV8" s="188"/>
      <c r="AW8" s="188"/>
      <c r="AX8" s="188">
        <v>20</v>
      </c>
      <c r="AY8" s="188"/>
    </row>
    <row r="9" spans="1:51" ht="32.1" customHeight="1" x14ac:dyDescent="0.25">
      <c r="D9" s="202"/>
      <c r="E9" s="182">
        <f>+Metas!H1006</f>
        <v>865</v>
      </c>
      <c r="F9" s="183" t="str">
        <f>+Metas!K1006</f>
        <v>Eventos previos a la celebración del Bicentenario</v>
      </c>
      <c r="G9" s="226">
        <f>+Metas!J1006</f>
        <v>3</v>
      </c>
      <c r="H9" s="1">
        <f t="shared" si="11"/>
        <v>0</v>
      </c>
      <c r="I9" s="185"/>
      <c r="J9" s="185"/>
      <c r="K9" s="185"/>
      <c r="L9" s="185"/>
      <c r="M9" s="186">
        <f t="shared" si="6"/>
        <v>0</v>
      </c>
      <c r="N9" s="186">
        <f t="shared" si="6"/>
        <v>0</v>
      </c>
      <c r="O9" s="186">
        <f t="shared" si="6"/>
        <v>0</v>
      </c>
      <c r="P9" s="186">
        <f t="shared" si="6"/>
        <v>0</v>
      </c>
      <c r="Q9" s="186">
        <f t="shared" si="6"/>
        <v>0</v>
      </c>
      <c r="R9" s="186">
        <f t="shared" si="6"/>
        <v>0</v>
      </c>
      <c r="S9" s="186">
        <f t="shared" si="6"/>
        <v>0</v>
      </c>
      <c r="T9" s="227">
        <f t="shared" si="12"/>
        <v>0</v>
      </c>
      <c r="U9" s="186">
        <f t="shared" si="13"/>
        <v>0</v>
      </c>
      <c r="V9" s="188"/>
      <c r="W9" s="188"/>
      <c r="X9" s="188"/>
      <c r="Y9" s="188"/>
      <c r="Z9" s="188"/>
      <c r="AA9" s="188"/>
      <c r="AB9" s="227">
        <f t="shared" si="14"/>
        <v>0</v>
      </c>
      <c r="AC9" s="186">
        <f t="shared" si="15"/>
        <v>0</v>
      </c>
      <c r="AD9" s="188"/>
      <c r="AE9" s="188"/>
      <c r="AF9" s="188"/>
      <c r="AG9" s="188"/>
      <c r="AH9" s="188"/>
      <c r="AI9" s="188"/>
      <c r="AJ9" s="227">
        <f t="shared" si="16"/>
        <v>0</v>
      </c>
      <c r="AK9" s="186">
        <f t="shared" si="17"/>
        <v>0</v>
      </c>
      <c r="AL9" s="188"/>
      <c r="AM9" s="188"/>
      <c r="AN9" s="188"/>
      <c r="AO9" s="188"/>
      <c r="AP9" s="188"/>
      <c r="AQ9" s="188"/>
      <c r="AR9" s="227">
        <f t="shared" si="18"/>
        <v>0</v>
      </c>
      <c r="AS9" s="186">
        <f t="shared" si="19"/>
        <v>0</v>
      </c>
      <c r="AT9" s="188"/>
      <c r="AU9" s="188"/>
      <c r="AV9" s="188"/>
      <c r="AW9" s="188"/>
      <c r="AX9" s="188"/>
      <c r="AY9" s="188"/>
    </row>
    <row r="10" spans="1:51" ht="32.1" customHeight="1" x14ac:dyDescent="0.25">
      <c r="D10" s="202"/>
      <c r="E10" s="182">
        <f>+Metas!H1007</f>
        <v>866</v>
      </c>
      <c r="F10" s="183" t="str">
        <f>+Metas!K1007</f>
        <v>Eventos previos a la conmemoración de los 450 de Ocaña en conjunto con entidades regionales</v>
      </c>
      <c r="G10" s="226">
        <f>+Metas!J1007</f>
        <v>2</v>
      </c>
      <c r="H10" s="1">
        <f t="shared" si="11"/>
        <v>0</v>
      </c>
      <c r="I10" s="185"/>
      <c r="J10" s="185"/>
      <c r="K10" s="185"/>
      <c r="L10" s="185"/>
      <c r="M10" s="186">
        <f t="shared" si="6"/>
        <v>5</v>
      </c>
      <c r="N10" s="186">
        <f t="shared" si="6"/>
        <v>5</v>
      </c>
      <c r="O10" s="186">
        <f t="shared" si="6"/>
        <v>0</v>
      </c>
      <c r="P10" s="186">
        <f t="shared" si="6"/>
        <v>0</v>
      </c>
      <c r="Q10" s="186">
        <f t="shared" si="6"/>
        <v>0</v>
      </c>
      <c r="R10" s="186">
        <f t="shared" si="6"/>
        <v>0</v>
      </c>
      <c r="S10" s="186">
        <f t="shared" si="6"/>
        <v>0</v>
      </c>
      <c r="T10" s="227">
        <f t="shared" si="12"/>
        <v>0</v>
      </c>
      <c r="U10" s="186">
        <f t="shared" si="13"/>
        <v>5</v>
      </c>
      <c r="V10" s="188">
        <v>5</v>
      </c>
      <c r="W10" s="188"/>
      <c r="X10" s="188"/>
      <c r="Y10" s="188"/>
      <c r="Z10" s="188"/>
      <c r="AA10" s="188"/>
      <c r="AB10" s="227">
        <f t="shared" si="14"/>
        <v>0</v>
      </c>
      <c r="AC10" s="186">
        <f t="shared" si="15"/>
        <v>0</v>
      </c>
      <c r="AD10" s="188"/>
      <c r="AE10" s="188"/>
      <c r="AF10" s="188"/>
      <c r="AG10" s="188"/>
      <c r="AH10" s="188"/>
      <c r="AI10" s="188"/>
      <c r="AJ10" s="227">
        <f t="shared" si="16"/>
        <v>0</v>
      </c>
      <c r="AK10" s="186">
        <f t="shared" si="17"/>
        <v>0</v>
      </c>
      <c r="AL10" s="188"/>
      <c r="AM10" s="188"/>
      <c r="AN10" s="188"/>
      <c r="AO10" s="188"/>
      <c r="AP10" s="188"/>
      <c r="AQ10" s="188"/>
      <c r="AR10" s="227">
        <f t="shared" si="18"/>
        <v>0</v>
      </c>
      <c r="AS10" s="186">
        <f t="shared" si="19"/>
        <v>0</v>
      </c>
      <c r="AT10" s="188"/>
      <c r="AU10" s="188"/>
      <c r="AV10" s="188"/>
      <c r="AW10" s="188"/>
      <c r="AX10" s="188"/>
      <c r="AY10" s="188"/>
    </row>
    <row r="11" spans="1:51" ht="32.1" customHeight="1" x14ac:dyDescent="0.25">
      <c r="D11" s="202"/>
      <c r="E11" s="182">
        <f>+Metas!H1008</f>
        <v>867</v>
      </c>
      <c r="F11" s="183" t="str">
        <f>+Metas!K1008</f>
        <v>Participaciones en eventos de impacto turístico (Misiones Comerciales a destinos regionales, ruedas de negocio, ferias nacionales)</v>
      </c>
      <c r="G11" s="226">
        <f>+Metas!J1008</f>
        <v>2</v>
      </c>
      <c r="H11" s="1">
        <f t="shared" si="11"/>
        <v>0</v>
      </c>
      <c r="I11" s="185"/>
      <c r="J11" s="185"/>
      <c r="K11" s="185"/>
      <c r="L11" s="185"/>
      <c r="M11" s="186">
        <f t="shared" si="6"/>
        <v>210</v>
      </c>
      <c r="N11" s="186">
        <f t="shared" si="6"/>
        <v>90</v>
      </c>
      <c r="O11" s="186">
        <f t="shared" si="6"/>
        <v>0</v>
      </c>
      <c r="P11" s="186">
        <f t="shared" si="6"/>
        <v>0</v>
      </c>
      <c r="Q11" s="186">
        <f t="shared" si="6"/>
        <v>0</v>
      </c>
      <c r="R11" s="186">
        <f t="shared" si="6"/>
        <v>120</v>
      </c>
      <c r="S11" s="186">
        <f t="shared" si="6"/>
        <v>0</v>
      </c>
      <c r="T11" s="227">
        <f t="shared" si="12"/>
        <v>0</v>
      </c>
      <c r="U11" s="186">
        <f t="shared" si="13"/>
        <v>0</v>
      </c>
      <c r="V11" s="188"/>
      <c r="W11" s="188"/>
      <c r="X11" s="188"/>
      <c r="Y11" s="188"/>
      <c r="Z11" s="188"/>
      <c r="AA11" s="188"/>
      <c r="AB11" s="227">
        <f t="shared" si="14"/>
        <v>0</v>
      </c>
      <c r="AC11" s="186">
        <f t="shared" si="15"/>
        <v>70</v>
      </c>
      <c r="AD11" s="188">
        <v>30</v>
      </c>
      <c r="AE11" s="188"/>
      <c r="AF11" s="188"/>
      <c r="AG11" s="188"/>
      <c r="AH11" s="188">
        <v>40</v>
      </c>
      <c r="AI11" s="188"/>
      <c r="AJ11" s="227">
        <f t="shared" si="16"/>
        <v>0</v>
      </c>
      <c r="AK11" s="186">
        <f t="shared" si="17"/>
        <v>70</v>
      </c>
      <c r="AL11" s="188">
        <v>30</v>
      </c>
      <c r="AM11" s="188"/>
      <c r="AN11" s="188"/>
      <c r="AO11" s="188"/>
      <c r="AP11" s="188">
        <v>40</v>
      </c>
      <c r="AQ11" s="188"/>
      <c r="AR11" s="227">
        <f t="shared" si="18"/>
        <v>0</v>
      </c>
      <c r="AS11" s="186">
        <f t="shared" si="19"/>
        <v>70</v>
      </c>
      <c r="AT11" s="188">
        <v>30</v>
      </c>
      <c r="AU11" s="188"/>
      <c r="AV11" s="188"/>
      <c r="AW11" s="188"/>
      <c r="AX11" s="188">
        <v>40</v>
      </c>
      <c r="AY11" s="188"/>
    </row>
    <row r="12" spans="1:51" ht="32.1" customHeight="1" x14ac:dyDescent="0.25">
      <c r="D12" s="202"/>
      <c r="E12" s="182">
        <f>+Metas!H1009</f>
        <v>868</v>
      </c>
      <c r="F12" s="183" t="str">
        <f>+Metas!K1009</f>
        <v>Destinos Turísticos promocionados</v>
      </c>
      <c r="G12" s="226">
        <f>+Metas!J1009</f>
        <v>2</v>
      </c>
      <c r="H12" s="1">
        <f t="shared" si="11"/>
        <v>0</v>
      </c>
      <c r="I12" s="185"/>
      <c r="J12" s="185"/>
      <c r="K12" s="185"/>
      <c r="L12" s="185"/>
      <c r="M12" s="186">
        <f t="shared" si="6"/>
        <v>40</v>
      </c>
      <c r="N12" s="186">
        <f t="shared" si="6"/>
        <v>40</v>
      </c>
      <c r="O12" s="186">
        <f t="shared" si="6"/>
        <v>0</v>
      </c>
      <c r="P12" s="186">
        <f t="shared" si="6"/>
        <v>0</v>
      </c>
      <c r="Q12" s="186">
        <f t="shared" si="6"/>
        <v>0</v>
      </c>
      <c r="R12" s="186">
        <f t="shared" si="6"/>
        <v>0</v>
      </c>
      <c r="S12" s="186">
        <f t="shared" si="6"/>
        <v>0</v>
      </c>
      <c r="T12" s="227">
        <f t="shared" si="12"/>
        <v>0</v>
      </c>
      <c r="U12" s="186">
        <f t="shared" si="13"/>
        <v>10</v>
      </c>
      <c r="V12" s="188">
        <v>10</v>
      </c>
      <c r="W12" s="188"/>
      <c r="X12" s="188"/>
      <c r="Y12" s="188"/>
      <c r="Z12" s="188"/>
      <c r="AA12" s="188"/>
      <c r="AB12" s="227">
        <f t="shared" si="14"/>
        <v>0</v>
      </c>
      <c r="AC12" s="186">
        <f t="shared" si="15"/>
        <v>10</v>
      </c>
      <c r="AD12" s="188">
        <v>10</v>
      </c>
      <c r="AE12" s="188"/>
      <c r="AF12" s="188"/>
      <c r="AG12" s="188"/>
      <c r="AH12" s="188"/>
      <c r="AI12" s="188"/>
      <c r="AJ12" s="227">
        <f t="shared" si="16"/>
        <v>0</v>
      </c>
      <c r="AK12" s="186">
        <f t="shared" si="17"/>
        <v>10</v>
      </c>
      <c r="AL12" s="188">
        <v>10</v>
      </c>
      <c r="AM12" s="188"/>
      <c r="AN12" s="188"/>
      <c r="AO12" s="188"/>
      <c r="AP12" s="188"/>
      <c r="AQ12" s="188"/>
      <c r="AR12" s="227">
        <f t="shared" si="18"/>
        <v>0</v>
      </c>
      <c r="AS12" s="186">
        <f t="shared" si="19"/>
        <v>10</v>
      </c>
      <c r="AT12" s="188">
        <v>10</v>
      </c>
      <c r="AU12" s="188"/>
      <c r="AV12" s="188"/>
      <c r="AW12" s="188"/>
      <c r="AX12" s="188"/>
      <c r="AY12" s="188"/>
    </row>
    <row r="13" spans="1:51" ht="32.1" customHeight="1" x14ac:dyDescent="0.25">
      <c r="D13" s="202"/>
      <c r="E13" s="182">
        <f>+Metas!H1010</f>
        <v>869</v>
      </c>
      <c r="F13" s="183" t="str">
        <f>+Metas!K1010</f>
        <v>Publicaciones sobre turismo cultural (historia, folklore, costumbres, gastronomía, música, literatura, religión, etc.)</v>
      </c>
      <c r="G13" s="226">
        <f>+Metas!J1010</f>
        <v>2</v>
      </c>
      <c r="H13" s="1">
        <f t="shared" si="11"/>
        <v>0</v>
      </c>
      <c r="I13" s="185"/>
      <c r="J13" s="185"/>
      <c r="K13" s="185"/>
      <c r="L13" s="185"/>
      <c r="M13" s="186">
        <f t="shared" si="6"/>
        <v>35</v>
      </c>
      <c r="N13" s="186">
        <f t="shared" si="6"/>
        <v>20</v>
      </c>
      <c r="O13" s="186">
        <f t="shared" si="6"/>
        <v>0</v>
      </c>
      <c r="P13" s="186">
        <f t="shared" si="6"/>
        <v>0</v>
      </c>
      <c r="Q13" s="186">
        <f t="shared" si="6"/>
        <v>0</v>
      </c>
      <c r="R13" s="186">
        <f t="shared" si="6"/>
        <v>15</v>
      </c>
      <c r="S13" s="186">
        <f t="shared" si="6"/>
        <v>0</v>
      </c>
      <c r="T13" s="227">
        <f t="shared" si="12"/>
        <v>0</v>
      </c>
      <c r="U13" s="186">
        <f t="shared" si="13"/>
        <v>5</v>
      </c>
      <c r="V13" s="188">
        <v>5</v>
      </c>
      <c r="W13" s="188"/>
      <c r="X13" s="188"/>
      <c r="Y13" s="188"/>
      <c r="Z13" s="188"/>
      <c r="AA13" s="188"/>
      <c r="AB13" s="227">
        <f t="shared" si="14"/>
        <v>0</v>
      </c>
      <c r="AC13" s="186">
        <f t="shared" si="15"/>
        <v>10</v>
      </c>
      <c r="AD13" s="188">
        <v>5</v>
      </c>
      <c r="AE13" s="188"/>
      <c r="AF13" s="188"/>
      <c r="AG13" s="188"/>
      <c r="AH13" s="188">
        <v>5</v>
      </c>
      <c r="AI13" s="188"/>
      <c r="AJ13" s="227">
        <f t="shared" si="16"/>
        <v>0</v>
      </c>
      <c r="AK13" s="186">
        <f t="shared" si="17"/>
        <v>10</v>
      </c>
      <c r="AL13" s="188">
        <v>5</v>
      </c>
      <c r="AM13" s="188"/>
      <c r="AN13" s="188"/>
      <c r="AO13" s="188"/>
      <c r="AP13" s="188">
        <v>5</v>
      </c>
      <c r="AQ13" s="188"/>
      <c r="AR13" s="227">
        <f t="shared" si="18"/>
        <v>0</v>
      </c>
      <c r="AS13" s="186">
        <f t="shared" si="19"/>
        <v>10</v>
      </c>
      <c r="AT13" s="188">
        <v>5</v>
      </c>
      <c r="AU13" s="188"/>
      <c r="AV13" s="188"/>
      <c r="AW13" s="188"/>
      <c r="AX13" s="188">
        <v>5</v>
      </c>
      <c r="AY13" s="188"/>
    </row>
    <row r="14" spans="1:51" ht="32.1" customHeight="1" x14ac:dyDescent="0.25">
      <c r="D14" s="202" t="s">
        <v>2829</v>
      </c>
      <c r="E14" s="551" t="s">
        <v>41</v>
      </c>
      <c r="F14" s="552"/>
      <c r="G14" s="189"/>
      <c r="H14" s="177"/>
      <c r="I14" s="178"/>
      <c r="J14" s="178"/>
      <c r="K14" s="178"/>
      <c r="L14" s="178"/>
      <c r="M14" s="190">
        <f t="shared" si="6"/>
        <v>0</v>
      </c>
      <c r="N14" s="190">
        <f t="shared" si="6"/>
        <v>0</v>
      </c>
      <c r="O14" s="190">
        <f t="shared" si="6"/>
        <v>0</v>
      </c>
      <c r="P14" s="190">
        <f t="shared" si="6"/>
        <v>0</v>
      </c>
      <c r="Q14" s="190">
        <f t="shared" si="6"/>
        <v>0</v>
      </c>
      <c r="R14" s="190">
        <f t="shared" si="6"/>
        <v>0</v>
      </c>
      <c r="S14" s="190">
        <f t="shared" si="6"/>
        <v>0</v>
      </c>
      <c r="T14" s="180"/>
      <c r="U14" s="181">
        <f t="shared" ref="U14:AA14" si="20">SUM(U15:U15)</f>
        <v>0</v>
      </c>
      <c r="V14" s="181">
        <f t="shared" si="20"/>
        <v>0</v>
      </c>
      <c r="W14" s="181">
        <f t="shared" si="20"/>
        <v>0</v>
      </c>
      <c r="X14" s="181">
        <f t="shared" si="20"/>
        <v>0</v>
      </c>
      <c r="Y14" s="181">
        <f t="shared" si="20"/>
        <v>0</v>
      </c>
      <c r="Z14" s="181">
        <f t="shared" si="20"/>
        <v>0</v>
      </c>
      <c r="AA14" s="181">
        <f t="shared" si="20"/>
        <v>0</v>
      </c>
      <c r="AB14" s="180"/>
      <c r="AC14" s="181">
        <f t="shared" ref="AC14:AI14" si="21">SUM(AC15:AC15)</f>
        <v>0</v>
      </c>
      <c r="AD14" s="181">
        <f t="shared" si="21"/>
        <v>0</v>
      </c>
      <c r="AE14" s="181">
        <f t="shared" si="21"/>
        <v>0</v>
      </c>
      <c r="AF14" s="181">
        <f t="shared" si="21"/>
        <v>0</v>
      </c>
      <c r="AG14" s="181">
        <f t="shared" si="21"/>
        <v>0</v>
      </c>
      <c r="AH14" s="181">
        <f t="shared" si="21"/>
        <v>0</v>
      </c>
      <c r="AI14" s="181">
        <f t="shared" si="21"/>
        <v>0</v>
      </c>
      <c r="AJ14" s="180"/>
      <c r="AK14" s="181">
        <f t="shared" ref="AK14:AQ14" si="22">SUM(AK15:AK15)</f>
        <v>0</v>
      </c>
      <c r="AL14" s="181">
        <f t="shared" si="22"/>
        <v>0</v>
      </c>
      <c r="AM14" s="181">
        <f t="shared" si="22"/>
        <v>0</v>
      </c>
      <c r="AN14" s="181">
        <f t="shared" si="22"/>
        <v>0</v>
      </c>
      <c r="AO14" s="181">
        <f t="shared" si="22"/>
        <v>0</v>
      </c>
      <c r="AP14" s="181">
        <f t="shared" si="22"/>
        <v>0</v>
      </c>
      <c r="AQ14" s="181">
        <f t="shared" si="22"/>
        <v>0</v>
      </c>
      <c r="AR14" s="180"/>
      <c r="AS14" s="181">
        <f t="shared" ref="AS14:AY14" si="23">SUM(AS15:AS15)</f>
        <v>0</v>
      </c>
      <c r="AT14" s="181">
        <f t="shared" si="23"/>
        <v>0</v>
      </c>
      <c r="AU14" s="181">
        <f t="shared" si="23"/>
        <v>0</v>
      </c>
      <c r="AV14" s="181">
        <f t="shared" si="23"/>
        <v>0</v>
      </c>
      <c r="AW14" s="181">
        <f t="shared" si="23"/>
        <v>0</v>
      </c>
      <c r="AX14" s="181">
        <f t="shared" si="23"/>
        <v>0</v>
      </c>
      <c r="AY14" s="181">
        <f t="shared" si="23"/>
        <v>0</v>
      </c>
    </row>
    <row r="15" spans="1:51" ht="31.9" customHeight="1" x14ac:dyDescent="0.25">
      <c r="D15" s="202"/>
      <c r="E15" s="182">
        <f>+Metas!H1011</f>
        <v>870</v>
      </c>
      <c r="F15" s="191" t="str">
        <f>+Metas!K1011</f>
        <v>Campañas de prevención de ESCNNA (una por año)</v>
      </c>
      <c r="G15" s="184">
        <f>+Metas!J1011</f>
        <v>4</v>
      </c>
      <c r="H15" s="1">
        <f>SUM(I15:L15)</f>
        <v>0</v>
      </c>
      <c r="I15" s="185"/>
      <c r="J15" s="185"/>
      <c r="K15" s="185"/>
      <c r="L15" s="185"/>
      <c r="M15" s="186">
        <f t="shared" si="6"/>
        <v>0</v>
      </c>
      <c r="N15" s="186">
        <f t="shared" si="6"/>
        <v>0</v>
      </c>
      <c r="O15" s="186">
        <f t="shared" si="6"/>
        <v>0</v>
      </c>
      <c r="P15" s="186">
        <f t="shared" si="6"/>
        <v>0</v>
      </c>
      <c r="Q15" s="186">
        <f t="shared" si="6"/>
        <v>0</v>
      </c>
      <c r="R15" s="186">
        <f t="shared" si="6"/>
        <v>0</v>
      </c>
      <c r="S15" s="186">
        <f t="shared" si="6"/>
        <v>0</v>
      </c>
      <c r="T15" s="227">
        <f>+I15</f>
        <v>0</v>
      </c>
      <c r="U15" s="186">
        <f>SUM(V15:AA15)</f>
        <v>0</v>
      </c>
      <c r="V15" s="188"/>
      <c r="W15" s="188"/>
      <c r="X15" s="188"/>
      <c r="Y15" s="188"/>
      <c r="Z15" s="188"/>
      <c r="AA15" s="188"/>
      <c r="AB15" s="227">
        <f>+J15</f>
        <v>0</v>
      </c>
      <c r="AC15" s="186">
        <f>SUM(AD15:AI15)</f>
        <v>0</v>
      </c>
      <c r="AD15" s="188"/>
      <c r="AE15" s="188"/>
      <c r="AF15" s="188"/>
      <c r="AG15" s="188"/>
      <c r="AH15" s="188"/>
      <c r="AI15" s="188"/>
      <c r="AJ15" s="227">
        <f>+K15</f>
        <v>0</v>
      </c>
      <c r="AK15" s="186">
        <f>SUM(AL15:AQ15)</f>
        <v>0</v>
      </c>
      <c r="AL15" s="188"/>
      <c r="AM15" s="188"/>
      <c r="AN15" s="188"/>
      <c r="AO15" s="188"/>
      <c r="AP15" s="188"/>
      <c r="AQ15" s="188"/>
      <c r="AR15" s="227">
        <f>+L15</f>
        <v>0</v>
      </c>
      <c r="AS15" s="186">
        <f>SUM(AT15:AY15)</f>
        <v>0</v>
      </c>
      <c r="AT15" s="188"/>
      <c r="AU15" s="188"/>
      <c r="AV15" s="188"/>
      <c r="AW15" s="188"/>
      <c r="AX15" s="188"/>
      <c r="AY15" s="188"/>
    </row>
    <row r="16" spans="1:51" ht="32.1" customHeight="1" x14ac:dyDescent="0.25">
      <c r="C16" s="165" t="s">
        <v>2830</v>
      </c>
      <c r="D16" s="166" t="s">
        <v>575</v>
      </c>
      <c r="E16" s="228"/>
      <c r="F16" s="168"/>
      <c r="G16" s="194"/>
      <c r="H16" s="170"/>
      <c r="I16" s="171"/>
      <c r="J16" s="171"/>
      <c r="K16" s="171"/>
      <c r="L16" s="171"/>
      <c r="M16" s="172">
        <f t="shared" ref="M16:S16" si="24">SUM(M17:M23)/2</f>
        <v>400</v>
      </c>
      <c r="N16" s="172">
        <f t="shared" si="24"/>
        <v>150</v>
      </c>
      <c r="O16" s="172">
        <f t="shared" si="24"/>
        <v>0</v>
      </c>
      <c r="P16" s="172">
        <f t="shared" si="24"/>
        <v>0</v>
      </c>
      <c r="Q16" s="172">
        <f t="shared" si="24"/>
        <v>0</v>
      </c>
      <c r="R16" s="172">
        <f t="shared" si="24"/>
        <v>250</v>
      </c>
      <c r="S16" s="172">
        <f t="shared" si="24"/>
        <v>0</v>
      </c>
      <c r="T16" s="229"/>
      <c r="U16" s="174">
        <f t="shared" ref="U16:AA16" si="25">SUM(U17:U23)/2</f>
        <v>0</v>
      </c>
      <c r="V16" s="197">
        <f t="shared" si="25"/>
        <v>0</v>
      </c>
      <c r="W16" s="197">
        <f t="shared" si="25"/>
        <v>0</v>
      </c>
      <c r="X16" s="197">
        <f t="shared" si="25"/>
        <v>0</v>
      </c>
      <c r="Y16" s="197">
        <f t="shared" si="25"/>
        <v>0</v>
      </c>
      <c r="Z16" s="197">
        <f t="shared" si="25"/>
        <v>0</v>
      </c>
      <c r="AA16" s="197">
        <f t="shared" si="25"/>
        <v>0</v>
      </c>
      <c r="AB16" s="229"/>
      <c r="AC16" s="174">
        <f t="shared" ref="AC16:AI16" si="26">SUM(AC17:AC23)/2</f>
        <v>246</v>
      </c>
      <c r="AD16" s="197">
        <f t="shared" si="26"/>
        <v>87</v>
      </c>
      <c r="AE16" s="197">
        <f t="shared" si="26"/>
        <v>0</v>
      </c>
      <c r="AF16" s="197">
        <f t="shared" si="26"/>
        <v>0</v>
      </c>
      <c r="AG16" s="197">
        <f t="shared" si="26"/>
        <v>0</v>
      </c>
      <c r="AH16" s="197">
        <f t="shared" si="26"/>
        <v>159</v>
      </c>
      <c r="AI16" s="197">
        <f t="shared" si="26"/>
        <v>0</v>
      </c>
      <c r="AJ16" s="229"/>
      <c r="AK16" s="174">
        <f t="shared" ref="AK16:AQ16" si="27">SUM(AK17:AK23)/2</f>
        <v>143</v>
      </c>
      <c r="AL16" s="197">
        <f t="shared" si="27"/>
        <v>57</v>
      </c>
      <c r="AM16" s="197">
        <f t="shared" si="27"/>
        <v>0</v>
      </c>
      <c r="AN16" s="197">
        <f t="shared" si="27"/>
        <v>0</v>
      </c>
      <c r="AO16" s="197">
        <f t="shared" si="27"/>
        <v>0</v>
      </c>
      <c r="AP16" s="197">
        <f t="shared" si="27"/>
        <v>86</v>
      </c>
      <c r="AQ16" s="197">
        <f t="shared" si="27"/>
        <v>0</v>
      </c>
      <c r="AR16" s="229"/>
      <c r="AS16" s="174">
        <f t="shared" ref="AS16:AY16" si="28">SUM(AS17:AS23)/2</f>
        <v>11</v>
      </c>
      <c r="AT16" s="197">
        <f t="shared" si="28"/>
        <v>6</v>
      </c>
      <c r="AU16" s="197">
        <f t="shared" si="28"/>
        <v>0</v>
      </c>
      <c r="AV16" s="197">
        <f t="shared" si="28"/>
        <v>0</v>
      </c>
      <c r="AW16" s="197">
        <f t="shared" si="28"/>
        <v>0</v>
      </c>
      <c r="AX16" s="197">
        <f t="shared" si="28"/>
        <v>5</v>
      </c>
      <c r="AY16" s="197">
        <f t="shared" si="28"/>
        <v>0</v>
      </c>
    </row>
    <row r="17" spans="3:51" ht="32.1" customHeight="1" x14ac:dyDescent="0.25">
      <c r="D17" s="202" t="s">
        <v>2832</v>
      </c>
      <c r="E17" s="540" t="s">
        <v>2831</v>
      </c>
      <c r="F17" s="541"/>
      <c r="G17" s="189"/>
      <c r="H17" s="177"/>
      <c r="I17" s="178"/>
      <c r="J17" s="178"/>
      <c r="K17" s="178"/>
      <c r="L17" s="178"/>
      <c r="M17" s="190">
        <f t="shared" ref="M17:S23" si="29">+U17+AC17+AK17+AS17</f>
        <v>400</v>
      </c>
      <c r="N17" s="190">
        <f t="shared" si="29"/>
        <v>150</v>
      </c>
      <c r="O17" s="190">
        <f t="shared" si="29"/>
        <v>0</v>
      </c>
      <c r="P17" s="190">
        <f t="shared" si="29"/>
        <v>0</v>
      </c>
      <c r="Q17" s="190">
        <f t="shared" si="29"/>
        <v>0</v>
      </c>
      <c r="R17" s="190">
        <f t="shared" si="29"/>
        <v>250</v>
      </c>
      <c r="S17" s="190">
        <f t="shared" si="29"/>
        <v>0</v>
      </c>
      <c r="T17" s="192"/>
      <c r="U17" s="181">
        <f t="shared" ref="U17:AA17" si="30">SUM(U18:U23)</f>
        <v>0</v>
      </c>
      <c r="V17" s="181">
        <f t="shared" si="30"/>
        <v>0</v>
      </c>
      <c r="W17" s="181">
        <f t="shared" si="30"/>
        <v>0</v>
      </c>
      <c r="X17" s="181">
        <f t="shared" si="30"/>
        <v>0</v>
      </c>
      <c r="Y17" s="181">
        <f t="shared" si="30"/>
        <v>0</v>
      </c>
      <c r="Z17" s="181">
        <f t="shared" si="30"/>
        <v>0</v>
      </c>
      <c r="AA17" s="181">
        <f t="shared" si="30"/>
        <v>0</v>
      </c>
      <c r="AB17" s="192"/>
      <c r="AC17" s="181">
        <f t="shared" ref="AC17:AI17" si="31">SUM(AC18:AC23)</f>
        <v>246</v>
      </c>
      <c r="AD17" s="181">
        <f t="shared" si="31"/>
        <v>87</v>
      </c>
      <c r="AE17" s="181">
        <f t="shared" si="31"/>
        <v>0</v>
      </c>
      <c r="AF17" s="181">
        <f t="shared" si="31"/>
        <v>0</v>
      </c>
      <c r="AG17" s="181">
        <f t="shared" si="31"/>
        <v>0</v>
      </c>
      <c r="AH17" s="181">
        <f t="shared" si="31"/>
        <v>159</v>
      </c>
      <c r="AI17" s="181">
        <f t="shared" si="31"/>
        <v>0</v>
      </c>
      <c r="AJ17" s="192"/>
      <c r="AK17" s="181">
        <f t="shared" ref="AK17:AQ17" si="32">SUM(AK18:AK23)</f>
        <v>143</v>
      </c>
      <c r="AL17" s="181">
        <f t="shared" si="32"/>
        <v>57</v>
      </c>
      <c r="AM17" s="181">
        <f t="shared" si="32"/>
        <v>0</v>
      </c>
      <c r="AN17" s="181">
        <f t="shared" si="32"/>
        <v>0</v>
      </c>
      <c r="AO17" s="181">
        <f t="shared" si="32"/>
        <v>0</v>
      </c>
      <c r="AP17" s="181">
        <f t="shared" si="32"/>
        <v>86</v>
      </c>
      <c r="AQ17" s="181">
        <f t="shared" si="32"/>
        <v>0</v>
      </c>
      <c r="AR17" s="192"/>
      <c r="AS17" s="181">
        <f t="shared" ref="AS17:AY17" si="33">SUM(AS18:AS23)</f>
        <v>11</v>
      </c>
      <c r="AT17" s="181">
        <f t="shared" si="33"/>
        <v>6</v>
      </c>
      <c r="AU17" s="181">
        <f t="shared" si="33"/>
        <v>0</v>
      </c>
      <c r="AV17" s="181">
        <f t="shared" si="33"/>
        <v>0</v>
      </c>
      <c r="AW17" s="181">
        <f t="shared" si="33"/>
        <v>0</v>
      </c>
      <c r="AX17" s="181">
        <f t="shared" si="33"/>
        <v>5</v>
      </c>
      <c r="AY17" s="181">
        <f t="shared" si="33"/>
        <v>0</v>
      </c>
    </row>
    <row r="18" spans="3:51" ht="32.1" customHeight="1" x14ac:dyDescent="0.25">
      <c r="D18" s="202"/>
      <c r="E18" s="182">
        <f>+Metas!H1013</f>
        <v>871</v>
      </c>
      <c r="F18" s="191" t="str">
        <f>+Metas!K1013</f>
        <v>Consejo Consultivo de Turismo reactivado</v>
      </c>
      <c r="G18" s="226">
        <f>+Metas!J1013</f>
        <v>1</v>
      </c>
      <c r="H18" s="1">
        <f t="shared" ref="H18:H23" si="34">SUM(I18:L18)</f>
        <v>0</v>
      </c>
      <c r="I18" s="198"/>
      <c r="J18" s="198"/>
      <c r="K18" s="198"/>
      <c r="L18" s="198"/>
      <c r="M18" s="186">
        <f t="shared" si="29"/>
        <v>0</v>
      </c>
      <c r="N18" s="186">
        <f t="shared" si="29"/>
        <v>0</v>
      </c>
      <c r="O18" s="186">
        <f t="shared" si="29"/>
        <v>0</v>
      </c>
      <c r="P18" s="186">
        <f t="shared" si="29"/>
        <v>0</v>
      </c>
      <c r="Q18" s="186">
        <f t="shared" si="29"/>
        <v>0</v>
      </c>
      <c r="R18" s="186">
        <f t="shared" si="29"/>
        <v>0</v>
      </c>
      <c r="S18" s="186">
        <f t="shared" si="29"/>
        <v>0</v>
      </c>
      <c r="T18" s="227">
        <f t="shared" ref="T18:T23" si="35">+I18</f>
        <v>0</v>
      </c>
      <c r="U18" s="186">
        <f t="shared" ref="U18:U23" si="36">SUM(V18:AA18)</f>
        <v>0</v>
      </c>
      <c r="V18" s="199"/>
      <c r="W18" s="199"/>
      <c r="X18" s="199"/>
      <c r="Y18" s="199"/>
      <c r="Z18" s="199"/>
      <c r="AA18" s="199"/>
      <c r="AB18" s="227">
        <f t="shared" ref="AB18:AB23" si="37">+J18</f>
        <v>0</v>
      </c>
      <c r="AC18" s="186">
        <f t="shared" ref="AC18:AC23" si="38">SUM(AD18:AI18)</f>
        <v>0</v>
      </c>
      <c r="AD18" s="199"/>
      <c r="AE18" s="199"/>
      <c r="AF18" s="199"/>
      <c r="AG18" s="199"/>
      <c r="AH18" s="199"/>
      <c r="AI18" s="199"/>
      <c r="AJ18" s="227">
        <f t="shared" ref="AJ18:AJ23" si="39">+K18</f>
        <v>0</v>
      </c>
      <c r="AK18" s="186">
        <f t="shared" ref="AK18:AK23" si="40">SUM(AL18:AQ18)</f>
        <v>0</v>
      </c>
      <c r="AL18" s="199"/>
      <c r="AM18" s="199"/>
      <c r="AN18" s="199"/>
      <c r="AO18" s="199"/>
      <c r="AP18" s="199"/>
      <c r="AQ18" s="199"/>
      <c r="AR18" s="227">
        <f t="shared" ref="AR18:AR23" si="41">+L18</f>
        <v>0</v>
      </c>
      <c r="AS18" s="186">
        <f t="shared" ref="AS18:AS23" si="42">SUM(AT18:AY18)</f>
        <v>0</v>
      </c>
      <c r="AT18" s="199"/>
      <c r="AU18" s="199"/>
      <c r="AV18" s="199"/>
      <c r="AW18" s="199"/>
      <c r="AX18" s="199"/>
      <c r="AY18" s="199"/>
    </row>
    <row r="19" spans="3:51" ht="32.1" customHeight="1" x14ac:dyDescent="0.25">
      <c r="D19" s="202"/>
      <c r="E19" s="182">
        <f>+Metas!H1014</f>
        <v>872</v>
      </c>
      <c r="F19" s="191" t="str">
        <f>+Metas!K1014</f>
        <v>Consejo de Seguridad Departamental Turístico reactivado</v>
      </c>
      <c r="G19" s="226">
        <f>+Metas!J1014</f>
        <v>1</v>
      </c>
      <c r="H19" s="1">
        <f t="shared" si="34"/>
        <v>0</v>
      </c>
      <c r="I19" s="198"/>
      <c r="J19" s="198"/>
      <c r="K19" s="198"/>
      <c r="L19" s="198"/>
      <c r="M19" s="186">
        <f t="shared" si="29"/>
        <v>9</v>
      </c>
      <c r="N19" s="186">
        <f t="shared" si="29"/>
        <v>9</v>
      </c>
      <c r="O19" s="186">
        <f t="shared" si="29"/>
        <v>0</v>
      </c>
      <c r="P19" s="186">
        <f t="shared" si="29"/>
        <v>0</v>
      </c>
      <c r="Q19" s="186">
        <f t="shared" si="29"/>
        <v>0</v>
      </c>
      <c r="R19" s="186">
        <f t="shared" si="29"/>
        <v>0</v>
      </c>
      <c r="S19" s="186">
        <f t="shared" si="29"/>
        <v>0</v>
      </c>
      <c r="T19" s="227">
        <f t="shared" si="35"/>
        <v>0</v>
      </c>
      <c r="U19" s="186">
        <f t="shared" si="36"/>
        <v>0</v>
      </c>
      <c r="V19" s="199"/>
      <c r="W19" s="199"/>
      <c r="X19" s="199"/>
      <c r="Y19" s="199"/>
      <c r="Z19" s="199"/>
      <c r="AA19" s="199"/>
      <c r="AB19" s="227">
        <f t="shared" si="37"/>
        <v>0</v>
      </c>
      <c r="AC19" s="186">
        <f t="shared" si="38"/>
        <v>3</v>
      </c>
      <c r="AD19" s="199">
        <v>3</v>
      </c>
      <c r="AE19" s="199"/>
      <c r="AF19" s="199"/>
      <c r="AG19" s="199"/>
      <c r="AH19" s="199"/>
      <c r="AI19" s="199"/>
      <c r="AJ19" s="227">
        <f t="shared" si="39"/>
        <v>0</v>
      </c>
      <c r="AK19" s="186">
        <f t="shared" si="40"/>
        <v>3</v>
      </c>
      <c r="AL19" s="199">
        <v>3</v>
      </c>
      <c r="AM19" s="199"/>
      <c r="AN19" s="199"/>
      <c r="AO19" s="199"/>
      <c r="AP19" s="199"/>
      <c r="AQ19" s="199"/>
      <c r="AR19" s="227">
        <f t="shared" si="41"/>
        <v>0</v>
      </c>
      <c r="AS19" s="186">
        <f t="shared" si="42"/>
        <v>3</v>
      </c>
      <c r="AT19" s="199">
        <v>3</v>
      </c>
      <c r="AU19" s="199"/>
      <c r="AV19" s="199"/>
      <c r="AW19" s="199"/>
      <c r="AX19" s="199"/>
      <c r="AY19" s="199"/>
    </row>
    <row r="20" spans="3:51" ht="32.1" customHeight="1" x14ac:dyDescent="0.25">
      <c r="D20" s="202"/>
      <c r="E20" s="182">
        <f>+Metas!H1015</f>
        <v>873</v>
      </c>
      <c r="F20" s="191" t="str">
        <f>+Metas!K1015</f>
        <v>Plan de Desarrollo Turístico Actualizado</v>
      </c>
      <c r="G20" s="226">
        <f>+Metas!J1015</f>
        <v>1</v>
      </c>
      <c r="H20" s="1">
        <f t="shared" si="34"/>
        <v>0</v>
      </c>
      <c r="I20" s="198"/>
      <c r="J20" s="198"/>
      <c r="K20" s="198"/>
      <c r="L20" s="198"/>
      <c r="M20" s="186">
        <f t="shared" si="29"/>
        <v>132</v>
      </c>
      <c r="N20" s="186">
        <f t="shared" si="29"/>
        <v>50</v>
      </c>
      <c r="O20" s="186">
        <f t="shared" si="29"/>
        <v>0</v>
      </c>
      <c r="P20" s="186">
        <f t="shared" si="29"/>
        <v>0</v>
      </c>
      <c r="Q20" s="186">
        <f t="shared" si="29"/>
        <v>0</v>
      </c>
      <c r="R20" s="186">
        <f t="shared" si="29"/>
        <v>82</v>
      </c>
      <c r="S20" s="186">
        <f t="shared" si="29"/>
        <v>0</v>
      </c>
      <c r="T20" s="227">
        <f t="shared" si="35"/>
        <v>0</v>
      </c>
      <c r="U20" s="186">
        <f t="shared" si="36"/>
        <v>0</v>
      </c>
      <c r="V20" s="199"/>
      <c r="W20" s="199"/>
      <c r="X20" s="199"/>
      <c r="Y20" s="199"/>
      <c r="Z20" s="199"/>
      <c r="AA20" s="199"/>
      <c r="AB20" s="227">
        <f t="shared" si="37"/>
        <v>0</v>
      </c>
      <c r="AC20" s="186">
        <f t="shared" si="38"/>
        <v>0</v>
      </c>
      <c r="AD20" s="199"/>
      <c r="AE20" s="199"/>
      <c r="AF20" s="199"/>
      <c r="AG20" s="199"/>
      <c r="AH20" s="199"/>
      <c r="AI20" s="199"/>
      <c r="AJ20" s="227">
        <f t="shared" si="39"/>
        <v>0</v>
      </c>
      <c r="AK20" s="186">
        <f t="shared" si="40"/>
        <v>132</v>
      </c>
      <c r="AL20" s="199">
        <v>50</v>
      </c>
      <c r="AM20" s="199"/>
      <c r="AN20" s="199"/>
      <c r="AO20" s="199"/>
      <c r="AP20" s="199">
        <v>82</v>
      </c>
      <c r="AQ20" s="199"/>
      <c r="AR20" s="227">
        <f t="shared" si="41"/>
        <v>0</v>
      </c>
      <c r="AS20" s="186">
        <f t="shared" si="42"/>
        <v>0</v>
      </c>
      <c r="AT20" s="199"/>
      <c r="AU20" s="199"/>
      <c r="AV20" s="199"/>
      <c r="AW20" s="199"/>
      <c r="AX20" s="199"/>
      <c r="AY20" s="199"/>
    </row>
    <row r="21" spans="3:51" ht="32.1" customHeight="1" x14ac:dyDescent="0.25">
      <c r="D21" s="202"/>
      <c r="E21" s="182">
        <f>+Metas!H1016</f>
        <v>874</v>
      </c>
      <c r="F21" s="191" t="str">
        <f>+Metas!K1016</f>
        <v>Plan de Acción Corredor Turístico Nororiental Diseñado</v>
      </c>
      <c r="G21" s="226">
        <f>+Metas!J1016</f>
        <v>1</v>
      </c>
      <c r="H21" s="1">
        <f t="shared" si="34"/>
        <v>0</v>
      </c>
      <c r="I21" s="198"/>
      <c r="J21" s="198"/>
      <c r="K21" s="198"/>
      <c r="L21" s="198"/>
      <c r="M21" s="186">
        <f t="shared" si="29"/>
        <v>21</v>
      </c>
      <c r="N21" s="186">
        <f t="shared" si="29"/>
        <v>8</v>
      </c>
      <c r="O21" s="186">
        <f t="shared" si="29"/>
        <v>0</v>
      </c>
      <c r="P21" s="186">
        <f t="shared" si="29"/>
        <v>0</v>
      </c>
      <c r="Q21" s="186">
        <f t="shared" si="29"/>
        <v>0</v>
      </c>
      <c r="R21" s="186">
        <f t="shared" si="29"/>
        <v>13</v>
      </c>
      <c r="S21" s="186">
        <f t="shared" si="29"/>
        <v>0</v>
      </c>
      <c r="T21" s="227">
        <f t="shared" si="35"/>
        <v>0</v>
      </c>
      <c r="U21" s="186">
        <f t="shared" si="36"/>
        <v>0</v>
      </c>
      <c r="V21" s="199"/>
      <c r="W21" s="199"/>
      <c r="X21" s="199"/>
      <c r="Y21" s="199"/>
      <c r="Z21" s="199"/>
      <c r="AA21" s="199"/>
      <c r="AB21" s="227">
        <f t="shared" si="37"/>
        <v>0</v>
      </c>
      <c r="AC21" s="186">
        <f t="shared" si="38"/>
        <v>7</v>
      </c>
      <c r="AD21" s="199">
        <v>3</v>
      </c>
      <c r="AE21" s="199"/>
      <c r="AF21" s="199"/>
      <c r="AG21" s="199"/>
      <c r="AH21" s="199">
        <v>4</v>
      </c>
      <c r="AI21" s="199"/>
      <c r="AJ21" s="227">
        <f t="shared" si="39"/>
        <v>0</v>
      </c>
      <c r="AK21" s="186">
        <f t="shared" si="40"/>
        <v>7</v>
      </c>
      <c r="AL21" s="199">
        <v>3</v>
      </c>
      <c r="AM21" s="199"/>
      <c r="AN21" s="199"/>
      <c r="AO21" s="199"/>
      <c r="AP21" s="199">
        <v>4</v>
      </c>
      <c r="AQ21" s="199"/>
      <c r="AR21" s="227">
        <f t="shared" si="41"/>
        <v>0</v>
      </c>
      <c r="AS21" s="186">
        <f t="shared" si="42"/>
        <v>7</v>
      </c>
      <c r="AT21" s="199">
        <v>2</v>
      </c>
      <c r="AU21" s="199"/>
      <c r="AV21" s="199"/>
      <c r="AW21" s="199"/>
      <c r="AX21" s="199">
        <v>5</v>
      </c>
      <c r="AY21" s="199"/>
    </row>
    <row r="22" spans="3:51" ht="32.1" customHeight="1" x14ac:dyDescent="0.25">
      <c r="D22" s="202"/>
      <c r="E22" s="182">
        <f>+Metas!H1017</f>
        <v>875</v>
      </c>
      <c r="F22" s="191" t="str">
        <f>+Metas!K1017</f>
        <v>Mesa de turismo reestructurada</v>
      </c>
      <c r="G22" s="226">
        <f>+Metas!J1017</f>
        <v>1</v>
      </c>
      <c r="H22" s="1">
        <f t="shared" si="34"/>
        <v>0</v>
      </c>
      <c r="I22" s="198"/>
      <c r="J22" s="198"/>
      <c r="K22" s="198"/>
      <c r="L22" s="198"/>
      <c r="M22" s="186">
        <f t="shared" si="29"/>
        <v>3</v>
      </c>
      <c r="N22" s="186">
        <f t="shared" si="29"/>
        <v>3</v>
      </c>
      <c r="O22" s="186">
        <f t="shared" si="29"/>
        <v>0</v>
      </c>
      <c r="P22" s="186">
        <f t="shared" si="29"/>
        <v>0</v>
      </c>
      <c r="Q22" s="186">
        <f t="shared" si="29"/>
        <v>0</v>
      </c>
      <c r="R22" s="186">
        <f t="shared" si="29"/>
        <v>0</v>
      </c>
      <c r="S22" s="186">
        <f t="shared" si="29"/>
        <v>0</v>
      </c>
      <c r="T22" s="227">
        <f t="shared" si="35"/>
        <v>0</v>
      </c>
      <c r="U22" s="186">
        <f t="shared" si="36"/>
        <v>0</v>
      </c>
      <c r="V22" s="199"/>
      <c r="W22" s="199"/>
      <c r="X22" s="199"/>
      <c r="Y22" s="199"/>
      <c r="Z22" s="199"/>
      <c r="AA22" s="199"/>
      <c r="AB22" s="227">
        <f t="shared" si="37"/>
        <v>0</v>
      </c>
      <c r="AC22" s="186">
        <f t="shared" si="38"/>
        <v>1</v>
      </c>
      <c r="AD22" s="199">
        <v>1</v>
      </c>
      <c r="AE22" s="199"/>
      <c r="AF22" s="199"/>
      <c r="AG22" s="199"/>
      <c r="AH22" s="199"/>
      <c r="AI22" s="199"/>
      <c r="AJ22" s="227">
        <f t="shared" si="39"/>
        <v>0</v>
      </c>
      <c r="AK22" s="186">
        <f t="shared" si="40"/>
        <v>1</v>
      </c>
      <c r="AL22" s="199">
        <v>1</v>
      </c>
      <c r="AM22" s="199"/>
      <c r="AN22" s="199"/>
      <c r="AO22" s="199"/>
      <c r="AP22" s="199"/>
      <c r="AQ22" s="199"/>
      <c r="AR22" s="227">
        <f t="shared" si="41"/>
        <v>0</v>
      </c>
      <c r="AS22" s="186">
        <f t="shared" si="42"/>
        <v>1</v>
      </c>
      <c r="AT22" s="199">
        <v>1</v>
      </c>
      <c r="AU22" s="199"/>
      <c r="AV22" s="199"/>
      <c r="AW22" s="199"/>
      <c r="AX22" s="199"/>
      <c r="AY22" s="199"/>
    </row>
    <row r="23" spans="3:51" ht="32.1" customHeight="1" x14ac:dyDescent="0.25">
      <c r="D23" s="202"/>
      <c r="E23" s="182">
        <f>+Metas!H1018</f>
        <v>876</v>
      </c>
      <c r="F23" s="191" t="str">
        <f>+Metas!K1018</f>
        <v>Software oferta-demanda sitios turísticos implementado</v>
      </c>
      <c r="G23" s="226">
        <f>+Metas!J1018</f>
        <v>1</v>
      </c>
      <c r="H23" s="1">
        <f t="shared" si="34"/>
        <v>0</v>
      </c>
      <c r="I23" s="198"/>
      <c r="J23" s="198"/>
      <c r="K23" s="198"/>
      <c r="L23" s="198"/>
      <c r="M23" s="186">
        <f t="shared" si="29"/>
        <v>235</v>
      </c>
      <c r="N23" s="186">
        <f t="shared" si="29"/>
        <v>80</v>
      </c>
      <c r="O23" s="186">
        <f t="shared" si="29"/>
        <v>0</v>
      </c>
      <c r="P23" s="186">
        <f t="shared" si="29"/>
        <v>0</v>
      </c>
      <c r="Q23" s="186">
        <f t="shared" si="29"/>
        <v>0</v>
      </c>
      <c r="R23" s="186">
        <f t="shared" si="29"/>
        <v>155</v>
      </c>
      <c r="S23" s="186">
        <f t="shared" si="29"/>
        <v>0</v>
      </c>
      <c r="T23" s="227">
        <f t="shared" si="35"/>
        <v>0</v>
      </c>
      <c r="U23" s="186">
        <f t="shared" si="36"/>
        <v>0</v>
      </c>
      <c r="V23" s="199"/>
      <c r="W23" s="199"/>
      <c r="X23" s="199"/>
      <c r="Y23" s="199"/>
      <c r="Z23" s="199"/>
      <c r="AA23" s="199"/>
      <c r="AB23" s="227">
        <f t="shared" si="37"/>
        <v>0</v>
      </c>
      <c r="AC23" s="186">
        <f t="shared" si="38"/>
        <v>235</v>
      </c>
      <c r="AD23" s="199">
        <v>80</v>
      </c>
      <c r="AE23" s="199"/>
      <c r="AF23" s="199"/>
      <c r="AG23" s="199"/>
      <c r="AH23" s="199">
        <v>155</v>
      </c>
      <c r="AI23" s="199"/>
      <c r="AJ23" s="227">
        <f t="shared" si="39"/>
        <v>0</v>
      </c>
      <c r="AK23" s="186">
        <f t="shared" si="40"/>
        <v>0</v>
      </c>
      <c r="AL23" s="199"/>
      <c r="AM23" s="199"/>
      <c r="AN23" s="199"/>
      <c r="AO23" s="199"/>
      <c r="AP23" s="199"/>
      <c r="AQ23" s="199"/>
      <c r="AR23" s="227">
        <f t="shared" si="41"/>
        <v>0</v>
      </c>
      <c r="AS23" s="186">
        <f t="shared" si="42"/>
        <v>0</v>
      </c>
      <c r="AT23" s="199"/>
      <c r="AU23" s="199"/>
      <c r="AV23" s="199"/>
      <c r="AW23" s="199"/>
      <c r="AX23" s="199"/>
      <c r="AY23" s="199"/>
    </row>
    <row r="24" spans="3:51" ht="32.1" customHeight="1" x14ac:dyDescent="0.25">
      <c r="C24" s="165" t="s">
        <v>2833</v>
      </c>
      <c r="D24" s="166" t="s">
        <v>577</v>
      </c>
      <c r="E24" s="228"/>
      <c r="F24" s="168"/>
      <c r="G24" s="194"/>
      <c r="H24" s="170"/>
      <c r="I24" s="171"/>
      <c r="J24" s="171"/>
      <c r="K24" s="171"/>
      <c r="L24" s="171"/>
      <c r="M24" s="195">
        <f t="shared" ref="M24:S24" si="43">SUM(M25:M31)/2</f>
        <v>414</v>
      </c>
      <c r="N24" s="195">
        <f t="shared" si="43"/>
        <v>71</v>
      </c>
      <c r="O24" s="195">
        <f t="shared" si="43"/>
        <v>0</v>
      </c>
      <c r="P24" s="195">
        <f t="shared" si="43"/>
        <v>0</v>
      </c>
      <c r="Q24" s="195">
        <f t="shared" si="43"/>
        <v>0</v>
      </c>
      <c r="R24" s="195">
        <f t="shared" si="43"/>
        <v>250</v>
      </c>
      <c r="S24" s="195">
        <f t="shared" si="43"/>
        <v>93</v>
      </c>
      <c r="T24" s="196"/>
      <c r="U24" s="205">
        <f t="shared" ref="U24:AA24" si="44">SUM(U25:U31)/2</f>
        <v>0</v>
      </c>
      <c r="V24" s="205">
        <f t="shared" si="44"/>
        <v>0</v>
      </c>
      <c r="W24" s="205">
        <f t="shared" si="44"/>
        <v>0</v>
      </c>
      <c r="X24" s="205">
        <f t="shared" si="44"/>
        <v>0</v>
      </c>
      <c r="Y24" s="205">
        <f t="shared" si="44"/>
        <v>0</v>
      </c>
      <c r="Z24" s="205">
        <f t="shared" si="44"/>
        <v>0</v>
      </c>
      <c r="AA24" s="205">
        <f t="shared" si="44"/>
        <v>0</v>
      </c>
      <c r="AB24" s="196"/>
      <c r="AC24" s="205">
        <f t="shared" ref="AC24:AI24" si="45">SUM(AC25:AC31)/2</f>
        <v>281</v>
      </c>
      <c r="AD24" s="205">
        <f t="shared" si="45"/>
        <v>51</v>
      </c>
      <c r="AE24" s="205">
        <f t="shared" si="45"/>
        <v>0</v>
      </c>
      <c r="AF24" s="205">
        <f t="shared" si="45"/>
        <v>0</v>
      </c>
      <c r="AG24" s="205">
        <f t="shared" si="45"/>
        <v>0</v>
      </c>
      <c r="AH24" s="205">
        <f t="shared" si="45"/>
        <v>170</v>
      </c>
      <c r="AI24" s="205">
        <f t="shared" si="45"/>
        <v>60</v>
      </c>
      <c r="AJ24" s="196"/>
      <c r="AK24" s="205">
        <f t="shared" ref="AK24:AQ24" si="46">SUM(AK25:AK31)/2</f>
        <v>133</v>
      </c>
      <c r="AL24" s="205">
        <f t="shared" si="46"/>
        <v>20</v>
      </c>
      <c r="AM24" s="205">
        <f t="shared" si="46"/>
        <v>0</v>
      </c>
      <c r="AN24" s="205">
        <f t="shared" si="46"/>
        <v>0</v>
      </c>
      <c r="AO24" s="205">
        <f t="shared" si="46"/>
        <v>0</v>
      </c>
      <c r="AP24" s="205">
        <f t="shared" si="46"/>
        <v>80</v>
      </c>
      <c r="AQ24" s="205">
        <f t="shared" si="46"/>
        <v>33</v>
      </c>
      <c r="AR24" s="196"/>
      <c r="AS24" s="205">
        <f t="shared" ref="AS24:AY24" si="47">SUM(AS25:AS31)/2</f>
        <v>0</v>
      </c>
      <c r="AT24" s="205">
        <f t="shared" si="47"/>
        <v>0</v>
      </c>
      <c r="AU24" s="205">
        <f t="shared" si="47"/>
        <v>0</v>
      </c>
      <c r="AV24" s="205">
        <f t="shared" si="47"/>
        <v>0</v>
      </c>
      <c r="AW24" s="205">
        <f t="shared" si="47"/>
        <v>0</v>
      </c>
      <c r="AX24" s="205">
        <f t="shared" si="47"/>
        <v>0</v>
      </c>
      <c r="AY24" s="205">
        <f t="shared" si="47"/>
        <v>0</v>
      </c>
    </row>
    <row r="25" spans="3:51" ht="32.1" customHeight="1" x14ac:dyDescent="0.25">
      <c r="D25" s="202" t="s">
        <v>2835</v>
      </c>
      <c r="E25" s="538" t="s">
        <v>2834</v>
      </c>
      <c r="F25" s="539"/>
      <c r="G25" s="189"/>
      <c r="H25" s="177"/>
      <c r="I25" s="178"/>
      <c r="J25" s="178"/>
      <c r="K25" s="178"/>
      <c r="L25" s="178"/>
      <c r="M25" s="190">
        <f t="shared" ref="M25:S31" si="48">+U25+AC25+AK25+AS25</f>
        <v>368</v>
      </c>
      <c r="N25" s="190">
        <f t="shared" si="48"/>
        <v>55</v>
      </c>
      <c r="O25" s="190">
        <f t="shared" si="48"/>
        <v>0</v>
      </c>
      <c r="P25" s="190">
        <f t="shared" si="48"/>
        <v>0</v>
      </c>
      <c r="Q25" s="190">
        <f t="shared" si="48"/>
        <v>0</v>
      </c>
      <c r="R25" s="190">
        <f t="shared" si="48"/>
        <v>230</v>
      </c>
      <c r="S25" s="190">
        <f t="shared" si="48"/>
        <v>83</v>
      </c>
      <c r="T25" s="192"/>
      <c r="U25" s="181">
        <f t="shared" ref="U25:AA25" si="49">SUM(U26:U27)</f>
        <v>0</v>
      </c>
      <c r="V25" s="181">
        <f t="shared" si="49"/>
        <v>0</v>
      </c>
      <c r="W25" s="181">
        <f t="shared" si="49"/>
        <v>0</v>
      </c>
      <c r="X25" s="181">
        <f t="shared" si="49"/>
        <v>0</v>
      </c>
      <c r="Y25" s="181">
        <f t="shared" si="49"/>
        <v>0</v>
      </c>
      <c r="Z25" s="181">
        <f t="shared" si="49"/>
        <v>0</v>
      </c>
      <c r="AA25" s="181">
        <f t="shared" si="49"/>
        <v>0</v>
      </c>
      <c r="AB25" s="192"/>
      <c r="AC25" s="181">
        <f t="shared" ref="AC25:AI25" si="50">SUM(AC26:AC27)</f>
        <v>235</v>
      </c>
      <c r="AD25" s="181">
        <f t="shared" si="50"/>
        <v>35</v>
      </c>
      <c r="AE25" s="181">
        <f t="shared" si="50"/>
        <v>0</v>
      </c>
      <c r="AF25" s="181">
        <f t="shared" si="50"/>
        <v>0</v>
      </c>
      <c r="AG25" s="181">
        <f t="shared" si="50"/>
        <v>0</v>
      </c>
      <c r="AH25" s="181">
        <f t="shared" si="50"/>
        <v>150</v>
      </c>
      <c r="AI25" s="181">
        <f t="shared" si="50"/>
        <v>50</v>
      </c>
      <c r="AJ25" s="192"/>
      <c r="AK25" s="181">
        <f t="shared" ref="AK25:AQ25" si="51">SUM(AK26:AK27)</f>
        <v>133</v>
      </c>
      <c r="AL25" s="181">
        <f t="shared" si="51"/>
        <v>20</v>
      </c>
      <c r="AM25" s="181">
        <f t="shared" si="51"/>
        <v>0</v>
      </c>
      <c r="AN25" s="181">
        <f t="shared" si="51"/>
        <v>0</v>
      </c>
      <c r="AO25" s="181">
        <f t="shared" si="51"/>
        <v>0</v>
      </c>
      <c r="AP25" s="181">
        <f t="shared" si="51"/>
        <v>80</v>
      </c>
      <c r="AQ25" s="181">
        <f t="shared" si="51"/>
        <v>33</v>
      </c>
      <c r="AR25" s="192"/>
      <c r="AS25" s="181">
        <f t="shared" ref="AS25:AY25" si="52">SUM(AS26:AS27)</f>
        <v>0</v>
      </c>
      <c r="AT25" s="181">
        <f t="shared" si="52"/>
        <v>0</v>
      </c>
      <c r="AU25" s="181">
        <f t="shared" si="52"/>
        <v>0</v>
      </c>
      <c r="AV25" s="181">
        <f t="shared" si="52"/>
        <v>0</v>
      </c>
      <c r="AW25" s="181">
        <f t="shared" si="52"/>
        <v>0</v>
      </c>
      <c r="AX25" s="181">
        <f t="shared" si="52"/>
        <v>0</v>
      </c>
      <c r="AY25" s="181">
        <f t="shared" si="52"/>
        <v>0</v>
      </c>
    </row>
    <row r="26" spans="3:51" ht="32.1" customHeight="1" x14ac:dyDescent="0.25">
      <c r="D26" s="201"/>
      <c r="E26" s="182">
        <f>+Metas!H1020</f>
        <v>877</v>
      </c>
      <c r="F26" s="191" t="str">
        <f>+Metas!K1020</f>
        <v>Promoción divulgación de la construcción del Centro de Convenciones</v>
      </c>
      <c r="G26" s="226">
        <f>+Metas!J1020</f>
        <v>1</v>
      </c>
      <c r="H26" s="1">
        <f>SUM(I26:L26)</f>
        <v>0</v>
      </c>
      <c r="I26" s="185"/>
      <c r="J26" s="185"/>
      <c r="K26" s="185"/>
      <c r="L26" s="185"/>
      <c r="M26" s="186">
        <f t="shared" si="48"/>
        <v>0</v>
      </c>
      <c r="N26" s="186">
        <f t="shared" si="48"/>
        <v>0</v>
      </c>
      <c r="O26" s="186">
        <f t="shared" si="48"/>
        <v>0</v>
      </c>
      <c r="P26" s="186">
        <f t="shared" si="48"/>
        <v>0</v>
      </c>
      <c r="Q26" s="186">
        <f t="shared" si="48"/>
        <v>0</v>
      </c>
      <c r="R26" s="186">
        <f t="shared" si="48"/>
        <v>0</v>
      </c>
      <c r="S26" s="186">
        <f t="shared" si="48"/>
        <v>0</v>
      </c>
      <c r="T26" s="227">
        <f>+I26</f>
        <v>0</v>
      </c>
      <c r="U26" s="186">
        <f>SUM(V26:AA26)</f>
        <v>0</v>
      </c>
      <c r="V26" s="188"/>
      <c r="W26" s="188"/>
      <c r="X26" s="188"/>
      <c r="Y26" s="188"/>
      <c r="Z26" s="188"/>
      <c r="AA26" s="188"/>
      <c r="AB26" s="227">
        <f>+J26</f>
        <v>0</v>
      </c>
      <c r="AC26" s="186">
        <f>SUM(AD26:AI26)</f>
        <v>0</v>
      </c>
      <c r="AD26" s="188"/>
      <c r="AE26" s="188"/>
      <c r="AF26" s="188"/>
      <c r="AG26" s="188"/>
      <c r="AH26" s="188"/>
      <c r="AI26" s="188"/>
      <c r="AJ26" s="227">
        <f>+K26</f>
        <v>0</v>
      </c>
      <c r="AK26" s="186">
        <f>SUM(AL26:AQ26)</f>
        <v>0</v>
      </c>
      <c r="AL26" s="188"/>
      <c r="AM26" s="188"/>
      <c r="AN26" s="188"/>
      <c r="AO26" s="188"/>
      <c r="AP26" s="188"/>
      <c r="AQ26" s="188"/>
      <c r="AR26" s="227">
        <f>+L26</f>
        <v>0</v>
      </c>
      <c r="AS26" s="186">
        <f>SUM(AT26:AY26)</f>
        <v>0</v>
      </c>
      <c r="AT26" s="188"/>
      <c r="AU26" s="188"/>
      <c r="AV26" s="188"/>
      <c r="AW26" s="188"/>
      <c r="AX26" s="188"/>
      <c r="AY26" s="188"/>
    </row>
    <row r="27" spans="3:51" ht="32.1" customHeight="1" x14ac:dyDescent="0.25">
      <c r="D27" s="201"/>
      <c r="E27" s="182">
        <f>+Metas!H1021</f>
        <v>878</v>
      </c>
      <c r="F27" s="191" t="str">
        <f>+Metas!K1021</f>
        <v>Proyectos de infraestructura turística apoyados</v>
      </c>
      <c r="G27" s="226">
        <f>+Metas!J1021</f>
        <v>2</v>
      </c>
      <c r="H27" s="1">
        <f>SUM(I27:L27)</f>
        <v>0</v>
      </c>
      <c r="I27" s="185"/>
      <c r="J27" s="185"/>
      <c r="K27" s="185"/>
      <c r="L27" s="185"/>
      <c r="M27" s="186">
        <f t="shared" si="48"/>
        <v>368</v>
      </c>
      <c r="N27" s="186">
        <f t="shared" si="48"/>
        <v>55</v>
      </c>
      <c r="O27" s="186">
        <f t="shared" si="48"/>
        <v>0</v>
      </c>
      <c r="P27" s="186">
        <f t="shared" si="48"/>
        <v>0</v>
      </c>
      <c r="Q27" s="186">
        <f t="shared" si="48"/>
        <v>0</v>
      </c>
      <c r="R27" s="186">
        <f t="shared" si="48"/>
        <v>230</v>
      </c>
      <c r="S27" s="186">
        <f t="shared" si="48"/>
        <v>83</v>
      </c>
      <c r="T27" s="227">
        <f>+I27</f>
        <v>0</v>
      </c>
      <c r="U27" s="186">
        <f>SUM(V27:AA27)</f>
        <v>0</v>
      </c>
      <c r="V27" s="188"/>
      <c r="W27" s="188"/>
      <c r="X27" s="188"/>
      <c r="Y27" s="188"/>
      <c r="Z27" s="188"/>
      <c r="AA27" s="188"/>
      <c r="AB27" s="227">
        <f>+J27</f>
        <v>0</v>
      </c>
      <c r="AC27" s="186">
        <f>SUM(AD27:AI27)</f>
        <v>235</v>
      </c>
      <c r="AD27" s="188">
        <v>35</v>
      </c>
      <c r="AE27" s="188"/>
      <c r="AF27" s="188"/>
      <c r="AG27" s="188"/>
      <c r="AH27" s="188">
        <v>150</v>
      </c>
      <c r="AI27" s="188">
        <v>50</v>
      </c>
      <c r="AJ27" s="227">
        <f>+K27</f>
        <v>0</v>
      </c>
      <c r="AK27" s="186">
        <f>SUM(AL27:AQ27)</f>
        <v>133</v>
      </c>
      <c r="AL27" s="188">
        <v>20</v>
      </c>
      <c r="AM27" s="188"/>
      <c r="AN27" s="188"/>
      <c r="AO27" s="188"/>
      <c r="AP27" s="188">
        <v>80</v>
      </c>
      <c r="AQ27" s="188">
        <v>33</v>
      </c>
      <c r="AR27" s="227">
        <f>+L27</f>
        <v>0</v>
      </c>
      <c r="AS27" s="186">
        <f>SUM(AT27:AY27)</f>
        <v>0</v>
      </c>
      <c r="AT27" s="188"/>
      <c r="AU27" s="188"/>
      <c r="AV27" s="188"/>
      <c r="AW27" s="188"/>
      <c r="AX27" s="188"/>
      <c r="AY27" s="188"/>
    </row>
    <row r="28" spans="3:51" ht="32.1" customHeight="1" x14ac:dyDescent="0.25">
      <c r="D28" s="202" t="s">
        <v>2837</v>
      </c>
      <c r="E28" s="551" t="s">
        <v>2836</v>
      </c>
      <c r="F28" s="552"/>
      <c r="G28" s="189"/>
      <c r="H28" s="177"/>
      <c r="I28" s="178"/>
      <c r="J28" s="178"/>
      <c r="K28" s="178"/>
      <c r="L28" s="178"/>
      <c r="M28" s="190">
        <f t="shared" si="48"/>
        <v>46</v>
      </c>
      <c r="N28" s="190">
        <f t="shared" si="48"/>
        <v>16</v>
      </c>
      <c r="O28" s="190">
        <f t="shared" si="48"/>
        <v>0</v>
      </c>
      <c r="P28" s="190">
        <f t="shared" si="48"/>
        <v>0</v>
      </c>
      <c r="Q28" s="190">
        <f t="shared" si="48"/>
        <v>0</v>
      </c>
      <c r="R28" s="190">
        <f t="shared" si="48"/>
        <v>20</v>
      </c>
      <c r="S28" s="190">
        <f t="shared" si="48"/>
        <v>10</v>
      </c>
      <c r="T28" s="192"/>
      <c r="U28" s="181">
        <f t="shared" ref="U28:AA28" si="53">SUM(U29:U31)</f>
        <v>0</v>
      </c>
      <c r="V28" s="181">
        <f t="shared" si="53"/>
        <v>0</v>
      </c>
      <c r="W28" s="181">
        <f t="shared" si="53"/>
        <v>0</v>
      </c>
      <c r="X28" s="181">
        <f t="shared" si="53"/>
        <v>0</v>
      </c>
      <c r="Y28" s="181">
        <f t="shared" si="53"/>
        <v>0</v>
      </c>
      <c r="Z28" s="181">
        <f t="shared" si="53"/>
        <v>0</v>
      </c>
      <c r="AA28" s="181">
        <f t="shared" si="53"/>
        <v>0</v>
      </c>
      <c r="AB28" s="192"/>
      <c r="AC28" s="181">
        <f t="shared" ref="AC28:AI28" si="54">SUM(AC29:AC31)</f>
        <v>46</v>
      </c>
      <c r="AD28" s="181">
        <f t="shared" si="54"/>
        <v>16</v>
      </c>
      <c r="AE28" s="181">
        <f t="shared" si="54"/>
        <v>0</v>
      </c>
      <c r="AF28" s="181">
        <f t="shared" si="54"/>
        <v>0</v>
      </c>
      <c r="AG28" s="181">
        <f t="shared" si="54"/>
        <v>0</v>
      </c>
      <c r="AH28" s="181">
        <f t="shared" si="54"/>
        <v>20</v>
      </c>
      <c r="AI28" s="181">
        <f t="shared" si="54"/>
        <v>10</v>
      </c>
      <c r="AJ28" s="192"/>
      <c r="AK28" s="181">
        <f t="shared" ref="AK28:AQ28" si="55">SUM(AK29:AK31)</f>
        <v>0</v>
      </c>
      <c r="AL28" s="181">
        <f t="shared" si="55"/>
        <v>0</v>
      </c>
      <c r="AM28" s="181">
        <f t="shared" si="55"/>
        <v>0</v>
      </c>
      <c r="AN28" s="181">
        <f t="shared" si="55"/>
        <v>0</v>
      </c>
      <c r="AO28" s="181">
        <f t="shared" si="55"/>
        <v>0</v>
      </c>
      <c r="AP28" s="181">
        <f t="shared" si="55"/>
        <v>0</v>
      </c>
      <c r="AQ28" s="181">
        <f t="shared" si="55"/>
        <v>0</v>
      </c>
      <c r="AR28" s="192"/>
      <c r="AS28" s="181">
        <f t="shared" ref="AS28:AY28" si="56">SUM(AS29:AS31)</f>
        <v>0</v>
      </c>
      <c r="AT28" s="181">
        <f t="shared" si="56"/>
        <v>0</v>
      </c>
      <c r="AU28" s="181">
        <f t="shared" si="56"/>
        <v>0</v>
      </c>
      <c r="AV28" s="181">
        <f t="shared" si="56"/>
        <v>0</v>
      </c>
      <c r="AW28" s="181">
        <f t="shared" si="56"/>
        <v>0</v>
      </c>
      <c r="AX28" s="181">
        <f t="shared" si="56"/>
        <v>0</v>
      </c>
      <c r="AY28" s="181">
        <f t="shared" si="56"/>
        <v>0</v>
      </c>
    </row>
    <row r="29" spans="3:51" ht="32.1" customHeight="1" x14ac:dyDescent="0.25">
      <c r="D29" s="202"/>
      <c r="E29" s="182">
        <f>+Metas!H1022</f>
        <v>879</v>
      </c>
      <c r="F29" s="183" t="str">
        <f>+Metas!K1020</f>
        <v>Promoción divulgación de la construcción del Centro de Convenciones</v>
      </c>
      <c r="G29" s="226">
        <f>+Metas!J1022</f>
        <v>8</v>
      </c>
      <c r="H29" s="1">
        <f>SUM(I29:L29)</f>
        <v>0</v>
      </c>
      <c r="I29" s="198"/>
      <c r="J29" s="198"/>
      <c r="K29" s="198"/>
      <c r="L29" s="198"/>
      <c r="M29" s="186">
        <f t="shared" si="48"/>
        <v>40</v>
      </c>
      <c r="N29" s="186">
        <f t="shared" si="48"/>
        <v>10</v>
      </c>
      <c r="O29" s="186">
        <f t="shared" si="48"/>
        <v>0</v>
      </c>
      <c r="P29" s="186">
        <f t="shared" si="48"/>
        <v>0</v>
      </c>
      <c r="Q29" s="186">
        <f t="shared" si="48"/>
        <v>0</v>
      </c>
      <c r="R29" s="186">
        <f t="shared" si="48"/>
        <v>20</v>
      </c>
      <c r="S29" s="186">
        <f t="shared" si="48"/>
        <v>10</v>
      </c>
      <c r="T29" s="227">
        <f>+I29</f>
        <v>0</v>
      </c>
      <c r="U29" s="186">
        <f>SUM(V29:AA29)</f>
        <v>0</v>
      </c>
      <c r="V29" s="199"/>
      <c r="W29" s="199"/>
      <c r="X29" s="199"/>
      <c r="Y29" s="199"/>
      <c r="Z29" s="199"/>
      <c r="AA29" s="199"/>
      <c r="AB29" s="227">
        <f>+J29</f>
        <v>0</v>
      </c>
      <c r="AC29" s="186">
        <f>SUM(AD29:AI29)</f>
        <v>40</v>
      </c>
      <c r="AD29" s="199">
        <v>10</v>
      </c>
      <c r="AE29" s="199"/>
      <c r="AF29" s="199"/>
      <c r="AG29" s="199"/>
      <c r="AH29" s="199">
        <v>20</v>
      </c>
      <c r="AI29" s="199">
        <v>10</v>
      </c>
      <c r="AJ29" s="227">
        <f>+K29</f>
        <v>0</v>
      </c>
      <c r="AK29" s="186">
        <f>SUM(AL29:AQ29)</f>
        <v>0</v>
      </c>
      <c r="AL29" s="199"/>
      <c r="AM29" s="199"/>
      <c r="AN29" s="199"/>
      <c r="AO29" s="199"/>
      <c r="AP29" s="199"/>
      <c r="AQ29" s="199"/>
      <c r="AR29" s="227">
        <f>+L29</f>
        <v>0</v>
      </c>
      <c r="AS29" s="186">
        <f>SUM(AT29:AY29)</f>
        <v>0</v>
      </c>
      <c r="AT29" s="199"/>
      <c r="AU29" s="199"/>
      <c r="AV29" s="199"/>
      <c r="AW29" s="199"/>
      <c r="AX29" s="199"/>
      <c r="AY29" s="199"/>
    </row>
    <row r="30" spans="3:51" ht="32.1" customHeight="1" x14ac:dyDescent="0.25">
      <c r="D30" s="202"/>
      <c r="E30" s="182">
        <f>+Metas!H1023</f>
        <v>880</v>
      </c>
      <c r="F30" s="183" t="str">
        <f>+Metas!K1021</f>
        <v>Proyectos de infraestructura turística apoyados</v>
      </c>
      <c r="G30" s="226">
        <f>+Metas!J1023</f>
        <v>15</v>
      </c>
      <c r="H30" s="1">
        <f>SUM(I30:L30)</f>
        <v>0</v>
      </c>
      <c r="I30" s="198"/>
      <c r="J30" s="198"/>
      <c r="K30" s="198"/>
      <c r="L30" s="198"/>
      <c r="M30" s="186">
        <f t="shared" si="48"/>
        <v>4</v>
      </c>
      <c r="N30" s="186">
        <f t="shared" si="48"/>
        <v>4</v>
      </c>
      <c r="O30" s="186">
        <f t="shared" si="48"/>
        <v>0</v>
      </c>
      <c r="P30" s="186">
        <f t="shared" si="48"/>
        <v>0</v>
      </c>
      <c r="Q30" s="186">
        <f t="shared" si="48"/>
        <v>0</v>
      </c>
      <c r="R30" s="186">
        <f t="shared" si="48"/>
        <v>0</v>
      </c>
      <c r="S30" s="186">
        <f t="shared" si="48"/>
        <v>0</v>
      </c>
      <c r="T30" s="227">
        <f>+I30</f>
        <v>0</v>
      </c>
      <c r="U30" s="186">
        <f>SUM(V30:AA30)</f>
        <v>0</v>
      </c>
      <c r="V30" s="199"/>
      <c r="W30" s="199"/>
      <c r="X30" s="199"/>
      <c r="Y30" s="199"/>
      <c r="Z30" s="199"/>
      <c r="AA30" s="199"/>
      <c r="AB30" s="227">
        <f>+J30</f>
        <v>0</v>
      </c>
      <c r="AC30" s="186">
        <f>SUM(AD30:AI30)</f>
        <v>4</v>
      </c>
      <c r="AD30" s="199">
        <v>4</v>
      </c>
      <c r="AE30" s="199"/>
      <c r="AF30" s="199"/>
      <c r="AG30" s="199"/>
      <c r="AH30" s="199"/>
      <c r="AI30" s="199"/>
      <c r="AJ30" s="227">
        <f>+K30</f>
        <v>0</v>
      </c>
      <c r="AK30" s="186">
        <f>SUM(AL30:AQ30)</f>
        <v>0</v>
      </c>
      <c r="AL30" s="199"/>
      <c r="AM30" s="199"/>
      <c r="AN30" s="199"/>
      <c r="AO30" s="199"/>
      <c r="AP30" s="199"/>
      <c r="AQ30" s="199"/>
      <c r="AR30" s="227">
        <f>+L30</f>
        <v>0</v>
      </c>
      <c r="AS30" s="186">
        <f>SUM(AT30:AY30)</f>
        <v>0</v>
      </c>
      <c r="AT30" s="199"/>
      <c r="AU30" s="199"/>
      <c r="AV30" s="199"/>
      <c r="AW30" s="199"/>
      <c r="AX30" s="199"/>
      <c r="AY30" s="199"/>
    </row>
    <row r="31" spans="3:51" ht="32.1" customHeight="1" x14ac:dyDescent="0.25">
      <c r="D31" s="202"/>
      <c r="E31" s="182">
        <f>+Metas!H1024</f>
        <v>881</v>
      </c>
      <c r="F31" s="183" t="str">
        <f>+Metas!K1022</f>
        <v>municipios con apoyo de iniciativas de artesanos</v>
      </c>
      <c r="G31" s="232">
        <f>+Metas!J1024</f>
        <v>1</v>
      </c>
      <c r="H31" s="1">
        <f>SUM(I31:L31)</f>
        <v>0</v>
      </c>
      <c r="I31" s="355"/>
      <c r="J31" s="355"/>
      <c r="K31" s="355"/>
      <c r="L31" s="355"/>
      <c r="M31" s="186">
        <f t="shared" si="48"/>
        <v>2</v>
      </c>
      <c r="N31" s="186">
        <f t="shared" si="48"/>
        <v>2</v>
      </c>
      <c r="O31" s="186">
        <f t="shared" si="48"/>
        <v>0</v>
      </c>
      <c r="P31" s="186">
        <f t="shared" si="48"/>
        <v>0</v>
      </c>
      <c r="Q31" s="186">
        <f t="shared" si="48"/>
        <v>0</v>
      </c>
      <c r="R31" s="186">
        <f t="shared" si="48"/>
        <v>0</v>
      </c>
      <c r="S31" s="186">
        <f t="shared" si="48"/>
        <v>0</v>
      </c>
      <c r="T31" s="227">
        <f>+I31</f>
        <v>0</v>
      </c>
      <c r="U31" s="186">
        <f>SUM(V31:AA31)</f>
        <v>0</v>
      </c>
      <c r="V31" s="199"/>
      <c r="W31" s="199"/>
      <c r="X31" s="199"/>
      <c r="Y31" s="199"/>
      <c r="Z31" s="199"/>
      <c r="AA31" s="199"/>
      <c r="AB31" s="227">
        <f>+J31</f>
        <v>0</v>
      </c>
      <c r="AC31" s="186">
        <f>SUM(AD31:AI31)</f>
        <v>2</v>
      </c>
      <c r="AD31" s="199">
        <v>2</v>
      </c>
      <c r="AE31" s="199"/>
      <c r="AF31" s="199"/>
      <c r="AG31" s="199"/>
      <c r="AH31" s="199"/>
      <c r="AI31" s="199"/>
      <c r="AJ31" s="227">
        <f>+K31</f>
        <v>0</v>
      </c>
      <c r="AK31" s="186">
        <f>SUM(AL31:AQ31)</f>
        <v>0</v>
      </c>
      <c r="AL31" s="199"/>
      <c r="AM31" s="199"/>
      <c r="AN31" s="199"/>
      <c r="AO31" s="199"/>
      <c r="AP31" s="199"/>
      <c r="AQ31" s="199"/>
      <c r="AR31" s="227">
        <f>+L31</f>
        <v>0</v>
      </c>
      <c r="AS31" s="186">
        <f>SUM(AT31:AY31)</f>
        <v>0</v>
      </c>
      <c r="AT31" s="199"/>
      <c r="AU31" s="199"/>
      <c r="AV31" s="199"/>
      <c r="AW31" s="199"/>
      <c r="AX31" s="199"/>
      <c r="AY31" s="199"/>
    </row>
    <row r="32" spans="3:51" ht="31.9" customHeight="1" x14ac:dyDescent="0.25">
      <c r="AF32" s="214"/>
    </row>
    <row r="33" ht="31.9" customHeight="1" x14ac:dyDescent="0.25"/>
    <row r="34" ht="31.9" customHeight="1" x14ac:dyDescent="0.25"/>
    <row r="35" ht="31.9" customHeight="1" x14ac:dyDescent="0.25"/>
    <row r="36" ht="31.9" customHeight="1" x14ac:dyDescent="0.25"/>
    <row r="37" ht="31.9" customHeight="1" x14ac:dyDescent="0.25"/>
    <row r="38" ht="31.9" customHeight="1" x14ac:dyDescent="0.25"/>
  </sheetData>
  <sheetProtection algorithmName="SHA-512" hashValue="qu6hnEXl3cE0NpcoKMnt4vsj0H7pFyJEvUQ3m4+La9/01ZBdd2XPpYqJLHrjXhlFC4yDwb/MELiax0UpCNck2A==" saltValue="/9fQGZMgpStFwsb1m/ryJg==" spinCount="100000" sheet="1" objects="1" scenarios="1"/>
  <mergeCells count="42">
    <mergeCell ref="E17:F17"/>
    <mergeCell ref="E25:F25"/>
    <mergeCell ref="E28:F28"/>
    <mergeCell ref="AX2:AX3"/>
    <mergeCell ref="AY2:AY3"/>
    <mergeCell ref="A4:F4"/>
    <mergeCell ref="E7:F7"/>
    <mergeCell ref="E14:F14"/>
    <mergeCell ref="AL2:AO2"/>
    <mergeCell ref="AP2:AP3"/>
    <mergeCell ref="AQ2:AQ3"/>
    <mergeCell ref="AR2:AR3"/>
    <mergeCell ref="AS2:AS3"/>
    <mergeCell ref="AT2:AW2"/>
    <mergeCell ref="AC2:AC3"/>
    <mergeCell ref="AD2:AG2"/>
    <mergeCell ref="AH2:AH3"/>
    <mergeCell ref="AI2:AI3"/>
    <mergeCell ref="AJ2:AJ3"/>
    <mergeCell ref="AK2:AK3"/>
    <mergeCell ref="T2:T3"/>
    <mergeCell ref="U2:U3"/>
    <mergeCell ref="V2:Y2"/>
    <mergeCell ref="Z2:Z3"/>
    <mergeCell ref="AA2:AA3"/>
    <mergeCell ref="AB2:AB3"/>
    <mergeCell ref="AR1:AY1"/>
    <mergeCell ref="A2:F3"/>
    <mergeCell ref="G2:G3"/>
    <mergeCell ref="H2:H3"/>
    <mergeCell ref="I2:I3"/>
    <mergeCell ref="J2:J3"/>
    <mergeCell ref="S2:S3"/>
    <mergeCell ref="M1:S1"/>
    <mergeCell ref="T1:AA1"/>
    <mergeCell ref="AB1:AI1"/>
    <mergeCell ref="AJ1:AQ1"/>
    <mergeCell ref="K2:K3"/>
    <mergeCell ref="L2:L3"/>
    <mergeCell ref="M2:M3"/>
    <mergeCell ref="N2:Q2"/>
    <mergeCell ref="R2:R3"/>
  </mergeCells>
  <conditionalFormatting sqref="G8 G15 G18">
    <cfRule type="expression" dxfId="133" priority="79">
      <formula>$G8=$H8</formula>
    </cfRule>
  </conditionalFormatting>
  <conditionalFormatting sqref="G29">
    <cfRule type="expression" dxfId="132" priority="74">
      <formula>$G29=$H29</formula>
    </cfRule>
  </conditionalFormatting>
  <conditionalFormatting sqref="G26">
    <cfRule type="expression" dxfId="131" priority="66">
      <formula>$G26=$H26</formula>
    </cfRule>
  </conditionalFormatting>
  <conditionalFormatting sqref="G9:G13">
    <cfRule type="expression" dxfId="130" priority="36">
      <formula>$G9=$H9</formula>
    </cfRule>
  </conditionalFormatting>
  <conditionalFormatting sqref="G19:G23">
    <cfRule type="expression" dxfId="129" priority="35">
      <formula>$G19=$H19</formula>
    </cfRule>
  </conditionalFormatting>
  <conditionalFormatting sqref="G27">
    <cfRule type="expression" dxfId="128" priority="34">
      <formula>$G27=$H27</formula>
    </cfRule>
  </conditionalFormatting>
  <conditionalFormatting sqref="G30:G31">
    <cfRule type="expression" dxfId="127" priority="33">
      <formula>$G30=$H30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8" id="{2CF99581-7085-44D5-B9D6-4DBFDAC36012}">
            <xm:f>M$16='\cerv20181022ienovoD\PDD SSG\SEGUIMIENTO PDD SSG\Plan Indicativo 2020-2023\Preliminares INDICATIVO pdd ssg\[¨INDICATIVO PDD NDS 2020-2023(TURISMO 2020-08-08).xlsx]Inversión'!#REF!</xm:f>
            <x14:dxf>
              <font>
                <b/>
                <i val="0"/>
                <color theme="0"/>
              </font>
              <fill>
                <patternFill>
                  <bgColor theme="7" tint="-0.24994659260841701"/>
                </patternFill>
              </fill>
            </x14:dxf>
          </x14:cfRule>
          <xm:sqref>M16:S16</xm:sqref>
        </x14:conditionalFormatting>
        <x14:conditionalFormatting xmlns:xm="http://schemas.microsoft.com/office/excel/2006/main">
          <x14:cfRule type="expression" priority="7" id="{3BF8962D-218B-44DA-A9D7-20A8911D6396}">
            <xm:f>M$24='\cerv20181022ienovoD\PDD SSG\SEGUIMIENTO PDD SSG\Plan Indicativo 2020-2023\Preliminares INDICATIVO pdd ssg\[¨INDICATIVO PDD NDS 2020-2023(TURISMO 2020-08-08).xlsx]Inversión'!#REF!</xm:f>
            <x14:dxf>
              <font>
                <b/>
                <i val="0"/>
                <color theme="0"/>
              </font>
              <fill>
                <patternFill>
                  <bgColor theme="7" tint="-0.24994659260841701"/>
                </patternFill>
              </fill>
            </x14:dxf>
          </x14:cfRule>
          <xm:sqref>M24:S24</xm:sqref>
        </x14:conditionalFormatting>
        <x14:conditionalFormatting xmlns:xm="http://schemas.microsoft.com/office/excel/2006/main">
          <x14:cfRule type="expression" priority="6" id="{83516778-9582-421F-B6C6-848540A1D5C4}">
            <xm:f>M$6='\cerv20181022ienovoD\PDD SSG\SEGUIMIENTO PDD SSG\Plan Indicativo 2020-2023\Preliminares INDICATIVO pdd ssg\[¨INDICATIVO PDD NDS 2020-2023(TURISMO 2020-08-08).xlsx]Inversión'!#REF!</xm:f>
            <x14:dxf>
              <font>
                <b/>
                <i val="0"/>
                <color theme="0"/>
              </font>
              <fill>
                <patternFill>
                  <bgColor theme="7" tint="-0.24994659260841701"/>
                </patternFill>
              </fill>
            </x14:dxf>
          </x14:cfRule>
          <xm:sqref>M6:S6</xm:sqref>
        </x14:conditionalFormatting>
        <x14:conditionalFormatting xmlns:xm="http://schemas.microsoft.com/office/excel/2006/main">
          <x14:cfRule type="expression" priority="5" id="{B9FD8903-7EB8-4489-AC32-72E7961D63D5}">
            <xm:f>M$5='\cerv20181022ienovoD\PDD SSG\SEGUIMIENTO PDD SSG\Plan Indicativo 2020-2023\Preliminares INDICATIVO pdd ssg\[¨INDICATIVO PDD NDS 2020-2023(TURISMO 2020-08-08).xlsx]Inversión'!#REF!</xm:f>
            <x14:dxf>
              <font>
                <color theme="0"/>
              </font>
              <fill>
                <patternFill>
                  <bgColor rgb="FF00B050"/>
                </patternFill>
              </fill>
            </x14:dxf>
          </x14:cfRule>
          <xm:sqref>M5:S5</xm:sqref>
        </x14:conditionalFormatting>
        <x14:conditionalFormatting xmlns:xm="http://schemas.microsoft.com/office/excel/2006/main">
          <x14:cfRule type="expression" priority="4" id="{D3BCB74E-E1D4-4191-811B-887EBDFB0522}">
            <xm:f>U$5='\cerv20181022ienovoD\PDD SSG\SEGUIMIENTO PDD SSG\Plan Indicativo 2020-2023\Preliminares INDICATIVO pdd ssg\[¨INDICATIVO PDD NDS 2020-2023(TURISMO 2020-08-08).xlsx]Inversión'!#REF!</xm:f>
            <x14:dxf>
              <font>
                <color theme="0"/>
              </font>
              <fill>
                <patternFill>
                  <bgColor rgb="FF00B050"/>
                </patternFill>
              </fill>
            </x14:dxf>
          </x14:cfRule>
          <xm:sqref>U5:AA5</xm:sqref>
        </x14:conditionalFormatting>
        <x14:conditionalFormatting xmlns:xm="http://schemas.microsoft.com/office/excel/2006/main">
          <x14:cfRule type="expression" priority="3" id="{6728CF63-88EA-4FE3-8D99-87102DF659EB}">
            <xm:f>AC$5='\cerv20181022ienovoD\PDD SSG\SEGUIMIENTO PDD SSG\Plan Indicativo 2020-2023\Preliminares INDICATIVO pdd ssg\[¨INDICATIVO PDD NDS 2020-2023(TURISMO 2020-08-08).xlsx]Inversión'!#REF!</xm:f>
            <x14:dxf>
              <font>
                <color theme="0"/>
              </font>
              <fill>
                <patternFill>
                  <bgColor rgb="FF00B050"/>
                </patternFill>
              </fill>
            </x14:dxf>
          </x14:cfRule>
          <xm:sqref>AC5:AI5</xm:sqref>
        </x14:conditionalFormatting>
        <x14:conditionalFormatting xmlns:xm="http://schemas.microsoft.com/office/excel/2006/main">
          <x14:cfRule type="expression" priority="2" id="{EF53E529-2C07-4F32-A39A-1391AB7D9450}">
            <xm:f>AK$5='\cerv20181022ienovoD\PDD SSG\SEGUIMIENTO PDD SSG\Plan Indicativo 2020-2023\Preliminares INDICATIVO pdd ssg\[¨INDICATIVO PDD NDS 2020-2023(TURISMO 2020-08-08).xlsx]Inversión'!#REF!</xm:f>
            <x14:dxf>
              <font>
                <color theme="0"/>
              </font>
              <fill>
                <patternFill>
                  <bgColor rgb="FF00B050"/>
                </patternFill>
              </fill>
            </x14:dxf>
          </x14:cfRule>
          <xm:sqref>AK5:AQ5</xm:sqref>
        </x14:conditionalFormatting>
        <x14:conditionalFormatting xmlns:xm="http://schemas.microsoft.com/office/excel/2006/main">
          <x14:cfRule type="expression" priority="1" id="{20E67482-B8DF-4E17-9561-87BE4BC00EB8}">
            <xm:f>AS$5='\cerv20181022ienovoD\PDD SSG\SEGUIMIENTO PDD SSG\Plan Indicativo 2020-2023\Preliminares INDICATIVO pdd ssg\[¨INDICATIVO PDD NDS 2020-2023(TURISMO 2020-08-08).xlsx]Inversión'!#REF!</xm:f>
            <x14:dxf>
              <font>
                <color theme="0"/>
              </font>
              <fill>
                <patternFill>
                  <bgColor rgb="FF00B050"/>
                </patternFill>
              </fill>
            </x14:dxf>
          </x14:cfRule>
          <xm:sqref>AS5:AY5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Y225"/>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sheetView>
  </sheetViews>
  <sheetFormatPr baseColWidth="10" defaultColWidth="11.42578125" defaultRowHeight="12.7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1.85546875" style="210" customWidth="1"/>
    <col min="9" max="12" width="11.85546875" style="211" customWidth="1"/>
    <col min="13" max="19" width="12.7109375" style="212" customWidth="1"/>
    <col min="20" max="20" width="12.7109375" style="213" customWidth="1"/>
    <col min="21" max="24" width="12.7109375" style="214" customWidth="1"/>
    <col min="25" max="27" width="12.7109375" style="141" customWidth="1"/>
    <col min="28" max="28" width="12.7109375" style="213" customWidth="1"/>
    <col min="29" max="31" width="12.7109375" style="214" customWidth="1"/>
    <col min="32" max="35" width="12.7109375" style="141" customWidth="1"/>
    <col min="36" max="36" width="12.7109375" style="213" customWidth="1"/>
    <col min="37" max="40" width="12.7109375" style="214" customWidth="1"/>
    <col min="41" max="43" width="12.7109375" style="141" customWidth="1"/>
    <col min="44" max="44" width="12.7109375" style="213" customWidth="1"/>
    <col min="45" max="48" width="12.7109375" style="214" customWidth="1"/>
    <col min="49" max="87" width="12.7109375" style="141" customWidth="1"/>
    <col min="88" max="16384" width="11.42578125" style="141"/>
  </cols>
  <sheetData>
    <row r="1" spans="1:51" ht="32.25" customHeight="1" thickBot="1" x14ac:dyDescent="0.3">
      <c r="A1" s="141"/>
      <c r="B1" s="142"/>
      <c r="C1" s="142"/>
      <c r="D1" s="142"/>
      <c r="E1" s="143"/>
      <c r="F1" s="144"/>
      <c r="G1" s="145"/>
      <c r="H1" s="145"/>
      <c r="I1" s="147"/>
      <c r="J1" s="147"/>
      <c r="K1" s="147"/>
      <c r="L1" s="147"/>
      <c r="M1" s="527" t="s">
        <v>271</v>
      </c>
      <c r="N1" s="528"/>
      <c r="O1" s="528"/>
      <c r="P1" s="528"/>
      <c r="Q1" s="528"/>
      <c r="R1" s="528"/>
      <c r="S1" s="529"/>
      <c r="T1" s="530" t="s">
        <v>264</v>
      </c>
      <c r="U1" s="531"/>
      <c r="V1" s="531"/>
      <c r="W1" s="531"/>
      <c r="X1" s="531"/>
      <c r="Y1" s="531"/>
      <c r="Z1" s="531"/>
      <c r="AA1" s="531"/>
      <c r="AB1" s="532" t="s">
        <v>265</v>
      </c>
      <c r="AC1" s="533"/>
      <c r="AD1" s="533"/>
      <c r="AE1" s="533"/>
      <c r="AF1" s="533"/>
      <c r="AG1" s="533"/>
      <c r="AH1" s="533"/>
      <c r="AI1" s="533"/>
      <c r="AJ1" s="534" t="s">
        <v>266</v>
      </c>
      <c r="AK1" s="535"/>
      <c r="AL1" s="535"/>
      <c r="AM1" s="535"/>
      <c r="AN1" s="535"/>
      <c r="AO1" s="535"/>
      <c r="AP1" s="535"/>
      <c r="AQ1" s="535"/>
      <c r="AR1" s="536" t="s">
        <v>267</v>
      </c>
      <c r="AS1" s="537"/>
      <c r="AT1" s="537"/>
      <c r="AU1" s="537"/>
      <c r="AV1" s="537"/>
      <c r="AW1" s="537"/>
      <c r="AX1" s="537"/>
      <c r="AY1" s="537"/>
    </row>
    <row r="2" spans="1:51" ht="31.9" customHeight="1" x14ac:dyDescent="0.25">
      <c r="A2" s="542" t="s">
        <v>140</v>
      </c>
      <c r="B2" s="543"/>
      <c r="C2" s="543"/>
      <c r="D2" s="543"/>
      <c r="E2" s="543"/>
      <c r="F2" s="544"/>
      <c r="G2" s="567" t="s">
        <v>270</v>
      </c>
      <c r="H2" s="569" t="s">
        <v>269</v>
      </c>
      <c r="I2" s="555" t="s">
        <v>141</v>
      </c>
      <c r="J2" s="557" t="s">
        <v>142</v>
      </c>
      <c r="K2" s="559" t="s">
        <v>143</v>
      </c>
      <c r="L2" s="566" t="s">
        <v>144</v>
      </c>
      <c r="M2" s="571" t="s">
        <v>1</v>
      </c>
      <c r="N2" s="563" t="s">
        <v>0</v>
      </c>
      <c r="O2" s="563"/>
      <c r="P2" s="563"/>
      <c r="Q2" s="563"/>
      <c r="R2" s="564" t="s">
        <v>268</v>
      </c>
      <c r="S2" s="553" t="s">
        <v>5</v>
      </c>
      <c r="T2" s="561" t="s">
        <v>141</v>
      </c>
      <c r="U2" s="571" t="s">
        <v>8</v>
      </c>
      <c r="V2" s="563" t="s">
        <v>0</v>
      </c>
      <c r="W2" s="563"/>
      <c r="X2" s="563"/>
      <c r="Y2" s="563"/>
      <c r="Z2" s="564" t="s">
        <v>268</v>
      </c>
      <c r="AA2" s="553" t="s">
        <v>5</v>
      </c>
      <c r="AB2" s="561" t="s">
        <v>142</v>
      </c>
      <c r="AC2" s="571" t="s">
        <v>8</v>
      </c>
      <c r="AD2" s="563" t="s">
        <v>0</v>
      </c>
      <c r="AE2" s="563"/>
      <c r="AF2" s="563"/>
      <c r="AG2" s="563"/>
      <c r="AH2" s="564" t="s">
        <v>268</v>
      </c>
      <c r="AI2" s="553" t="s">
        <v>5</v>
      </c>
      <c r="AJ2" s="561" t="s">
        <v>143</v>
      </c>
      <c r="AK2" s="571" t="s">
        <v>8</v>
      </c>
      <c r="AL2" s="563" t="s">
        <v>0</v>
      </c>
      <c r="AM2" s="563"/>
      <c r="AN2" s="563"/>
      <c r="AO2" s="563"/>
      <c r="AP2" s="564" t="s">
        <v>268</v>
      </c>
      <c r="AQ2" s="553" t="s">
        <v>5</v>
      </c>
      <c r="AR2" s="561" t="s">
        <v>144</v>
      </c>
      <c r="AS2" s="571" t="s">
        <v>8</v>
      </c>
      <c r="AT2" s="563" t="s">
        <v>0</v>
      </c>
      <c r="AU2" s="563"/>
      <c r="AV2" s="563"/>
      <c r="AW2" s="563"/>
      <c r="AX2" s="564" t="s">
        <v>268</v>
      </c>
      <c r="AY2" s="553" t="s">
        <v>5</v>
      </c>
    </row>
    <row r="3" spans="1:51" ht="31.9" customHeight="1" x14ac:dyDescent="0.25">
      <c r="A3" s="545"/>
      <c r="B3" s="546"/>
      <c r="C3" s="546"/>
      <c r="D3" s="546"/>
      <c r="E3" s="546"/>
      <c r="F3" s="547"/>
      <c r="G3" s="568"/>
      <c r="H3" s="570"/>
      <c r="I3" s="556"/>
      <c r="J3" s="558"/>
      <c r="K3" s="560"/>
      <c r="L3" s="562"/>
      <c r="M3" s="572"/>
      <c r="N3" s="148" t="s">
        <v>2</v>
      </c>
      <c r="O3" s="148" t="s">
        <v>4</v>
      </c>
      <c r="P3" s="148" t="s">
        <v>3</v>
      </c>
      <c r="Q3" s="148" t="s">
        <v>6</v>
      </c>
      <c r="R3" s="565"/>
      <c r="S3" s="554"/>
      <c r="T3" s="562"/>
      <c r="U3" s="572"/>
      <c r="V3" s="148" t="s">
        <v>2</v>
      </c>
      <c r="W3" s="148" t="s">
        <v>4</v>
      </c>
      <c r="X3" s="148" t="s">
        <v>3</v>
      </c>
      <c r="Y3" s="148" t="s">
        <v>6</v>
      </c>
      <c r="Z3" s="565"/>
      <c r="AA3" s="554"/>
      <c r="AB3" s="562"/>
      <c r="AC3" s="572"/>
      <c r="AD3" s="148" t="s">
        <v>2</v>
      </c>
      <c r="AE3" s="148" t="s">
        <v>4</v>
      </c>
      <c r="AF3" s="148" t="s">
        <v>3</v>
      </c>
      <c r="AG3" s="148" t="s">
        <v>6</v>
      </c>
      <c r="AH3" s="565"/>
      <c r="AI3" s="554"/>
      <c r="AJ3" s="562"/>
      <c r="AK3" s="572"/>
      <c r="AL3" s="148" t="s">
        <v>2</v>
      </c>
      <c r="AM3" s="148" t="s">
        <v>4</v>
      </c>
      <c r="AN3" s="148" t="s">
        <v>3</v>
      </c>
      <c r="AO3" s="148" t="s">
        <v>6</v>
      </c>
      <c r="AP3" s="565"/>
      <c r="AQ3" s="554"/>
      <c r="AR3" s="562"/>
      <c r="AS3" s="572"/>
      <c r="AT3" s="148" t="s">
        <v>2</v>
      </c>
      <c r="AU3" s="148" t="s">
        <v>4</v>
      </c>
      <c r="AV3" s="148" t="s">
        <v>3</v>
      </c>
      <c r="AW3" s="148" t="s">
        <v>6</v>
      </c>
      <c r="AX3" s="565"/>
      <c r="AY3" s="554"/>
    </row>
    <row r="4" spans="1:51" ht="18" customHeight="1" x14ac:dyDescent="0.25">
      <c r="A4" s="548" t="s">
        <v>7</v>
      </c>
      <c r="B4" s="549"/>
      <c r="C4" s="549"/>
      <c r="D4" s="549"/>
      <c r="E4" s="549"/>
      <c r="F4" s="550"/>
      <c r="G4" s="149"/>
      <c r="H4" s="149"/>
      <c r="I4" s="150"/>
      <c r="J4" s="150"/>
      <c r="K4" s="150"/>
      <c r="L4" s="150"/>
      <c r="M4" s="215">
        <v>3170</v>
      </c>
      <c r="N4" s="215">
        <v>3170</v>
      </c>
      <c r="O4" s="215">
        <v>0</v>
      </c>
      <c r="P4" s="215">
        <v>0</v>
      </c>
      <c r="Q4" s="215">
        <v>0</v>
      </c>
      <c r="R4" s="215">
        <v>0</v>
      </c>
      <c r="S4" s="215">
        <v>0</v>
      </c>
      <c r="T4" s="152"/>
      <c r="U4" s="151"/>
      <c r="V4" s="151"/>
      <c r="W4" s="151"/>
      <c r="X4" s="151"/>
      <c r="Y4" s="151"/>
      <c r="Z4" s="151"/>
      <c r="AA4" s="151"/>
      <c r="AB4" s="152"/>
      <c r="AC4" s="151"/>
      <c r="AD4" s="151"/>
      <c r="AE4" s="151"/>
      <c r="AF4" s="151"/>
      <c r="AG4" s="151"/>
      <c r="AH4" s="151"/>
      <c r="AI4" s="151"/>
      <c r="AJ4" s="152"/>
      <c r="AK4" s="151"/>
      <c r="AL4" s="151"/>
      <c r="AM4" s="151"/>
      <c r="AN4" s="151"/>
      <c r="AO4" s="151"/>
      <c r="AP4" s="151"/>
      <c r="AQ4" s="151"/>
      <c r="AR4" s="152"/>
      <c r="AS4" s="151"/>
      <c r="AT4" s="151"/>
      <c r="AU4" s="151"/>
      <c r="AV4" s="151"/>
      <c r="AW4" s="151"/>
      <c r="AX4" s="151"/>
      <c r="AY4" s="151"/>
    </row>
    <row r="5" spans="1:51" ht="32.1" customHeight="1" x14ac:dyDescent="0.25">
      <c r="B5" s="216" t="s">
        <v>2838</v>
      </c>
      <c r="C5" s="217" t="s">
        <v>579</v>
      </c>
      <c r="D5" s="218"/>
      <c r="E5" s="219"/>
      <c r="F5" s="219"/>
      <c r="G5" s="220"/>
      <c r="H5" s="221"/>
      <c r="I5" s="222"/>
      <c r="J5" s="222"/>
      <c r="K5" s="222"/>
      <c r="L5" s="222"/>
      <c r="M5" s="223">
        <f t="shared" ref="M5:S5" si="0">+M6+M14</f>
        <v>3170</v>
      </c>
      <c r="N5" s="223">
        <f t="shared" si="0"/>
        <v>3170</v>
      </c>
      <c r="O5" s="223">
        <f t="shared" si="0"/>
        <v>0</v>
      </c>
      <c r="P5" s="223">
        <f t="shared" si="0"/>
        <v>0</v>
      </c>
      <c r="Q5" s="223">
        <f t="shared" si="0"/>
        <v>0</v>
      </c>
      <c r="R5" s="223">
        <f t="shared" si="0"/>
        <v>0</v>
      </c>
      <c r="S5" s="223">
        <f t="shared" si="0"/>
        <v>0</v>
      </c>
      <c r="T5" s="224"/>
      <c r="U5" s="237">
        <f>+U6+U14</f>
        <v>5</v>
      </c>
      <c r="V5" s="237">
        <f t="shared" ref="V5:AA5" si="1">+V6+V14</f>
        <v>5</v>
      </c>
      <c r="W5" s="237">
        <f t="shared" si="1"/>
        <v>0</v>
      </c>
      <c r="X5" s="237">
        <f t="shared" si="1"/>
        <v>0</v>
      </c>
      <c r="Y5" s="237">
        <f t="shared" si="1"/>
        <v>0</v>
      </c>
      <c r="Z5" s="237">
        <f t="shared" si="1"/>
        <v>0</v>
      </c>
      <c r="AA5" s="237">
        <f t="shared" si="1"/>
        <v>0</v>
      </c>
      <c r="AB5" s="224"/>
      <c r="AC5" s="237">
        <f t="shared" ref="AC5:AI5" si="2">+AC6+AC14</f>
        <v>965</v>
      </c>
      <c r="AD5" s="237">
        <f t="shared" si="2"/>
        <v>965</v>
      </c>
      <c r="AE5" s="237">
        <f t="shared" si="2"/>
        <v>0</v>
      </c>
      <c r="AF5" s="237">
        <f t="shared" si="2"/>
        <v>0</v>
      </c>
      <c r="AG5" s="237">
        <f t="shared" si="2"/>
        <v>0</v>
      </c>
      <c r="AH5" s="237">
        <f t="shared" si="2"/>
        <v>0</v>
      </c>
      <c r="AI5" s="237">
        <f t="shared" si="2"/>
        <v>0</v>
      </c>
      <c r="AJ5" s="224"/>
      <c r="AK5" s="237">
        <f t="shared" ref="AK5:AQ5" si="3">+AK6+AK14</f>
        <v>885</v>
      </c>
      <c r="AL5" s="237">
        <f t="shared" si="3"/>
        <v>885</v>
      </c>
      <c r="AM5" s="237">
        <f t="shared" si="3"/>
        <v>0</v>
      </c>
      <c r="AN5" s="237">
        <f t="shared" si="3"/>
        <v>0</v>
      </c>
      <c r="AO5" s="237">
        <f t="shared" si="3"/>
        <v>0</v>
      </c>
      <c r="AP5" s="237">
        <f t="shared" si="3"/>
        <v>0</v>
      </c>
      <c r="AQ5" s="237">
        <f t="shared" si="3"/>
        <v>0</v>
      </c>
      <c r="AR5" s="224"/>
      <c r="AS5" s="237">
        <f t="shared" ref="AS5:AY5" si="4">+AS6+AS14</f>
        <v>1315</v>
      </c>
      <c r="AT5" s="237">
        <f t="shared" si="4"/>
        <v>1315</v>
      </c>
      <c r="AU5" s="237">
        <f t="shared" si="4"/>
        <v>0</v>
      </c>
      <c r="AV5" s="237">
        <f t="shared" si="4"/>
        <v>0</v>
      </c>
      <c r="AW5" s="237">
        <f t="shared" si="4"/>
        <v>0</v>
      </c>
      <c r="AX5" s="237">
        <f t="shared" si="4"/>
        <v>0</v>
      </c>
      <c r="AY5" s="237">
        <f t="shared" si="4"/>
        <v>0</v>
      </c>
    </row>
    <row r="6" spans="1:51" ht="32.1" customHeight="1" x14ac:dyDescent="0.25">
      <c r="C6" s="165" t="s">
        <v>2839</v>
      </c>
      <c r="D6" s="166" t="s">
        <v>581</v>
      </c>
      <c r="E6" s="167"/>
      <c r="F6" s="168"/>
      <c r="G6" s="169"/>
      <c r="H6" s="170"/>
      <c r="I6" s="171"/>
      <c r="J6" s="171"/>
      <c r="K6" s="171"/>
      <c r="L6" s="171"/>
      <c r="M6" s="172">
        <f t="shared" ref="M6:S6" si="5">SUM(M7:M13)/2</f>
        <v>180</v>
      </c>
      <c r="N6" s="172">
        <f t="shared" si="5"/>
        <v>180</v>
      </c>
      <c r="O6" s="172">
        <f t="shared" si="5"/>
        <v>0</v>
      </c>
      <c r="P6" s="172">
        <f t="shared" si="5"/>
        <v>0</v>
      </c>
      <c r="Q6" s="172">
        <f t="shared" si="5"/>
        <v>0</v>
      </c>
      <c r="R6" s="172">
        <f t="shared" si="5"/>
        <v>0</v>
      </c>
      <c r="S6" s="172">
        <f t="shared" si="5"/>
        <v>0</v>
      </c>
      <c r="T6" s="173"/>
      <c r="U6" s="174">
        <f t="shared" ref="U6:AA6" si="6">SUM(U7:U13)/2</f>
        <v>0</v>
      </c>
      <c r="V6" s="174">
        <f t="shared" si="6"/>
        <v>0</v>
      </c>
      <c r="W6" s="174">
        <f t="shared" si="6"/>
        <v>0</v>
      </c>
      <c r="X6" s="174">
        <f t="shared" si="6"/>
        <v>0</v>
      </c>
      <c r="Y6" s="174">
        <f t="shared" si="6"/>
        <v>0</v>
      </c>
      <c r="Z6" s="174">
        <f t="shared" si="6"/>
        <v>0</v>
      </c>
      <c r="AA6" s="174">
        <f t="shared" si="6"/>
        <v>0</v>
      </c>
      <c r="AB6" s="173"/>
      <c r="AC6" s="174">
        <f t="shared" ref="AC6:AI6" si="7">SUM(AC7:AC13)/2</f>
        <v>120</v>
      </c>
      <c r="AD6" s="174">
        <f t="shared" si="7"/>
        <v>120</v>
      </c>
      <c r="AE6" s="174">
        <f t="shared" si="7"/>
        <v>0</v>
      </c>
      <c r="AF6" s="174">
        <f t="shared" si="7"/>
        <v>0</v>
      </c>
      <c r="AG6" s="174">
        <f t="shared" si="7"/>
        <v>0</v>
      </c>
      <c r="AH6" s="174">
        <f t="shared" si="7"/>
        <v>0</v>
      </c>
      <c r="AI6" s="174">
        <f t="shared" si="7"/>
        <v>0</v>
      </c>
      <c r="AJ6" s="173"/>
      <c r="AK6" s="174">
        <f t="shared" ref="AK6:AQ6" si="8">SUM(AK7:AK13)/2</f>
        <v>20</v>
      </c>
      <c r="AL6" s="174">
        <f t="shared" si="8"/>
        <v>20</v>
      </c>
      <c r="AM6" s="174">
        <f t="shared" si="8"/>
        <v>0</v>
      </c>
      <c r="AN6" s="174">
        <f t="shared" si="8"/>
        <v>0</v>
      </c>
      <c r="AO6" s="174">
        <f t="shared" si="8"/>
        <v>0</v>
      </c>
      <c r="AP6" s="174">
        <f t="shared" si="8"/>
        <v>0</v>
      </c>
      <c r="AQ6" s="174">
        <f t="shared" si="8"/>
        <v>0</v>
      </c>
      <c r="AR6" s="173"/>
      <c r="AS6" s="174">
        <f t="shared" ref="AS6:AY6" si="9">SUM(AS7:AS13)/2</f>
        <v>40</v>
      </c>
      <c r="AT6" s="174">
        <f t="shared" si="9"/>
        <v>40</v>
      </c>
      <c r="AU6" s="174">
        <f t="shared" si="9"/>
        <v>0</v>
      </c>
      <c r="AV6" s="174">
        <f t="shared" si="9"/>
        <v>0</v>
      </c>
      <c r="AW6" s="174">
        <f t="shared" si="9"/>
        <v>0</v>
      </c>
      <c r="AX6" s="174">
        <f t="shared" si="9"/>
        <v>0</v>
      </c>
      <c r="AY6" s="174">
        <f t="shared" si="9"/>
        <v>0</v>
      </c>
    </row>
    <row r="7" spans="1:51" ht="32.1" customHeight="1" x14ac:dyDescent="0.25">
      <c r="D7" s="202" t="s">
        <v>2840</v>
      </c>
      <c r="E7" s="551" t="s">
        <v>2841</v>
      </c>
      <c r="F7" s="552"/>
      <c r="G7" s="176"/>
      <c r="H7" s="177"/>
      <c r="I7" s="178"/>
      <c r="J7" s="178"/>
      <c r="K7" s="178"/>
      <c r="L7" s="178"/>
      <c r="M7" s="179">
        <f t="shared" ref="M7:S13" si="10">+U7+AC7+AK7+AS7</f>
        <v>80</v>
      </c>
      <c r="N7" s="179">
        <f t="shared" si="10"/>
        <v>80</v>
      </c>
      <c r="O7" s="179">
        <f t="shared" si="10"/>
        <v>0</v>
      </c>
      <c r="P7" s="179">
        <f t="shared" si="10"/>
        <v>0</v>
      </c>
      <c r="Q7" s="179">
        <f t="shared" si="10"/>
        <v>0</v>
      </c>
      <c r="R7" s="179">
        <f t="shared" si="10"/>
        <v>0</v>
      </c>
      <c r="S7" s="179">
        <f t="shared" si="10"/>
        <v>0</v>
      </c>
      <c r="T7" s="180"/>
      <c r="U7" s="181">
        <f t="shared" ref="U7:AA7" si="11">SUM(U8:U9)</f>
        <v>0</v>
      </c>
      <c r="V7" s="181">
        <f t="shared" si="11"/>
        <v>0</v>
      </c>
      <c r="W7" s="181">
        <f t="shared" si="11"/>
        <v>0</v>
      </c>
      <c r="X7" s="181">
        <f t="shared" si="11"/>
        <v>0</v>
      </c>
      <c r="Y7" s="181">
        <f t="shared" si="11"/>
        <v>0</v>
      </c>
      <c r="Z7" s="181">
        <f t="shared" si="11"/>
        <v>0</v>
      </c>
      <c r="AA7" s="181">
        <f t="shared" si="11"/>
        <v>0</v>
      </c>
      <c r="AB7" s="180"/>
      <c r="AC7" s="181">
        <f t="shared" ref="AC7:AI7" si="12">SUM(AC8:AC9)</f>
        <v>50</v>
      </c>
      <c r="AD7" s="181">
        <f t="shared" si="12"/>
        <v>50</v>
      </c>
      <c r="AE7" s="181">
        <f t="shared" si="12"/>
        <v>0</v>
      </c>
      <c r="AF7" s="181">
        <f t="shared" si="12"/>
        <v>0</v>
      </c>
      <c r="AG7" s="181">
        <f t="shared" si="12"/>
        <v>0</v>
      </c>
      <c r="AH7" s="181">
        <f t="shared" si="12"/>
        <v>0</v>
      </c>
      <c r="AI7" s="181">
        <f t="shared" si="12"/>
        <v>0</v>
      </c>
      <c r="AJ7" s="180"/>
      <c r="AK7" s="181">
        <f t="shared" ref="AK7:AQ7" si="13">SUM(AK8:AK9)</f>
        <v>10</v>
      </c>
      <c r="AL7" s="181">
        <f t="shared" si="13"/>
        <v>10</v>
      </c>
      <c r="AM7" s="181">
        <f t="shared" si="13"/>
        <v>0</v>
      </c>
      <c r="AN7" s="181">
        <f t="shared" si="13"/>
        <v>0</v>
      </c>
      <c r="AO7" s="181">
        <f t="shared" si="13"/>
        <v>0</v>
      </c>
      <c r="AP7" s="181">
        <f t="shared" si="13"/>
        <v>0</v>
      </c>
      <c r="AQ7" s="181">
        <f t="shared" si="13"/>
        <v>0</v>
      </c>
      <c r="AR7" s="180"/>
      <c r="AS7" s="181">
        <f t="shared" ref="AS7:AY7" si="14">SUM(AS8:AS9)</f>
        <v>20</v>
      </c>
      <c r="AT7" s="181">
        <f t="shared" si="14"/>
        <v>20</v>
      </c>
      <c r="AU7" s="181">
        <f t="shared" si="14"/>
        <v>0</v>
      </c>
      <c r="AV7" s="181">
        <f t="shared" si="14"/>
        <v>0</v>
      </c>
      <c r="AW7" s="181">
        <f t="shared" si="14"/>
        <v>0</v>
      </c>
      <c r="AX7" s="181">
        <f t="shared" si="14"/>
        <v>0</v>
      </c>
      <c r="AY7" s="181">
        <f t="shared" si="14"/>
        <v>0</v>
      </c>
    </row>
    <row r="8" spans="1:51" ht="32.1" customHeight="1" x14ac:dyDescent="0.25">
      <c r="D8" s="202"/>
      <c r="E8" s="182">
        <f>+Metas!H1027</f>
        <v>882</v>
      </c>
      <c r="F8" s="183" t="str">
        <f>+Metas!K1027</f>
        <v>Programa de asesoramiento y acompañamiento a emprendedores en las etapas de ideación, pre-incubación, incubación y aceleración creado</v>
      </c>
      <c r="G8" s="226">
        <f>+Metas!J1027</f>
        <v>1</v>
      </c>
      <c r="H8" s="1">
        <f>SUM(I8:L8)</f>
        <v>1</v>
      </c>
      <c r="I8" s="185"/>
      <c r="J8" s="185">
        <v>1</v>
      </c>
      <c r="K8" s="185"/>
      <c r="L8" s="185"/>
      <c r="M8" s="186">
        <f t="shared" si="10"/>
        <v>40</v>
      </c>
      <c r="N8" s="186">
        <f t="shared" si="10"/>
        <v>40</v>
      </c>
      <c r="O8" s="186">
        <f t="shared" si="10"/>
        <v>0</v>
      </c>
      <c r="P8" s="186">
        <f t="shared" si="10"/>
        <v>0</v>
      </c>
      <c r="Q8" s="186">
        <f t="shared" si="10"/>
        <v>0</v>
      </c>
      <c r="R8" s="186">
        <f t="shared" si="10"/>
        <v>0</v>
      </c>
      <c r="S8" s="186">
        <f t="shared" si="10"/>
        <v>0</v>
      </c>
      <c r="T8" s="227">
        <f>+I8</f>
        <v>0</v>
      </c>
      <c r="U8" s="186">
        <f>SUM(V8:AA8)</f>
        <v>0</v>
      </c>
      <c r="V8" s="188"/>
      <c r="W8" s="188"/>
      <c r="X8" s="188"/>
      <c r="Y8" s="188"/>
      <c r="Z8" s="188"/>
      <c r="AA8" s="188"/>
      <c r="AB8" s="227">
        <f>+J8</f>
        <v>1</v>
      </c>
      <c r="AC8" s="186">
        <f>SUM(AD8:AI8)</f>
        <v>40</v>
      </c>
      <c r="AD8" s="188">
        <v>40</v>
      </c>
      <c r="AE8" s="188"/>
      <c r="AF8" s="188"/>
      <c r="AG8" s="188"/>
      <c r="AH8" s="188"/>
      <c r="AI8" s="188"/>
      <c r="AJ8" s="227">
        <f>+K8</f>
        <v>0</v>
      </c>
      <c r="AK8" s="186">
        <f>SUM(AL8:AQ8)</f>
        <v>0</v>
      </c>
      <c r="AL8" s="188"/>
      <c r="AM8" s="188"/>
      <c r="AN8" s="188"/>
      <c r="AO8" s="188"/>
      <c r="AP8" s="188"/>
      <c r="AQ8" s="188"/>
      <c r="AR8" s="227">
        <f>+L8</f>
        <v>0</v>
      </c>
      <c r="AS8" s="186">
        <f>SUM(AT8:AY8)</f>
        <v>0</v>
      </c>
      <c r="AT8" s="188"/>
      <c r="AU8" s="188"/>
      <c r="AV8" s="188"/>
      <c r="AW8" s="188"/>
      <c r="AX8" s="188"/>
      <c r="AY8" s="188"/>
    </row>
    <row r="9" spans="1:51" ht="32.1" customHeight="1" x14ac:dyDescent="0.25">
      <c r="D9" s="202"/>
      <c r="E9" s="182">
        <f>+Metas!H1028</f>
        <v>883</v>
      </c>
      <c r="F9" s="183" t="str">
        <f>+Metas!K1028</f>
        <v>Iniciativas de emprendimientos creativos y culturales (Economía Naranja) promocionadas</v>
      </c>
      <c r="G9" s="226">
        <f>+Metas!J1028</f>
        <v>40</v>
      </c>
      <c r="H9" s="1">
        <f>SUM(I9:L9)</f>
        <v>40</v>
      </c>
      <c r="I9" s="185"/>
      <c r="J9" s="185">
        <v>10</v>
      </c>
      <c r="K9" s="185">
        <v>10</v>
      </c>
      <c r="L9" s="185">
        <v>20</v>
      </c>
      <c r="M9" s="186">
        <f t="shared" si="10"/>
        <v>40</v>
      </c>
      <c r="N9" s="186">
        <f t="shared" si="10"/>
        <v>40</v>
      </c>
      <c r="O9" s="186">
        <f t="shared" si="10"/>
        <v>0</v>
      </c>
      <c r="P9" s="186">
        <f t="shared" si="10"/>
        <v>0</v>
      </c>
      <c r="Q9" s="186">
        <f t="shared" si="10"/>
        <v>0</v>
      </c>
      <c r="R9" s="186">
        <f t="shared" si="10"/>
        <v>0</v>
      </c>
      <c r="S9" s="186">
        <f t="shared" si="10"/>
        <v>0</v>
      </c>
      <c r="T9" s="227">
        <f>+I9</f>
        <v>0</v>
      </c>
      <c r="U9" s="186">
        <f>SUM(V9:AA9)</f>
        <v>0</v>
      </c>
      <c r="V9" s="188"/>
      <c r="W9" s="188"/>
      <c r="X9" s="188"/>
      <c r="Y9" s="188"/>
      <c r="Z9" s="188"/>
      <c r="AA9" s="188"/>
      <c r="AB9" s="227">
        <f>+J9</f>
        <v>10</v>
      </c>
      <c r="AC9" s="186">
        <f>SUM(AD9:AI9)</f>
        <v>10</v>
      </c>
      <c r="AD9" s="188">
        <v>10</v>
      </c>
      <c r="AE9" s="188"/>
      <c r="AF9" s="188"/>
      <c r="AG9" s="188"/>
      <c r="AH9" s="188"/>
      <c r="AI9" s="188"/>
      <c r="AJ9" s="227">
        <f>+K9</f>
        <v>10</v>
      </c>
      <c r="AK9" s="186">
        <f>SUM(AL9:AQ9)</f>
        <v>10</v>
      </c>
      <c r="AL9" s="188">
        <v>10</v>
      </c>
      <c r="AM9" s="188"/>
      <c r="AN9" s="188"/>
      <c r="AO9" s="188"/>
      <c r="AP9" s="188"/>
      <c r="AQ9" s="188"/>
      <c r="AR9" s="227">
        <f>+L9</f>
        <v>20</v>
      </c>
      <c r="AS9" s="186">
        <f>SUM(AT9:AY9)</f>
        <v>20</v>
      </c>
      <c r="AT9" s="188">
        <v>20</v>
      </c>
      <c r="AU9" s="188"/>
      <c r="AV9" s="188"/>
      <c r="AW9" s="188"/>
      <c r="AX9" s="188"/>
      <c r="AY9" s="188"/>
    </row>
    <row r="10" spans="1:51" ht="32.1" customHeight="1" x14ac:dyDescent="0.25">
      <c r="D10" s="202" t="s">
        <v>2843</v>
      </c>
      <c r="E10" s="551" t="s">
        <v>2842</v>
      </c>
      <c r="F10" s="552"/>
      <c r="G10" s="189"/>
      <c r="H10" s="177"/>
      <c r="I10" s="178"/>
      <c r="J10" s="178"/>
      <c r="K10" s="178"/>
      <c r="L10" s="178"/>
      <c r="M10" s="190">
        <f>+U10+AC10+AK10+AS10</f>
        <v>100</v>
      </c>
      <c r="N10" s="190">
        <f t="shared" si="10"/>
        <v>100</v>
      </c>
      <c r="O10" s="190">
        <f t="shared" si="10"/>
        <v>0</v>
      </c>
      <c r="P10" s="190">
        <f t="shared" si="10"/>
        <v>0</v>
      </c>
      <c r="Q10" s="190">
        <f t="shared" si="10"/>
        <v>0</v>
      </c>
      <c r="R10" s="190">
        <f t="shared" si="10"/>
        <v>0</v>
      </c>
      <c r="S10" s="190">
        <f t="shared" si="10"/>
        <v>0</v>
      </c>
      <c r="T10" s="180"/>
      <c r="U10" s="181">
        <f>SUM(U11:U13)</f>
        <v>0</v>
      </c>
      <c r="V10" s="181">
        <f t="shared" ref="V10:AA10" si="15">SUM(V11:V13)</f>
        <v>0</v>
      </c>
      <c r="W10" s="181">
        <f t="shared" si="15"/>
        <v>0</v>
      </c>
      <c r="X10" s="181">
        <f t="shared" si="15"/>
        <v>0</v>
      </c>
      <c r="Y10" s="181">
        <f t="shared" si="15"/>
        <v>0</v>
      </c>
      <c r="Z10" s="181">
        <f t="shared" si="15"/>
        <v>0</v>
      </c>
      <c r="AA10" s="181">
        <f t="shared" si="15"/>
        <v>0</v>
      </c>
      <c r="AB10" s="180"/>
      <c r="AC10" s="181">
        <f>SUM(AC11:AC13)</f>
        <v>70</v>
      </c>
      <c r="AD10" s="181">
        <f t="shared" ref="AD10:AI10" si="16">SUM(AD11:AD13)</f>
        <v>70</v>
      </c>
      <c r="AE10" s="181">
        <f t="shared" si="16"/>
        <v>0</v>
      </c>
      <c r="AF10" s="181">
        <f t="shared" si="16"/>
        <v>0</v>
      </c>
      <c r="AG10" s="181">
        <f t="shared" si="16"/>
        <v>0</v>
      </c>
      <c r="AH10" s="181">
        <f t="shared" si="16"/>
        <v>0</v>
      </c>
      <c r="AI10" s="181">
        <f t="shared" si="16"/>
        <v>0</v>
      </c>
      <c r="AJ10" s="180"/>
      <c r="AK10" s="181">
        <f>SUM(AK11:AK13)</f>
        <v>10</v>
      </c>
      <c r="AL10" s="181">
        <f t="shared" ref="AL10:AQ10" si="17">SUM(AL11:AL13)</f>
        <v>10</v>
      </c>
      <c r="AM10" s="181">
        <f t="shared" si="17"/>
        <v>0</v>
      </c>
      <c r="AN10" s="181">
        <f t="shared" si="17"/>
        <v>0</v>
      </c>
      <c r="AO10" s="181">
        <f t="shared" si="17"/>
        <v>0</v>
      </c>
      <c r="AP10" s="181">
        <f t="shared" si="17"/>
        <v>0</v>
      </c>
      <c r="AQ10" s="181">
        <f t="shared" si="17"/>
        <v>0</v>
      </c>
      <c r="AR10" s="180"/>
      <c r="AS10" s="181">
        <f>SUM(AS11:AS13)</f>
        <v>20</v>
      </c>
      <c r="AT10" s="181">
        <f t="shared" ref="AT10:AY10" si="18">SUM(AT11:AT13)</f>
        <v>20</v>
      </c>
      <c r="AU10" s="181">
        <f t="shared" si="18"/>
        <v>0</v>
      </c>
      <c r="AV10" s="181">
        <f t="shared" si="18"/>
        <v>0</v>
      </c>
      <c r="AW10" s="181">
        <f t="shared" si="18"/>
        <v>0</v>
      </c>
      <c r="AX10" s="181">
        <f t="shared" si="18"/>
        <v>0</v>
      </c>
      <c r="AY10" s="181">
        <f t="shared" si="18"/>
        <v>0</v>
      </c>
    </row>
    <row r="11" spans="1:51" ht="31.9" customHeight="1" x14ac:dyDescent="0.25">
      <c r="D11" s="202"/>
      <c r="E11" s="182">
        <f>+Metas!H1029</f>
        <v>884</v>
      </c>
      <c r="F11" s="191" t="str">
        <f>+Metas!K1029</f>
        <v>Ruta del Emprendimiento e innovación creada</v>
      </c>
      <c r="G11" s="184">
        <f>+Metas!J1029</f>
        <v>1</v>
      </c>
      <c r="H11" s="1">
        <f>SUM(I11:L11)</f>
        <v>1</v>
      </c>
      <c r="I11" s="185"/>
      <c r="J11" s="185">
        <v>1</v>
      </c>
      <c r="K11" s="185"/>
      <c r="L11" s="185"/>
      <c r="M11" s="186">
        <f>+U11+AC11+AK11+AS11</f>
        <v>20</v>
      </c>
      <c r="N11" s="186">
        <f t="shared" si="10"/>
        <v>20</v>
      </c>
      <c r="O11" s="186">
        <f t="shared" si="10"/>
        <v>0</v>
      </c>
      <c r="P11" s="186">
        <f t="shared" si="10"/>
        <v>0</v>
      </c>
      <c r="Q11" s="186">
        <f t="shared" si="10"/>
        <v>0</v>
      </c>
      <c r="R11" s="186">
        <f t="shared" si="10"/>
        <v>0</v>
      </c>
      <c r="S11" s="186">
        <f t="shared" si="10"/>
        <v>0</v>
      </c>
      <c r="T11" s="227">
        <f>+I11</f>
        <v>0</v>
      </c>
      <c r="U11" s="186">
        <f>SUM(V11:AA11)</f>
        <v>0</v>
      </c>
      <c r="V11" s="188"/>
      <c r="W11" s="188"/>
      <c r="X11" s="188"/>
      <c r="Y11" s="188"/>
      <c r="Z11" s="188"/>
      <c r="AA11" s="188"/>
      <c r="AB11" s="227">
        <f>+J11</f>
        <v>1</v>
      </c>
      <c r="AC11" s="186">
        <f>SUM(AD11:AI11)</f>
        <v>20</v>
      </c>
      <c r="AD11" s="188">
        <v>20</v>
      </c>
      <c r="AE11" s="188"/>
      <c r="AF11" s="188"/>
      <c r="AG11" s="188"/>
      <c r="AH11" s="188"/>
      <c r="AI11" s="188"/>
      <c r="AJ11" s="227">
        <f>+K11</f>
        <v>0</v>
      </c>
      <c r="AK11" s="186">
        <f>SUM(AL11:AQ11)</f>
        <v>0</v>
      </c>
      <c r="AL11" s="188"/>
      <c r="AM11" s="188"/>
      <c r="AN11" s="188"/>
      <c r="AO11" s="188"/>
      <c r="AP11" s="188"/>
      <c r="AQ11" s="188"/>
      <c r="AR11" s="227">
        <f>+L11</f>
        <v>0</v>
      </c>
      <c r="AS11" s="186">
        <f>SUM(AT11:AY11)</f>
        <v>0</v>
      </c>
      <c r="AT11" s="188"/>
      <c r="AU11" s="188"/>
      <c r="AV11" s="188"/>
      <c r="AW11" s="188"/>
      <c r="AX11" s="188"/>
      <c r="AY11" s="188"/>
    </row>
    <row r="12" spans="1:51" ht="31.9" customHeight="1" x14ac:dyDescent="0.25">
      <c r="D12" s="202"/>
      <c r="E12" s="182">
        <f>+Metas!H1030</f>
        <v>885</v>
      </c>
      <c r="F12" s="191" t="str">
        <f>+Metas!K1030</f>
        <v>Sistema de información de emprendimiento del Departamento creado</v>
      </c>
      <c r="G12" s="184">
        <f>+Metas!J1030</f>
        <v>1</v>
      </c>
      <c r="H12" s="1">
        <f>SUM(I12:L12)</f>
        <v>1</v>
      </c>
      <c r="I12" s="185"/>
      <c r="J12" s="185">
        <v>1</v>
      </c>
      <c r="K12" s="185"/>
      <c r="L12" s="185"/>
      <c r="M12" s="186">
        <f>+U12+AC12+AK12+AS12</f>
        <v>40</v>
      </c>
      <c r="N12" s="186">
        <f t="shared" si="10"/>
        <v>40</v>
      </c>
      <c r="O12" s="186">
        <f t="shared" si="10"/>
        <v>0</v>
      </c>
      <c r="P12" s="186">
        <f t="shared" si="10"/>
        <v>0</v>
      </c>
      <c r="Q12" s="186">
        <f t="shared" si="10"/>
        <v>0</v>
      </c>
      <c r="R12" s="186">
        <f t="shared" si="10"/>
        <v>0</v>
      </c>
      <c r="S12" s="186">
        <f t="shared" si="10"/>
        <v>0</v>
      </c>
      <c r="T12" s="227">
        <f>+I12</f>
        <v>0</v>
      </c>
      <c r="U12" s="186">
        <f>SUM(V12:AA12)</f>
        <v>0</v>
      </c>
      <c r="V12" s="188"/>
      <c r="W12" s="188"/>
      <c r="X12" s="188"/>
      <c r="Y12" s="188"/>
      <c r="Z12" s="188"/>
      <c r="AA12" s="188"/>
      <c r="AB12" s="227">
        <f>+J12</f>
        <v>1</v>
      </c>
      <c r="AC12" s="186">
        <f>SUM(AD12:AI12)</f>
        <v>40</v>
      </c>
      <c r="AD12" s="188">
        <v>40</v>
      </c>
      <c r="AE12" s="188"/>
      <c r="AF12" s="188"/>
      <c r="AG12" s="188"/>
      <c r="AH12" s="188"/>
      <c r="AI12" s="188"/>
      <c r="AJ12" s="227">
        <f>+K12</f>
        <v>0</v>
      </c>
      <c r="AK12" s="186">
        <f>SUM(AL12:AQ12)</f>
        <v>0</v>
      </c>
      <c r="AL12" s="188"/>
      <c r="AM12" s="188"/>
      <c r="AN12" s="188"/>
      <c r="AO12" s="188"/>
      <c r="AP12" s="188"/>
      <c r="AQ12" s="188"/>
      <c r="AR12" s="227">
        <f>+L12</f>
        <v>0</v>
      </c>
      <c r="AS12" s="186">
        <f>SUM(AT12:AY12)</f>
        <v>0</v>
      </c>
      <c r="AT12" s="188"/>
      <c r="AU12" s="188"/>
      <c r="AV12" s="188"/>
      <c r="AW12" s="188"/>
      <c r="AX12" s="188"/>
      <c r="AY12" s="188"/>
    </row>
    <row r="13" spans="1:51" ht="31.9" customHeight="1" x14ac:dyDescent="0.25">
      <c r="D13" s="202"/>
      <c r="E13" s="182">
        <f>+Metas!H1031</f>
        <v>886</v>
      </c>
      <c r="F13" s="191" t="str">
        <f>+Metas!K1031</f>
        <v>Estrategias para promocionar el fortalecimiento de los Ecosistema de Innovación y Emprendimiento virtual</v>
      </c>
      <c r="G13" s="184">
        <f>+Metas!J1031</f>
        <v>4</v>
      </c>
      <c r="H13" s="1">
        <f>SUM(I13:L13)</f>
        <v>4</v>
      </c>
      <c r="I13" s="185"/>
      <c r="J13" s="185">
        <v>1</v>
      </c>
      <c r="K13" s="185">
        <v>1</v>
      </c>
      <c r="L13" s="185">
        <v>2</v>
      </c>
      <c r="M13" s="186">
        <f>+U13+AC13+AK13+AS13</f>
        <v>40</v>
      </c>
      <c r="N13" s="186">
        <f t="shared" si="10"/>
        <v>40</v>
      </c>
      <c r="O13" s="186">
        <f t="shared" si="10"/>
        <v>0</v>
      </c>
      <c r="P13" s="186">
        <f t="shared" si="10"/>
        <v>0</v>
      </c>
      <c r="Q13" s="186">
        <f t="shared" si="10"/>
        <v>0</v>
      </c>
      <c r="R13" s="186">
        <f t="shared" si="10"/>
        <v>0</v>
      </c>
      <c r="S13" s="186">
        <f t="shared" si="10"/>
        <v>0</v>
      </c>
      <c r="T13" s="227">
        <f>+I13</f>
        <v>0</v>
      </c>
      <c r="U13" s="186">
        <f>SUM(V13:AA13)</f>
        <v>0</v>
      </c>
      <c r="V13" s="188"/>
      <c r="W13" s="188"/>
      <c r="X13" s="188"/>
      <c r="Y13" s="188"/>
      <c r="Z13" s="188"/>
      <c r="AA13" s="188"/>
      <c r="AB13" s="227">
        <f>+J13</f>
        <v>1</v>
      </c>
      <c r="AC13" s="186">
        <f>SUM(AD13:AI13)</f>
        <v>10</v>
      </c>
      <c r="AD13" s="188">
        <v>10</v>
      </c>
      <c r="AE13" s="188"/>
      <c r="AF13" s="188"/>
      <c r="AG13" s="188"/>
      <c r="AH13" s="188"/>
      <c r="AI13" s="188"/>
      <c r="AJ13" s="227">
        <f>+K13</f>
        <v>1</v>
      </c>
      <c r="AK13" s="186">
        <f>SUM(AL13:AQ13)</f>
        <v>10</v>
      </c>
      <c r="AL13" s="188">
        <v>10</v>
      </c>
      <c r="AM13" s="188"/>
      <c r="AN13" s="188"/>
      <c r="AO13" s="188"/>
      <c r="AP13" s="188"/>
      <c r="AQ13" s="188"/>
      <c r="AR13" s="227">
        <f>+L13</f>
        <v>2</v>
      </c>
      <c r="AS13" s="186">
        <f>SUM(AT13:AY13)</f>
        <v>20</v>
      </c>
      <c r="AT13" s="188">
        <v>20</v>
      </c>
      <c r="AU13" s="188"/>
      <c r="AV13" s="188"/>
      <c r="AW13" s="188"/>
      <c r="AX13" s="188"/>
      <c r="AY13" s="188"/>
    </row>
    <row r="14" spans="1:51" ht="32.1" customHeight="1" x14ac:dyDescent="0.25">
      <c r="C14" s="165" t="s">
        <v>2844</v>
      </c>
      <c r="D14" s="166" t="s">
        <v>583</v>
      </c>
      <c r="E14" s="228"/>
      <c r="F14" s="168"/>
      <c r="G14" s="194"/>
      <c r="H14" s="170"/>
      <c r="I14" s="171"/>
      <c r="J14" s="171"/>
      <c r="K14" s="171"/>
      <c r="L14" s="171"/>
      <c r="M14" s="172">
        <f t="shared" ref="M14:S14" si="19">SUM(M15:M25)/2</f>
        <v>2990</v>
      </c>
      <c r="N14" s="172">
        <f t="shared" si="19"/>
        <v>2990</v>
      </c>
      <c r="O14" s="172">
        <f t="shared" si="19"/>
        <v>0</v>
      </c>
      <c r="P14" s="172">
        <f t="shared" si="19"/>
        <v>0</v>
      </c>
      <c r="Q14" s="172">
        <f t="shared" si="19"/>
        <v>0</v>
      </c>
      <c r="R14" s="172">
        <f t="shared" si="19"/>
        <v>0</v>
      </c>
      <c r="S14" s="172">
        <f t="shared" si="19"/>
        <v>0</v>
      </c>
      <c r="T14" s="229"/>
      <c r="U14" s="174">
        <f t="shared" ref="U14:AA14" si="20">SUM(U15:U25)/2</f>
        <v>5</v>
      </c>
      <c r="V14" s="197">
        <f t="shared" si="20"/>
        <v>5</v>
      </c>
      <c r="W14" s="197">
        <f t="shared" si="20"/>
        <v>0</v>
      </c>
      <c r="X14" s="197">
        <f t="shared" si="20"/>
        <v>0</v>
      </c>
      <c r="Y14" s="197">
        <f t="shared" si="20"/>
        <v>0</v>
      </c>
      <c r="Z14" s="197">
        <f t="shared" si="20"/>
        <v>0</v>
      </c>
      <c r="AA14" s="197">
        <f t="shared" si="20"/>
        <v>0</v>
      </c>
      <c r="AB14" s="229"/>
      <c r="AC14" s="174">
        <f t="shared" ref="AC14:AI14" si="21">SUM(AC15:AC25)/2</f>
        <v>845</v>
      </c>
      <c r="AD14" s="197">
        <f t="shared" si="21"/>
        <v>845</v>
      </c>
      <c r="AE14" s="197">
        <f t="shared" si="21"/>
        <v>0</v>
      </c>
      <c r="AF14" s="197">
        <f t="shared" si="21"/>
        <v>0</v>
      </c>
      <c r="AG14" s="197">
        <f t="shared" si="21"/>
        <v>0</v>
      </c>
      <c r="AH14" s="197">
        <f t="shared" si="21"/>
        <v>0</v>
      </c>
      <c r="AI14" s="197">
        <f t="shared" si="21"/>
        <v>0</v>
      </c>
      <c r="AJ14" s="229"/>
      <c r="AK14" s="174">
        <f t="shared" ref="AK14:AQ14" si="22">SUM(AK15:AK25)/2</f>
        <v>865</v>
      </c>
      <c r="AL14" s="197">
        <f t="shared" si="22"/>
        <v>865</v>
      </c>
      <c r="AM14" s="197">
        <f t="shared" si="22"/>
        <v>0</v>
      </c>
      <c r="AN14" s="197">
        <f t="shared" si="22"/>
        <v>0</v>
      </c>
      <c r="AO14" s="197">
        <f t="shared" si="22"/>
        <v>0</v>
      </c>
      <c r="AP14" s="197">
        <f t="shared" si="22"/>
        <v>0</v>
      </c>
      <c r="AQ14" s="197">
        <f t="shared" si="22"/>
        <v>0</v>
      </c>
      <c r="AR14" s="229"/>
      <c r="AS14" s="174">
        <f t="shared" ref="AS14:AY14" si="23">SUM(AS15:AS25)/2</f>
        <v>1275</v>
      </c>
      <c r="AT14" s="197">
        <f t="shared" si="23"/>
        <v>1275</v>
      </c>
      <c r="AU14" s="197">
        <f t="shared" si="23"/>
        <v>0</v>
      </c>
      <c r="AV14" s="197">
        <f t="shared" si="23"/>
        <v>0</v>
      </c>
      <c r="AW14" s="197">
        <f t="shared" si="23"/>
        <v>0</v>
      </c>
      <c r="AX14" s="197">
        <f t="shared" si="23"/>
        <v>0</v>
      </c>
      <c r="AY14" s="197">
        <f t="shared" si="23"/>
        <v>0</v>
      </c>
    </row>
    <row r="15" spans="1:51" ht="32.1" customHeight="1" x14ac:dyDescent="0.25">
      <c r="D15" s="202" t="s">
        <v>2846</v>
      </c>
      <c r="E15" s="540" t="s">
        <v>2845</v>
      </c>
      <c r="F15" s="541"/>
      <c r="G15" s="189"/>
      <c r="H15" s="177"/>
      <c r="I15" s="178"/>
      <c r="J15" s="178"/>
      <c r="K15" s="178"/>
      <c r="L15" s="178"/>
      <c r="M15" s="190">
        <f t="shared" ref="M15:S25" si="24">+U15+AC15+AK15+AS15</f>
        <v>2750</v>
      </c>
      <c r="N15" s="190">
        <f t="shared" si="24"/>
        <v>2750</v>
      </c>
      <c r="O15" s="190">
        <f t="shared" si="24"/>
        <v>0</v>
      </c>
      <c r="P15" s="190">
        <f t="shared" si="24"/>
        <v>0</v>
      </c>
      <c r="Q15" s="190">
        <f t="shared" si="24"/>
        <v>0</v>
      </c>
      <c r="R15" s="190">
        <f t="shared" si="24"/>
        <v>0</v>
      </c>
      <c r="S15" s="190">
        <f t="shared" si="24"/>
        <v>0</v>
      </c>
      <c r="T15" s="192"/>
      <c r="U15" s="181">
        <f t="shared" ref="U15:AA15" si="25">SUM(U16:U17)</f>
        <v>0</v>
      </c>
      <c r="V15" s="181">
        <f t="shared" si="25"/>
        <v>0</v>
      </c>
      <c r="W15" s="181">
        <f t="shared" si="25"/>
        <v>0</v>
      </c>
      <c r="X15" s="181">
        <f t="shared" si="25"/>
        <v>0</v>
      </c>
      <c r="Y15" s="181">
        <f t="shared" si="25"/>
        <v>0</v>
      </c>
      <c r="Z15" s="181">
        <f t="shared" si="25"/>
        <v>0</v>
      </c>
      <c r="AA15" s="181">
        <f t="shared" si="25"/>
        <v>0</v>
      </c>
      <c r="AB15" s="192"/>
      <c r="AC15" s="181">
        <f t="shared" ref="AC15:AI15" si="26">SUM(AC16:AC17)</f>
        <v>770</v>
      </c>
      <c r="AD15" s="181">
        <f t="shared" si="26"/>
        <v>770</v>
      </c>
      <c r="AE15" s="181">
        <f t="shared" si="26"/>
        <v>0</v>
      </c>
      <c r="AF15" s="181">
        <f t="shared" si="26"/>
        <v>0</v>
      </c>
      <c r="AG15" s="181">
        <f t="shared" si="26"/>
        <v>0</v>
      </c>
      <c r="AH15" s="181">
        <f t="shared" si="26"/>
        <v>0</v>
      </c>
      <c r="AI15" s="181">
        <f t="shared" si="26"/>
        <v>0</v>
      </c>
      <c r="AJ15" s="192"/>
      <c r="AK15" s="181">
        <f t="shared" ref="AK15:AQ15" si="27">SUM(AK16:AK17)</f>
        <v>770</v>
      </c>
      <c r="AL15" s="181">
        <f t="shared" si="27"/>
        <v>770</v>
      </c>
      <c r="AM15" s="181">
        <f t="shared" si="27"/>
        <v>0</v>
      </c>
      <c r="AN15" s="181">
        <f t="shared" si="27"/>
        <v>0</v>
      </c>
      <c r="AO15" s="181">
        <f t="shared" si="27"/>
        <v>0</v>
      </c>
      <c r="AP15" s="181">
        <f t="shared" si="27"/>
        <v>0</v>
      </c>
      <c r="AQ15" s="181">
        <f t="shared" si="27"/>
        <v>0</v>
      </c>
      <c r="AR15" s="192"/>
      <c r="AS15" s="181">
        <f t="shared" ref="AS15:AY15" si="28">SUM(AS16:AS17)</f>
        <v>1210</v>
      </c>
      <c r="AT15" s="181">
        <f t="shared" si="28"/>
        <v>1210</v>
      </c>
      <c r="AU15" s="181">
        <f t="shared" si="28"/>
        <v>0</v>
      </c>
      <c r="AV15" s="181">
        <f t="shared" si="28"/>
        <v>0</v>
      </c>
      <c r="AW15" s="181">
        <f t="shared" si="28"/>
        <v>0</v>
      </c>
      <c r="AX15" s="181">
        <f t="shared" si="28"/>
        <v>0</v>
      </c>
      <c r="AY15" s="181">
        <f t="shared" si="28"/>
        <v>0</v>
      </c>
    </row>
    <row r="16" spans="1:51" ht="32.1" customHeight="1" x14ac:dyDescent="0.25">
      <c r="D16" s="202"/>
      <c r="E16" s="182">
        <f>+Metas!H1033</f>
        <v>887</v>
      </c>
      <c r="F16" s="191" t="str">
        <f>+Metas!K1033</f>
        <v>Créditos para fortalecimiento y aceleración de emprendimientos</v>
      </c>
      <c r="G16" s="226">
        <f>+Metas!J1033</f>
        <v>2500</v>
      </c>
      <c r="H16" s="1">
        <f>SUM(I16:L16)</f>
        <v>2500</v>
      </c>
      <c r="I16" s="198"/>
      <c r="J16" s="198">
        <v>700</v>
      </c>
      <c r="K16" s="198">
        <v>700</v>
      </c>
      <c r="L16" s="198">
        <v>1100</v>
      </c>
      <c r="M16" s="186">
        <f t="shared" si="24"/>
        <v>2500</v>
      </c>
      <c r="N16" s="186">
        <f t="shared" si="24"/>
        <v>2500</v>
      </c>
      <c r="O16" s="186">
        <f t="shared" si="24"/>
        <v>0</v>
      </c>
      <c r="P16" s="186">
        <f t="shared" si="24"/>
        <v>0</v>
      </c>
      <c r="Q16" s="186">
        <f t="shared" si="24"/>
        <v>0</v>
      </c>
      <c r="R16" s="186">
        <f t="shared" si="24"/>
        <v>0</v>
      </c>
      <c r="S16" s="186">
        <f t="shared" si="24"/>
        <v>0</v>
      </c>
      <c r="T16" s="227">
        <f>+I16</f>
        <v>0</v>
      </c>
      <c r="U16" s="186">
        <f>SUM(V16:AA16)</f>
        <v>0</v>
      </c>
      <c r="V16" s="199"/>
      <c r="W16" s="199"/>
      <c r="X16" s="199"/>
      <c r="Y16" s="199"/>
      <c r="Z16" s="199"/>
      <c r="AA16" s="199"/>
      <c r="AB16" s="227">
        <f>+J16</f>
        <v>700</v>
      </c>
      <c r="AC16" s="186">
        <f>SUM(AD16:AI16)</f>
        <v>700</v>
      </c>
      <c r="AD16" s="199">
        <v>700</v>
      </c>
      <c r="AE16" s="199"/>
      <c r="AF16" s="199"/>
      <c r="AG16" s="199"/>
      <c r="AH16" s="199"/>
      <c r="AI16" s="199"/>
      <c r="AJ16" s="227">
        <f>+K16</f>
        <v>700</v>
      </c>
      <c r="AK16" s="186">
        <f>SUM(AL16:AQ16)</f>
        <v>700</v>
      </c>
      <c r="AL16" s="199">
        <v>700</v>
      </c>
      <c r="AM16" s="199"/>
      <c r="AN16" s="199"/>
      <c r="AO16" s="199"/>
      <c r="AP16" s="199"/>
      <c r="AQ16" s="199"/>
      <c r="AR16" s="227">
        <f>+L16</f>
        <v>1100</v>
      </c>
      <c r="AS16" s="186">
        <f>SUM(AT16:AY16)</f>
        <v>1100</v>
      </c>
      <c r="AT16" s="199">
        <v>1100</v>
      </c>
      <c r="AU16" s="199"/>
      <c r="AV16" s="199"/>
      <c r="AW16" s="199"/>
      <c r="AX16" s="199"/>
      <c r="AY16" s="199"/>
    </row>
    <row r="17" spans="1:51" ht="32.1" customHeight="1" x14ac:dyDescent="0.25">
      <c r="D17" s="202"/>
      <c r="E17" s="182">
        <f>+Metas!H1034</f>
        <v>888</v>
      </c>
      <c r="F17" s="191" t="str">
        <f>+Metas!K1034</f>
        <v>Emprendimientos apoyados financiera y/o comercialmente</v>
      </c>
      <c r="G17" s="226">
        <f>+Metas!J1034</f>
        <v>2500</v>
      </c>
      <c r="H17" s="1">
        <f>SUM(I17:L17)</f>
        <v>2500</v>
      </c>
      <c r="I17" s="198"/>
      <c r="J17" s="198">
        <v>700</v>
      </c>
      <c r="K17" s="198">
        <v>700</v>
      </c>
      <c r="L17" s="198">
        <v>1100</v>
      </c>
      <c r="M17" s="186">
        <f t="shared" si="24"/>
        <v>250</v>
      </c>
      <c r="N17" s="186">
        <f t="shared" si="24"/>
        <v>250</v>
      </c>
      <c r="O17" s="186">
        <f t="shared" si="24"/>
        <v>0</v>
      </c>
      <c r="P17" s="186">
        <f t="shared" si="24"/>
        <v>0</v>
      </c>
      <c r="Q17" s="186">
        <f t="shared" si="24"/>
        <v>0</v>
      </c>
      <c r="R17" s="186">
        <f t="shared" si="24"/>
        <v>0</v>
      </c>
      <c r="S17" s="186">
        <f t="shared" si="24"/>
        <v>0</v>
      </c>
      <c r="T17" s="227">
        <f>+I17</f>
        <v>0</v>
      </c>
      <c r="U17" s="186">
        <f>SUM(V17:AA17)</f>
        <v>0</v>
      </c>
      <c r="V17" s="199"/>
      <c r="W17" s="199"/>
      <c r="X17" s="199"/>
      <c r="Y17" s="199"/>
      <c r="Z17" s="199"/>
      <c r="AA17" s="199"/>
      <c r="AB17" s="227">
        <f>+J17</f>
        <v>700</v>
      </c>
      <c r="AC17" s="186">
        <f>SUM(AD17:AI17)</f>
        <v>70</v>
      </c>
      <c r="AD17" s="199">
        <v>70</v>
      </c>
      <c r="AE17" s="199"/>
      <c r="AF17" s="199"/>
      <c r="AG17" s="199"/>
      <c r="AH17" s="199"/>
      <c r="AI17" s="199"/>
      <c r="AJ17" s="227">
        <f>+K17</f>
        <v>700</v>
      </c>
      <c r="AK17" s="186">
        <f>SUM(AL17:AQ17)</f>
        <v>70</v>
      </c>
      <c r="AL17" s="199">
        <v>70</v>
      </c>
      <c r="AM17" s="199"/>
      <c r="AN17" s="199"/>
      <c r="AO17" s="199"/>
      <c r="AP17" s="199"/>
      <c r="AQ17" s="199"/>
      <c r="AR17" s="227">
        <f>+L17</f>
        <v>1100</v>
      </c>
      <c r="AS17" s="186">
        <f>SUM(AT17:AY17)</f>
        <v>110</v>
      </c>
      <c r="AT17" s="199">
        <v>110</v>
      </c>
      <c r="AU17" s="199"/>
      <c r="AV17" s="199"/>
      <c r="AW17" s="199"/>
      <c r="AX17" s="199"/>
      <c r="AY17" s="199"/>
    </row>
    <row r="18" spans="1:51" ht="32.1" customHeight="1" x14ac:dyDescent="0.25">
      <c r="D18" s="202" t="s">
        <v>2848</v>
      </c>
      <c r="E18" s="540" t="s">
        <v>2847</v>
      </c>
      <c r="F18" s="541"/>
      <c r="G18" s="189"/>
      <c r="H18" s="177"/>
      <c r="I18" s="178"/>
      <c r="J18" s="178"/>
      <c r="K18" s="178"/>
      <c r="L18" s="178"/>
      <c r="M18" s="190">
        <f t="shared" si="24"/>
        <v>160</v>
      </c>
      <c r="N18" s="190">
        <f t="shared" si="24"/>
        <v>160</v>
      </c>
      <c r="O18" s="190">
        <f t="shared" si="24"/>
        <v>0</v>
      </c>
      <c r="P18" s="190">
        <f t="shared" si="24"/>
        <v>0</v>
      </c>
      <c r="Q18" s="190">
        <f t="shared" si="24"/>
        <v>0</v>
      </c>
      <c r="R18" s="190">
        <f t="shared" si="24"/>
        <v>0</v>
      </c>
      <c r="S18" s="190">
        <f t="shared" si="24"/>
        <v>0</v>
      </c>
      <c r="T18" s="192"/>
      <c r="U18" s="181">
        <f t="shared" ref="U18:AA18" si="29">SUM(U19:U21)</f>
        <v>5</v>
      </c>
      <c r="V18" s="181">
        <f t="shared" si="29"/>
        <v>5</v>
      </c>
      <c r="W18" s="181">
        <f t="shared" si="29"/>
        <v>0</v>
      </c>
      <c r="X18" s="181">
        <f t="shared" si="29"/>
        <v>0</v>
      </c>
      <c r="Y18" s="181">
        <f t="shared" si="29"/>
        <v>0</v>
      </c>
      <c r="Z18" s="181">
        <f t="shared" si="29"/>
        <v>0</v>
      </c>
      <c r="AA18" s="181">
        <f t="shared" si="29"/>
        <v>0</v>
      </c>
      <c r="AB18" s="192"/>
      <c r="AC18" s="181">
        <f t="shared" ref="AC18:AI18" si="30">SUM(AC19:AC21)</f>
        <v>55</v>
      </c>
      <c r="AD18" s="181">
        <f t="shared" si="30"/>
        <v>55</v>
      </c>
      <c r="AE18" s="181">
        <f t="shared" si="30"/>
        <v>0</v>
      </c>
      <c r="AF18" s="181">
        <f t="shared" si="30"/>
        <v>0</v>
      </c>
      <c r="AG18" s="181">
        <f t="shared" si="30"/>
        <v>0</v>
      </c>
      <c r="AH18" s="181">
        <f t="shared" si="30"/>
        <v>0</v>
      </c>
      <c r="AI18" s="181">
        <f t="shared" si="30"/>
        <v>0</v>
      </c>
      <c r="AJ18" s="192"/>
      <c r="AK18" s="181">
        <f t="shared" ref="AK18:AQ18" si="31">SUM(AK19:AK21)</f>
        <v>45</v>
      </c>
      <c r="AL18" s="181">
        <f t="shared" si="31"/>
        <v>45</v>
      </c>
      <c r="AM18" s="181">
        <f t="shared" si="31"/>
        <v>0</v>
      </c>
      <c r="AN18" s="181">
        <f t="shared" si="31"/>
        <v>0</v>
      </c>
      <c r="AO18" s="181">
        <f t="shared" si="31"/>
        <v>0</v>
      </c>
      <c r="AP18" s="181">
        <f t="shared" si="31"/>
        <v>0</v>
      </c>
      <c r="AQ18" s="181">
        <f t="shared" si="31"/>
        <v>0</v>
      </c>
      <c r="AR18" s="192"/>
      <c r="AS18" s="181">
        <f t="shared" ref="AS18:AY18" si="32">SUM(AS19:AS21)</f>
        <v>55</v>
      </c>
      <c r="AT18" s="181">
        <f t="shared" si="32"/>
        <v>55</v>
      </c>
      <c r="AU18" s="181">
        <f t="shared" si="32"/>
        <v>0</v>
      </c>
      <c r="AV18" s="181">
        <f t="shared" si="32"/>
        <v>0</v>
      </c>
      <c r="AW18" s="181">
        <f t="shared" si="32"/>
        <v>0</v>
      </c>
      <c r="AX18" s="181">
        <f t="shared" si="32"/>
        <v>0</v>
      </c>
      <c r="AY18" s="181">
        <f t="shared" si="32"/>
        <v>0</v>
      </c>
    </row>
    <row r="19" spans="1:51" ht="32.1" customHeight="1" x14ac:dyDescent="0.25">
      <c r="D19" s="202"/>
      <c r="E19" s="182">
        <f>+Metas!H1035</f>
        <v>889</v>
      </c>
      <c r="F19" s="191" t="str">
        <f>+Metas!K1035</f>
        <v xml:space="preserve">Ferias y eventos de emprendimiento apoyados </v>
      </c>
      <c r="G19" s="233">
        <f>+Metas!J1035</f>
        <v>2</v>
      </c>
      <c r="H19" s="2">
        <f>SUM(I19:L19)</f>
        <v>2</v>
      </c>
      <c r="I19" s="355"/>
      <c r="J19" s="398">
        <v>1</v>
      </c>
      <c r="K19" s="398"/>
      <c r="L19" s="398">
        <v>1</v>
      </c>
      <c r="M19" s="186">
        <f t="shared" si="24"/>
        <v>100</v>
      </c>
      <c r="N19" s="186">
        <f t="shared" si="24"/>
        <v>100</v>
      </c>
      <c r="O19" s="186">
        <f t="shared" si="24"/>
        <v>0</v>
      </c>
      <c r="P19" s="186">
        <f t="shared" si="24"/>
        <v>0</v>
      </c>
      <c r="Q19" s="186">
        <f t="shared" si="24"/>
        <v>0</v>
      </c>
      <c r="R19" s="186">
        <f t="shared" si="24"/>
        <v>0</v>
      </c>
      <c r="S19" s="186">
        <f t="shared" si="24"/>
        <v>0</v>
      </c>
      <c r="T19" s="227">
        <f>+I19</f>
        <v>0</v>
      </c>
      <c r="U19" s="186">
        <f>SUM(V19:AA19)</f>
        <v>0</v>
      </c>
      <c r="V19" s="188"/>
      <c r="W19" s="199"/>
      <c r="X19" s="199"/>
      <c r="Y19" s="199"/>
      <c r="Z19" s="199"/>
      <c r="AA19" s="199"/>
      <c r="AB19" s="227">
        <f>+J19</f>
        <v>1</v>
      </c>
      <c r="AC19" s="186">
        <f>SUM(AD19:AI19)</f>
        <v>50</v>
      </c>
      <c r="AD19" s="188">
        <v>50</v>
      </c>
      <c r="AE19" s="199"/>
      <c r="AF19" s="199"/>
      <c r="AG19" s="199"/>
      <c r="AH19" s="199"/>
      <c r="AI19" s="199"/>
      <c r="AJ19" s="227">
        <f>+K19</f>
        <v>0</v>
      </c>
      <c r="AK19" s="186">
        <f>SUM(AL19:AQ19)</f>
        <v>0</v>
      </c>
      <c r="AL19" s="188"/>
      <c r="AM19" s="199"/>
      <c r="AN19" s="199"/>
      <c r="AO19" s="199"/>
      <c r="AP19" s="199"/>
      <c r="AQ19" s="199"/>
      <c r="AR19" s="227">
        <f>+L19</f>
        <v>1</v>
      </c>
      <c r="AS19" s="186">
        <f>SUM(AT19:AY19)</f>
        <v>50</v>
      </c>
      <c r="AT19" s="188">
        <v>50</v>
      </c>
      <c r="AU19" s="199"/>
      <c r="AV19" s="199"/>
      <c r="AW19" s="199"/>
      <c r="AX19" s="199"/>
      <c r="AY19" s="199"/>
    </row>
    <row r="20" spans="1:51" ht="32.1" customHeight="1" x14ac:dyDescent="0.25">
      <c r="D20" s="202"/>
      <c r="E20" s="182">
        <f>+Metas!H1036</f>
        <v>890</v>
      </c>
      <c r="F20" s="191" t="str">
        <f>+Metas!K1036</f>
        <v xml:space="preserve">Evento creado para la promoción y generación de Emprendimientos en el Departamento </v>
      </c>
      <c r="G20" s="233">
        <f>+Metas!J1036</f>
        <v>1</v>
      </c>
      <c r="H20" s="2">
        <f>SUM(I20:L20)</f>
        <v>1</v>
      </c>
      <c r="I20" s="355"/>
      <c r="J20" s="398"/>
      <c r="K20" s="398">
        <v>1</v>
      </c>
      <c r="L20" s="398"/>
      <c r="M20" s="186">
        <f t="shared" si="24"/>
        <v>40</v>
      </c>
      <c r="N20" s="186">
        <f t="shared" si="24"/>
        <v>40</v>
      </c>
      <c r="O20" s="186">
        <f t="shared" si="24"/>
        <v>0</v>
      </c>
      <c r="P20" s="186">
        <f t="shared" si="24"/>
        <v>0</v>
      </c>
      <c r="Q20" s="186">
        <f t="shared" si="24"/>
        <v>0</v>
      </c>
      <c r="R20" s="186">
        <f t="shared" si="24"/>
        <v>0</v>
      </c>
      <c r="S20" s="186">
        <f t="shared" si="24"/>
        <v>0</v>
      </c>
      <c r="T20" s="227">
        <f>+I20</f>
        <v>0</v>
      </c>
      <c r="U20" s="186">
        <f>SUM(V20:AA20)</f>
        <v>0</v>
      </c>
      <c r="V20" s="188"/>
      <c r="W20" s="199"/>
      <c r="X20" s="199"/>
      <c r="Y20" s="199"/>
      <c r="Z20" s="199"/>
      <c r="AA20" s="199"/>
      <c r="AB20" s="227">
        <f>+J20</f>
        <v>0</v>
      </c>
      <c r="AC20" s="186">
        <f>SUM(AD20:AI20)</f>
        <v>0</v>
      </c>
      <c r="AD20" s="188"/>
      <c r="AE20" s="199"/>
      <c r="AF20" s="199"/>
      <c r="AG20" s="199"/>
      <c r="AH20" s="199"/>
      <c r="AI20" s="199"/>
      <c r="AJ20" s="227">
        <f>+K20</f>
        <v>1</v>
      </c>
      <c r="AK20" s="186">
        <f>SUM(AL20:AQ20)</f>
        <v>40</v>
      </c>
      <c r="AL20" s="188">
        <v>40</v>
      </c>
      <c r="AM20" s="199"/>
      <c r="AN20" s="199"/>
      <c r="AO20" s="199"/>
      <c r="AP20" s="199"/>
      <c r="AQ20" s="199"/>
      <c r="AR20" s="227">
        <f>+L20</f>
        <v>0</v>
      </c>
      <c r="AS20" s="186">
        <f>SUM(AT20:AY20)</f>
        <v>0</v>
      </c>
      <c r="AT20" s="188"/>
      <c r="AU20" s="199"/>
      <c r="AV20" s="199"/>
      <c r="AW20" s="199"/>
      <c r="AX20" s="199"/>
      <c r="AY20" s="199"/>
    </row>
    <row r="21" spans="1:51" ht="32.1" customHeight="1" x14ac:dyDescent="0.25">
      <c r="D21" s="202"/>
      <c r="E21" s="182">
        <f>+Metas!H1037</f>
        <v>891</v>
      </c>
      <c r="F21" s="191" t="str">
        <f>+Metas!K1037</f>
        <v xml:space="preserve">Iniciativas de formaciones, congresos y eventos virtuales de emprendedores </v>
      </c>
      <c r="G21" s="233">
        <f>+Metas!J1037</f>
        <v>4</v>
      </c>
      <c r="H21" s="2">
        <f>SUM(I21:L21)</f>
        <v>4</v>
      </c>
      <c r="I21" s="355">
        <v>1</v>
      </c>
      <c r="J21" s="398">
        <v>1</v>
      </c>
      <c r="K21" s="398">
        <v>1</v>
      </c>
      <c r="L21" s="398">
        <v>1</v>
      </c>
      <c r="M21" s="186">
        <f t="shared" si="24"/>
        <v>20</v>
      </c>
      <c r="N21" s="186">
        <f t="shared" si="24"/>
        <v>20</v>
      </c>
      <c r="O21" s="186">
        <f t="shared" si="24"/>
        <v>0</v>
      </c>
      <c r="P21" s="186">
        <f t="shared" si="24"/>
        <v>0</v>
      </c>
      <c r="Q21" s="186">
        <f t="shared" si="24"/>
        <v>0</v>
      </c>
      <c r="R21" s="186">
        <f t="shared" si="24"/>
        <v>0</v>
      </c>
      <c r="S21" s="186">
        <f t="shared" si="24"/>
        <v>0</v>
      </c>
      <c r="T21" s="227">
        <f>+I21</f>
        <v>1</v>
      </c>
      <c r="U21" s="186">
        <f>SUM(V21:AA21)</f>
        <v>5</v>
      </c>
      <c r="V21" s="188">
        <v>5</v>
      </c>
      <c r="W21" s="199"/>
      <c r="X21" s="199"/>
      <c r="Y21" s="199"/>
      <c r="Z21" s="199"/>
      <c r="AA21" s="199"/>
      <c r="AB21" s="227">
        <f>+J21</f>
        <v>1</v>
      </c>
      <c r="AC21" s="186">
        <f>SUM(AD21:AI21)</f>
        <v>5</v>
      </c>
      <c r="AD21" s="188">
        <v>5</v>
      </c>
      <c r="AE21" s="199"/>
      <c r="AF21" s="199"/>
      <c r="AG21" s="199"/>
      <c r="AH21" s="199"/>
      <c r="AI21" s="199"/>
      <c r="AJ21" s="227">
        <f>+K21</f>
        <v>1</v>
      </c>
      <c r="AK21" s="186">
        <f>SUM(AL21:AQ21)</f>
        <v>5</v>
      </c>
      <c r="AL21" s="188">
        <v>5</v>
      </c>
      <c r="AM21" s="199"/>
      <c r="AN21" s="199"/>
      <c r="AO21" s="199"/>
      <c r="AP21" s="199"/>
      <c r="AQ21" s="199"/>
      <c r="AR21" s="227">
        <f>+L21</f>
        <v>1</v>
      </c>
      <c r="AS21" s="186">
        <f>SUM(AT21:AY21)</f>
        <v>5</v>
      </c>
      <c r="AT21" s="188">
        <v>5</v>
      </c>
      <c r="AU21" s="199"/>
      <c r="AV21" s="199"/>
      <c r="AW21" s="199"/>
      <c r="AX21" s="199"/>
      <c r="AY21" s="199"/>
    </row>
    <row r="22" spans="1:51" ht="32.1" customHeight="1" x14ac:dyDescent="0.25">
      <c r="D22" s="202" t="s">
        <v>2850</v>
      </c>
      <c r="E22" s="540" t="s">
        <v>2849</v>
      </c>
      <c r="F22" s="541"/>
      <c r="G22" s="189"/>
      <c r="H22" s="177"/>
      <c r="I22" s="178"/>
      <c r="J22" s="178"/>
      <c r="K22" s="178"/>
      <c r="L22" s="178"/>
      <c r="M22" s="190">
        <f t="shared" si="24"/>
        <v>80</v>
      </c>
      <c r="N22" s="190">
        <f t="shared" si="24"/>
        <v>80</v>
      </c>
      <c r="O22" s="190">
        <f t="shared" si="24"/>
        <v>0</v>
      </c>
      <c r="P22" s="190">
        <f t="shared" si="24"/>
        <v>0</v>
      </c>
      <c r="Q22" s="190">
        <f t="shared" si="24"/>
        <v>0</v>
      </c>
      <c r="R22" s="190">
        <f t="shared" si="24"/>
        <v>0</v>
      </c>
      <c r="S22" s="190">
        <f t="shared" si="24"/>
        <v>0</v>
      </c>
      <c r="T22" s="180"/>
      <c r="U22" s="181">
        <f t="shared" ref="U22:AA22" si="33">SUM(U23:U25)</f>
        <v>0</v>
      </c>
      <c r="V22" s="181">
        <f t="shared" si="33"/>
        <v>0</v>
      </c>
      <c r="W22" s="181">
        <f t="shared" si="33"/>
        <v>0</v>
      </c>
      <c r="X22" s="181">
        <f t="shared" si="33"/>
        <v>0</v>
      </c>
      <c r="Y22" s="181">
        <f t="shared" si="33"/>
        <v>0</v>
      </c>
      <c r="Z22" s="181">
        <f t="shared" si="33"/>
        <v>0</v>
      </c>
      <c r="AA22" s="181">
        <f t="shared" si="33"/>
        <v>0</v>
      </c>
      <c r="AB22" s="180"/>
      <c r="AC22" s="181">
        <f t="shared" ref="AC22:AI22" si="34">SUM(AC23:AC25)</f>
        <v>20</v>
      </c>
      <c r="AD22" s="181">
        <f t="shared" si="34"/>
        <v>20</v>
      </c>
      <c r="AE22" s="181">
        <f t="shared" si="34"/>
        <v>0</v>
      </c>
      <c r="AF22" s="181">
        <f t="shared" si="34"/>
        <v>0</v>
      </c>
      <c r="AG22" s="181">
        <f t="shared" si="34"/>
        <v>0</v>
      </c>
      <c r="AH22" s="181">
        <f t="shared" si="34"/>
        <v>0</v>
      </c>
      <c r="AI22" s="181">
        <f t="shared" si="34"/>
        <v>0</v>
      </c>
      <c r="AJ22" s="180"/>
      <c r="AK22" s="181">
        <f t="shared" ref="AK22:AQ22" si="35">SUM(AK23:AK25)</f>
        <v>50</v>
      </c>
      <c r="AL22" s="181">
        <f t="shared" si="35"/>
        <v>50</v>
      </c>
      <c r="AM22" s="181">
        <f t="shared" si="35"/>
        <v>0</v>
      </c>
      <c r="AN22" s="181">
        <f t="shared" si="35"/>
        <v>0</v>
      </c>
      <c r="AO22" s="181">
        <f t="shared" si="35"/>
        <v>0</v>
      </c>
      <c r="AP22" s="181">
        <f t="shared" si="35"/>
        <v>0</v>
      </c>
      <c r="AQ22" s="181">
        <f t="shared" si="35"/>
        <v>0</v>
      </c>
      <c r="AR22" s="180"/>
      <c r="AS22" s="181">
        <f t="shared" ref="AS22:AY22" si="36">SUM(AS23:AS25)</f>
        <v>10</v>
      </c>
      <c r="AT22" s="181">
        <f t="shared" si="36"/>
        <v>10</v>
      </c>
      <c r="AU22" s="181">
        <f t="shared" si="36"/>
        <v>0</v>
      </c>
      <c r="AV22" s="181">
        <f t="shared" si="36"/>
        <v>0</v>
      </c>
      <c r="AW22" s="181">
        <f t="shared" si="36"/>
        <v>0</v>
      </c>
      <c r="AX22" s="181">
        <f t="shared" si="36"/>
        <v>0</v>
      </c>
      <c r="AY22" s="181">
        <f t="shared" si="36"/>
        <v>0</v>
      </c>
    </row>
    <row r="23" spans="1:51" ht="32.1" customHeight="1" x14ac:dyDescent="0.25">
      <c r="D23" s="201"/>
      <c r="E23" s="182">
        <f>+Metas!H1038</f>
        <v>892</v>
      </c>
      <c r="F23" s="191" t="str">
        <f>+Metas!K1038</f>
        <v>Escuela de Liderazgo de Innovadores y Emprendedores de Norte de Santander apoyada.</v>
      </c>
      <c r="G23" s="184">
        <f>+Metas!J1038</f>
        <v>1</v>
      </c>
      <c r="H23" s="1">
        <f>SUM(I23:L23)</f>
        <v>1</v>
      </c>
      <c r="I23" s="198"/>
      <c r="J23" s="198">
        <v>1</v>
      </c>
      <c r="K23" s="198"/>
      <c r="L23" s="198"/>
      <c r="M23" s="186">
        <f t="shared" si="24"/>
        <v>10</v>
      </c>
      <c r="N23" s="186">
        <f t="shared" si="24"/>
        <v>10</v>
      </c>
      <c r="O23" s="186">
        <f t="shared" si="24"/>
        <v>0</v>
      </c>
      <c r="P23" s="186">
        <f t="shared" si="24"/>
        <v>0</v>
      </c>
      <c r="Q23" s="186">
        <f t="shared" si="24"/>
        <v>0</v>
      </c>
      <c r="R23" s="186">
        <f t="shared" si="24"/>
        <v>0</v>
      </c>
      <c r="S23" s="186">
        <f t="shared" si="24"/>
        <v>0</v>
      </c>
      <c r="T23" s="227">
        <f>+I23</f>
        <v>0</v>
      </c>
      <c r="U23" s="186">
        <f>SUM(V23:AA23)</f>
        <v>0</v>
      </c>
      <c r="V23" s="188"/>
      <c r="W23" s="188"/>
      <c r="X23" s="188"/>
      <c r="Y23" s="188"/>
      <c r="Z23" s="188"/>
      <c r="AA23" s="188"/>
      <c r="AB23" s="227">
        <f>+J23</f>
        <v>1</v>
      </c>
      <c r="AC23" s="186">
        <f>SUM(AD23:AI23)</f>
        <v>10</v>
      </c>
      <c r="AD23" s="188">
        <v>10</v>
      </c>
      <c r="AE23" s="188"/>
      <c r="AF23" s="188"/>
      <c r="AG23" s="188"/>
      <c r="AH23" s="188"/>
      <c r="AI23" s="188"/>
      <c r="AJ23" s="227">
        <f>+K23</f>
        <v>0</v>
      </c>
      <c r="AK23" s="186">
        <f>SUM(AL23:AQ23)</f>
        <v>0</v>
      </c>
      <c r="AL23" s="188"/>
      <c r="AM23" s="188"/>
      <c r="AN23" s="188"/>
      <c r="AO23" s="188"/>
      <c r="AP23" s="188"/>
      <c r="AQ23" s="188"/>
      <c r="AR23" s="227">
        <f>+L23</f>
        <v>0</v>
      </c>
      <c r="AS23" s="186">
        <f>SUM(AT23:AY23)</f>
        <v>0</v>
      </c>
      <c r="AT23" s="188"/>
      <c r="AU23" s="188"/>
      <c r="AV23" s="188"/>
      <c r="AW23" s="188"/>
      <c r="AX23" s="188"/>
      <c r="AY23" s="188"/>
    </row>
    <row r="24" spans="1:51" ht="32.1" customHeight="1" x14ac:dyDescent="0.25">
      <c r="D24" s="201"/>
      <c r="E24" s="182">
        <f>+Metas!H1039</f>
        <v>893</v>
      </c>
      <c r="F24" s="191" t="str">
        <f>+Metas!K1039</f>
        <v>Parque tecnológico diseñado que apoye la industria de la región</v>
      </c>
      <c r="G24" s="184">
        <f>+Metas!J1039</f>
        <v>1</v>
      </c>
      <c r="H24" s="1">
        <f>SUM(I24:L24)</f>
        <v>1</v>
      </c>
      <c r="I24" s="198"/>
      <c r="J24" s="198"/>
      <c r="K24" s="198">
        <v>1</v>
      </c>
      <c r="L24" s="198"/>
      <c r="M24" s="186">
        <f t="shared" si="24"/>
        <v>50</v>
      </c>
      <c r="N24" s="186">
        <f t="shared" si="24"/>
        <v>50</v>
      </c>
      <c r="O24" s="186">
        <f t="shared" si="24"/>
        <v>0</v>
      </c>
      <c r="P24" s="186">
        <f t="shared" si="24"/>
        <v>0</v>
      </c>
      <c r="Q24" s="186">
        <f t="shared" si="24"/>
        <v>0</v>
      </c>
      <c r="R24" s="186">
        <f t="shared" si="24"/>
        <v>0</v>
      </c>
      <c r="S24" s="186">
        <f t="shared" si="24"/>
        <v>0</v>
      </c>
      <c r="T24" s="227">
        <f>+I24</f>
        <v>0</v>
      </c>
      <c r="U24" s="186">
        <f>SUM(V24:AA24)</f>
        <v>0</v>
      </c>
      <c r="V24" s="188"/>
      <c r="W24" s="188"/>
      <c r="X24" s="188"/>
      <c r="Y24" s="188"/>
      <c r="Z24" s="188"/>
      <c r="AA24" s="188"/>
      <c r="AB24" s="227">
        <f>+J24</f>
        <v>0</v>
      </c>
      <c r="AC24" s="186">
        <f>SUM(AD24:AI24)</f>
        <v>0</v>
      </c>
      <c r="AD24" s="188"/>
      <c r="AE24" s="188"/>
      <c r="AF24" s="188"/>
      <c r="AG24" s="188"/>
      <c r="AH24" s="188"/>
      <c r="AI24" s="188"/>
      <c r="AJ24" s="227">
        <f>+K24</f>
        <v>1</v>
      </c>
      <c r="AK24" s="186">
        <f>SUM(AL24:AQ24)</f>
        <v>50</v>
      </c>
      <c r="AL24" s="188">
        <v>50</v>
      </c>
      <c r="AM24" s="188"/>
      <c r="AN24" s="188"/>
      <c r="AO24" s="188"/>
      <c r="AP24" s="188"/>
      <c r="AQ24" s="188"/>
      <c r="AR24" s="227">
        <f>+L24</f>
        <v>0</v>
      </c>
      <c r="AS24" s="186">
        <f>SUM(AT24:AY24)</f>
        <v>0</v>
      </c>
      <c r="AT24" s="188"/>
      <c r="AU24" s="188"/>
      <c r="AV24" s="188"/>
      <c r="AW24" s="188"/>
      <c r="AX24" s="188"/>
      <c r="AY24" s="188"/>
    </row>
    <row r="25" spans="1:51" ht="32.1" customHeight="1" x14ac:dyDescent="0.25">
      <c r="D25" s="201"/>
      <c r="E25" s="182">
        <f>+Metas!H1040</f>
        <v>894</v>
      </c>
      <c r="F25" s="191" t="str">
        <f>+Metas!K1040</f>
        <v>Plataformas de construcción de futuros emprendimientos para la búsqueda de Ángeles Inversionistas y/o Aceleradoras Digitales apoyadas</v>
      </c>
      <c r="G25" s="184">
        <f>+Metas!J1040</f>
        <v>2</v>
      </c>
      <c r="H25" s="1">
        <f>SUM(I25:L25)</f>
        <v>2</v>
      </c>
      <c r="I25" s="198"/>
      <c r="J25" s="198">
        <v>1</v>
      </c>
      <c r="K25" s="198"/>
      <c r="L25" s="198">
        <v>1</v>
      </c>
      <c r="M25" s="186">
        <f t="shared" si="24"/>
        <v>20</v>
      </c>
      <c r="N25" s="186">
        <f t="shared" si="24"/>
        <v>20</v>
      </c>
      <c r="O25" s="186">
        <f t="shared" si="24"/>
        <v>0</v>
      </c>
      <c r="P25" s="186">
        <f t="shared" si="24"/>
        <v>0</v>
      </c>
      <c r="Q25" s="186">
        <f t="shared" si="24"/>
        <v>0</v>
      </c>
      <c r="R25" s="186">
        <f t="shared" si="24"/>
        <v>0</v>
      </c>
      <c r="S25" s="186">
        <f t="shared" si="24"/>
        <v>0</v>
      </c>
      <c r="T25" s="227">
        <f>+I25</f>
        <v>0</v>
      </c>
      <c r="U25" s="186">
        <f>SUM(V25:AA25)</f>
        <v>0</v>
      </c>
      <c r="V25" s="188"/>
      <c r="W25" s="188"/>
      <c r="X25" s="188"/>
      <c r="Y25" s="188"/>
      <c r="Z25" s="188"/>
      <c r="AA25" s="188"/>
      <c r="AB25" s="227">
        <f>+J25</f>
        <v>1</v>
      </c>
      <c r="AC25" s="186">
        <f>SUM(AD25:AI25)</f>
        <v>10</v>
      </c>
      <c r="AD25" s="188">
        <v>10</v>
      </c>
      <c r="AE25" s="188"/>
      <c r="AF25" s="188"/>
      <c r="AG25" s="188"/>
      <c r="AH25" s="188"/>
      <c r="AI25" s="188"/>
      <c r="AJ25" s="227">
        <f>+K25</f>
        <v>0</v>
      </c>
      <c r="AK25" s="186">
        <f>SUM(AL25:AQ25)</f>
        <v>0</v>
      </c>
      <c r="AL25" s="188"/>
      <c r="AM25" s="188"/>
      <c r="AN25" s="188"/>
      <c r="AO25" s="188"/>
      <c r="AP25" s="188"/>
      <c r="AQ25" s="188"/>
      <c r="AR25" s="227">
        <f>+L25</f>
        <v>1</v>
      </c>
      <c r="AS25" s="186">
        <f>SUM(AT25:AY25)</f>
        <v>10</v>
      </c>
      <c r="AT25" s="188">
        <v>10</v>
      </c>
      <c r="AU25" s="188"/>
      <c r="AV25" s="188"/>
      <c r="AW25" s="188"/>
      <c r="AX25" s="188"/>
      <c r="AY25" s="188"/>
    </row>
    <row r="26" spans="1:51" ht="31.9" customHeight="1" x14ac:dyDescent="0.25">
      <c r="AF26" s="214"/>
    </row>
    <row r="27" spans="1:51" ht="31.9" customHeight="1" x14ac:dyDescent="0.25">
      <c r="AF27" s="214"/>
    </row>
    <row r="28" spans="1:51" ht="30" customHeight="1" thickBot="1" x14ac:dyDescent="0.3">
      <c r="A28" s="142"/>
      <c r="B28" s="142"/>
      <c r="C28" s="142"/>
      <c r="D28" s="142"/>
      <c r="E28" s="242"/>
      <c r="F28" s="243"/>
      <c r="G28" s="244"/>
      <c r="H28" s="244"/>
      <c r="I28" s="245"/>
      <c r="J28" s="245"/>
      <c r="K28" s="245"/>
      <c r="L28" s="245"/>
      <c r="M28" s="246"/>
      <c r="AF28" s="214"/>
    </row>
    <row r="29" spans="1:51" ht="30" customHeight="1" thickBot="1" x14ac:dyDescent="0.3">
      <c r="A29" s="141"/>
      <c r="B29" s="142"/>
      <c r="C29" s="142"/>
      <c r="D29" s="142"/>
      <c r="E29" s="143"/>
      <c r="F29" s="144"/>
      <c r="G29" s="145"/>
      <c r="H29" s="145"/>
      <c r="I29" s="147"/>
      <c r="J29" s="147"/>
      <c r="K29" s="147"/>
      <c r="L29" s="147"/>
      <c r="M29" s="527" t="s">
        <v>271</v>
      </c>
      <c r="N29" s="528"/>
      <c r="O29" s="528"/>
      <c r="P29" s="528"/>
      <c r="Q29" s="528"/>
      <c r="R29" s="528"/>
      <c r="S29" s="529"/>
      <c r="T29" s="530" t="s">
        <v>264</v>
      </c>
      <c r="U29" s="531"/>
      <c r="V29" s="531"/>
      <c r="W29" s="531"/>
      <c r="X29" s="531"/>
      <c r="Y29" s="531"/>
      <c r="Z29" s="531"/>
      <c r="AA29" s="531"/>
      <c r="AB29" s="530" t="s">
        <v>265</v>
      </c>
      <c r="AC29" s="531"/>
      <c r="AD29" s="531"/>
      <c r="AE29" s="531"/>
      <c r="AF29" s="531"/>
      <c r="AG29" s="531"/>
      <c r="AH29" s="531"/>
      <c r="AI29" s="531"/>
      <c r="AJ29" s="530" t="s">
        <v>266</v>
      </c>
      <c r="AK29" s="531"/>
      <c r="AL29" s="531"/>
      <c r="AM29" s="531"/>
      <c r="AN29" s="531"/>
      <c r="AO29" s="531"/>
      <c r="AP29" s="531"/>
      <c r="AQ29" s="531"/>
      <c r="AR29" s="530" t="s">
        <v>267</v>
      </c>
      <c r="AS29" s="531"/>
      <c r="AT29" s="531"/>
      <c r="AU29" s="531"/>
      <c r="AV29" s="531"/>
      <c r="AW29" s="531"/>
      <c r="AX29" s="531"/>
      <c r="AY29" s="531"/>
    </row>
    <row r="30" spans="1:51" ht="31.9" customHeight="1" x14ac:dyDescent="0.25">
      <c r="A30" s="542" t="s">
        <v>140</v>
      </c>
      <c r="B30" s="543"/>
      <c r="C30" s="543"/>
      <c r="D30" s="543"/>
      <c r="E30" s="543"/>
      <c r="F30" s="544"/>
      <c r="G30" s="567" t="s">
        <v>270</v>
      </c>
      <c r="H30" s="569" t="s">
        <v>269</v>
      </c>
      <c r="I30" s="555" t="s">
        <v>141</v>
      </c>
      <c r="J30" s="557" t="s">
        <v>142</v>
      </c>
      <c r="K30" s="559" t="s">
        <v>143</v>
      </c>
      <c r="L30" s="566" t="s">
        <v>144</v>
      </c>
      <c r="M30" s="571" t="s">
        <v>1</v>
      </c>
      <c r="N30" s="563" t="s">
        <v>0</v>
      </c>
      <c r="O30" s="563"/>
      <c r="P30" s="563"/>
      <c r="Q30" s="563"/>
      <c r="R30" s="564" t="s">
        <v>268</v>
      </c>
      <c r="S30" s="553" t="s">
        <v>5</v>
      </c>
      <c r="T30" s="561" t="s">
        <v>141</v>
      </c>
      <c r="U30" s="571" t="s">
        <v>8</v>
      </c>
      <c r="V30" s="563" t="s">
        <v>0</v>
      </c>
      <c r="W30" s="563"/>
      <c r="X30" s="563"/>
      <c r="Y30" s="563"/>
      <c r="Z30" s="564" t="s">
        <v>268</v>
      </c>
      <c r="AA30" s="553" t="s">
        <v>5</v>
      </c>
      <c r="AB30" s="561" t="s">
        <v>142</v>
      </c>
      <c r="AC30" s="571" t="s">
        <v>8</v>
      </c>
      <c r="AD30" s="563" t="s">
        <v>0</v>
      </c>
      <c r="AE30" s="563"/>
      <c r="AF30" s="563"/>
      <c r="AG30" s="563"/>
      <c r="AH30" s="564" t="s">
        <v>268</v>
      </c>
      <c r="AI30" s="553" t="s">
        <v>5</v>
      </c>
      <c r="AJ30" s="561" t="s">
        <v>143</v>
      </c>
      <c r="AK30" s="571" t="s">
        <v>8</v>
      </c>
      <c r="AL30" s="563" t="s">
        <v>0</v>
      </c>
      <c r="AM30" s="563"/>
      <c r="AN30" s="563"/>
      <c r="AO30" s="563"/>
      <c r="AP30" s="564" t="s">
        <v>268</v>
      </c>
      <c r="AQ30" s="553" t="s">
        <v>5</v>
      </c>
      <c r="AR30" s="561" t="s">
        <v>144</v>
      </c>
      <c r="AS30" s="571" t="s">
        <v>8</v>
      </c>
      <c r="AT30" s="563" t="s">
        <v>0</v>
      </c>
      <c r="AU30" s="563"/>
      <c r="AV30" s="563"/>
      <c r="AW30" s="563"/>
      <c r="AX30" s="564" t="s">
        <v>268</v>
      </c>
      <c r="AY30" s="553" t="s">
        <v>5</v>
      </c>
    </row>
    <row r="31" spans="1:51" ht="31.9" customHeight="1" x14ac:dyDescent="0.25">
      <c r="A31" s="545"/>
      <c r="B31" s="546"/>
      <c r="C31" s="546"/>
      <c r="D31" s="546"/>
      <c r="E31" s="546"/>
      <c r="F31" s="547"/>
      <c r="G31" s="568"/>
      <c r="H31" s="570"/>
      <c r="I31" s="556"/>
      <c r="J31" s="558"/>
      <c r="K31" s="560"/>
      <c r="L31" s="562"/>
      <c r="M31" s="572"/>
      <c r="N31" s="148" t="s">
        <v>2</v>
      </c>
      <c r="O31" s="148" t="s">
        <v>4</v>
      </c>
      <c r="P31" s="148" t="s">
        <v>3</v>
      </c>
      <c r="Q31" s="148" t="s">
        <v>6</v>
      </c>
      <c r="R31" s="565"/>
      <c r="S31" s="554"/>
      <c r="T31" s="562"/>
      <c r="U31" s="572"/>
      <c r="V31" s="148" t="s">
        <v>2</v>
      </c>
      <c r="W31" s="148" t="s">
        <v>4</v>
      </c>
      <c r="X31" s="148" t="s">
        <v>3</v>
      </c>
      <c r="Y31" s="148" t="s">
        <v>6</v>
      </c>
      <c r="Z31" s="565"/>
      <c r="AA31" s="554"/>
      <c r="AB31" s="562"/>
      <c r="AC31" s="572"/>
      <c r="AD31" s="148" t="s">
        <v>2</v>
      </c>
      <c r="AE31" s="148" t="s">
        <v>4</v>
      </c>
      <c r="AF31" s="148" t="s">
        <v>3</v>
      </c>
      <c r="AG31" s="148" t="s">
        <v>6</v>
      </c>
      <c r="AH31" s="565"/>
      <c r="AI31" s="554"/>
      <c r="AJ31" s="562"/>
      <c r="AK31" s="572"/>
      <c r="AL31" s="148" t="s">
        <v>2</v>
      </c>
      <c r="AM31" s="148" t="s">
        <v>4</v>
      </c>
      <c r="AN31" s="148" t="s">
        <v>3</v>
      </c>
      <c r="AO31" s="148" t="s">
        <v>6</v>
      </c>
      <c r="AP31" s="565"/>
      <c r="AQ31" s="554"/>
      <c r="AR31" s="562"/>
      <c r="AS31" s="572"/>
      <c r="AT31" s="148" t="s">
        <v>2</v>
      </c>
      <c r="AU31" s="148" t="s">
        <v>4</v>
      </c>
      <c r="AV31" s="148" t="s">
        <v>3</v>
      </c>
      <c r="AW31" s="148" t="s">
        <v>6</v>
      </c>
      <c r="AX31" s="565"/>
      <c r="AY31" s="554"/>
    </row>
    <row r="32" spans="1:51" ht="19.149999999999999" customHeight="1" x14ac:dyDescent="0.25">
      <c r="A32" s="548" t="s">
        <v>7</v>
      </c>
      <c r="B32" s="549"/>
      <c r="C32" s="549"/>
      <c r="D32" s="549"/>
      <c r="E32" s="549"/>
      <c r="F32" s="550"/>
      <c r="G32" s="149"/>
      <c r="H32" s="149"/>
      <c r="I32" s="150"/>
      <c r="J32" s="150"/>
      <c r="K32" s="150"/>
      <c r="L32" s="150"/>
      <c r="M32" s="215">
        <v>1000</v>
      </c>
      <c r="N32" s="215">
        <v>1000</v>
      </c>
      <c r="O32" s="215">
        <v>0</v>
      </c>
      <c r="P32" s="215">
        <v>0</v>
      </c>
      <c r="Q32" s="215">
        <v>0</v>
      </c>
      <c r="R32" s="215">
        <v>0</v>
      </c>
      <c r="S32" s="215">
        <v>0</v>
      </c>
      <c r="T32" s="152"/>
      <c r="U32" s="151"/>
      <c r="V32" s="151"/>
      <c r="W32" s="151"/>
      <c r="X32" s="151"/>
      <c r="Y32" s="151"/>
      <c r="Z32" s="151"/>
      <c r="AA32" s="151"/>
      <c r="AB32" s="152"/>
      <c r="AC32" s="151"/>
      <c r="AD32" s="151"/>
      <c r="AE32" s="151"/>
      <c r="AF32" s="151"/>
      <c r="AG32" s="151"/>
      <c r="AH32" s="151"/>
      <c r="AI32" s="151"/>
      <c r="AJ32" s="152"/>
      <c r="AK32" s="151"/>
      <c r="AL32" s="151"/>
      <c r="AM32" s="151"/>
      <c r="AN32" s="151"/>
      <c r="AO32" s="151"/>
      <c r="AP32" s="151"/>
      <c r="AQ32" s="151"/>
      <c r="AR32" s="152"/>
      <c r="AS32" s="151"/>
      <c r="AT32" s="151"/>
      <c r="AU32" s="151"/>
      <c r="AV32" s="151"/>
      <c r="AW32" s="151"/>
      <c r="AX32" s="151"/>
      <c r="AY32" s="151"/>
    </row>
    <row r="33" spans="2:51" ht="31.9" customHeight="1" x14ac:dyDescent="0.25">
      <c r="B33" s="216" t="s">
        <v>2851</v>
      </c>
      <c r="C33" s="217" t="s">
        <v>584</v>
      </c>
      <c r="D33" s="218"/>
      <c r="E33" s="219"/>
      <c r="F33" s="219"/>
      <c r="G33" s="220"/>
      <c r="H33" s="221"/>
      <c r="I33" s="222"/>
      <c r="J33" s="222"/>
      <c r="K33" s="222"/>
      <c r="L33" s="222"/>
      <c r="M33" s="223">
        <f t="shared" ref="M33:S33" si="37">+M34+M42+M49+M53</f>
        <v>1014</v>
      </c>
      <c r="N33" s="223">
        <f t="shared" si="37"/>
        <v>1014</v>
      </c>
      <c r="O33" s="223">
        <f t="shared" si="37"/>
        <v>0</v>
      </c>
      <c r="P33" s="223">
        <f t="shared" si="37"/>
        <v>0</v>
      </c>
      <c r="Q33" s="223">
        <f t="shared" si="37"/>
        <v>0</v>
      </c>
      <c r="R33" s="223">
        <f t="shared" si="37"/>
        <v>0</v>
      </c>
      <c r="S33" s="223">
        <f t="shared" si="37"/>
        <v>0</v>
      </c>
      <c r="T33" s="224"/>
      <c r="U33" s="237">
        <f t="shared" ref="U33:AA33" si="38">+U34+U42+U49+U53</f>
        <v>24</v>
      </c>
      <c r="V33" s="237">
        <f t="shared" si="38"/>
        <v>24</v>
      </c>
      <c r="W33" s="237">
        <f t="shared" si="38"/>
        <v>0</v>
      </c>
      <c r="X33" s="237">
        <f t="shared" si="38"/>
        <v>0</v>
      </c>
      <c r="Y33" s="237">
        <f t="shared" si="38"/>
        <v>0</v>
      </c>
      <c r="Z33" s="237">
        <f t="shared" si="38"/>
        <v>0</v>
      </c>
      <c r="AA33" s="237">
        <f t="shared" si="38"/>
        <v>0</v>
      </c>
      <c r="AB33" s="224"/>
      <c r="AC33" s="237">
        <f t="shared" ref="AC33:AI33" si="39">+AC34+AC42+AC49+AC53</f>
        <v>800</v>
      </c>
      <c r="AD33" s="237">
        <f t="shared" si="39"/>
        <v>800</v>
      </c>
      <c r="AE33" s="237">
        <f t="shared" si="39"/>
        <v>0</v>
      </c>
      <c r="AF33" s="237">
        <f t="shared" si="39"/>
        <v>0</v>
      </c>
      <c r="AG33" s="237">
        <f t="shared" si="39"/>
        <v>0</v>
      </c>
      <c r="AH33" s="237">
        <f t="shared" si="39"/>
        <v>0</v>
      </c>
      <c r="AI33" s="237">
        <f t="shared" si="39"/>
        <v>0</v>
      </c>
      <c r="AJ33" s="224"/>
      <c r="AK33" s="237">
        <f t="shared" ref="AK33:AQ33" si="40">+AK34+AK42+AK49+AK53</f>
        <v>130</v>
      </c>
      <c r="AL33" s="237">
        <f t="shared" si="40"/>
        <v>130</v>
      </c>
      <c r="AM33" s="237">
        <f t="shared" si="40"/>
        <v>0</v>
      </c>
      <c r="AN33" s="237">
        <f t="shared" si="40"/>
        <v>0</v>
      </c>
      <c r="AO33" s="237">
        <f t="shared" si="40"/>
        <v>0</v>
      </c>
      <c r="AP33" s="237">
        <f t="shared" si="40"/>
        <v>0</v>
      </c>
      <c r="AQ33" s="237">
        <f t="shared" si="40"/>
        <v>0</v>
      </c>
      <c r="AR33" s="224"/>
      <c r="AS33" s="237">
        <f t="shared" ref="AS33:AY33" si="41">+AS34+AS42+AS49+AS53</f>
        <v>60</v>
      </c>
      <c r="AT33" s="237">
        <f t="shared" si="41"/>
        <v>60</v>
      </c>
      <c r="AU33" s="237">
        <f t="shared" si="41"/>
        <v>0</v>
      </c>
      <c r="AV33" s="237">
        <f t="shared" si="41"/>
        <v>0</v>
      </c>
      <c r="AW33" s="237">
        <f t="shared" si="41"/>
        <v>0</v>
      </c>
      <c r="AX33" s="237">
        <f t="shared" si="41"/>
        <v>0</v>
      </c>
      <c r="AY33" s="237">
        <f t="shared" si="41"/>
        <v>0</v>
      </c>
    </row>
    <row r="34" spans="2:51" ht="31.9" customHeight="1" x14ac:dyDescent="0.25">
      <c r="C34" s="165" t="s">
        <v>2853</v>
      </c>
      <c r="D34" s="166" t="s">
        <v>2852</v>
      </c>
      <c r="E34" s="167"/>
      <c r="F34" s="168"/>
      <c r="G34" s="169"/>
      <c r="H34" s="170"/>
      <c r="I34" s="171"/>
      <c r="J34" s="171"/>
      <c r="K34" s="171"/>
      <c r="L34" s="171"/>
      <c r="M34" s="172">
        <f t="shared" ref="M34:S34" si="42">SUM(M35:M41)/2</f>
        <v>424</v>
      </c>
      <c r="N34" s="172">
        <f t="shared" si="42"/>
        <v>424</v>
      </c>
      <c r="O34" s="172">
        <f t="shared" si="42"/>
        <v>0</v>
      </c>
      <c r="P34" s="172">
        <f t="shared" si="42"/>
        <v>0</v>
      </c>
      <c r="Q34" s="172">
        <f t="shared" si="42"/>
        <v>0</v>
      </c>
      <c r="R34" s="172">
        <f t="shared" si="42"/>
        <v>0</v>
      </c>
      <c r="S34" s="172">
        <f t="shared" si="42"/>
        <v>0</v>
      </c>
      <c r="T34" s="173"/>
      <c r="U34" s="174">
        <f t="shared" ref="U34:AA34" si="43">SUM(U35:U41)/2</f>
        <v>24</v>
      </c>
      <c r="V34" s="174">
        <f t="shared" si="43"/>
        <v>24</v>
      </c>
      <c r="W34" s="174">
        <f t="shared" si="43"/>
        <v>0</v>
      </c>
      <c r="X34" s="174">
        <f t="shared" si="43"/>
        <v>0</v>
      </c>
      <c r="Y34" s="174">
        <f t="shared" si="43"/>
        <v>0</v>
      </c>
      <c r="Z34" s="174">
        <f t="shared" si="43"/>
        <v>0</v>
      </c>
      <c r="AA34" s="174">
        <f t="shared" si="43"/>
        <v>0</v>
      </c>
      <c r="AB34" s="173"/>
      <c r="AC34" s="174">
        <f t="shared" ref="AC34:AI34" si="44">SUM(AC35:AC41)/2</f>
        <v>280</v>
      </c>
      <c r="AD34" s="174">
        <f t="shared" si="44"/>
        <v>280</v>
      </c>
      <c r="AE34" s="174">
        <f t="shared" si="44"/>
        <v>0</v>
      </c>
      <c r="AF34" s="174">
        <f t="shared" si="44"/>
        <v>0</v>
      </c>
      <c r="AG34" s="174">
        <f t="shared" si="44"/>
        <v>0</v>
      </c>
      <c r="AH34" s="174">
        <f t="shared" si="44"/>
        <v>0</v>
      </c>
      <c r="AI34" s="174">
        <f t="shared" si="44"/>
        <v>0</v>
      </c>
      <c r="AJ34" s="173"/>
      <c r="AK34" s="174">
        <f t="shared" ref="AK34:AQ34" si="45">SUM(AK35:AK41)/2</f>
        <v>60</v>
      </c>
      <c r="AL34" s="174">
        <f t="shared" si="45"/>
        <v>60</v>
      </c>
      <c r="AM34" s="174">
        <f t="shared" si="45"/>
        <v>0</v>
      </c>
      <c r="AN34" s="174">
        <f t="shared" si="45"/>
        <v>0</v>
      </c>
      <c r="AO34" s="174">
        <f t="shared" si="45"/>
        <v>0</v>
      </c>
      <c r="AP34" s="174">
        <f t="shared" si="45"/>
        <v>0</v>
      </c>
      <c r="AQ34" s="174">
        <f t="shared" si="45"/>
        <v>0</v>
      </c>
      <c r="AR34" s="173"/>
      <c r="AS34" s="174">
        <f t="shared" ref="AS34:AY34" si="46">SUM(AS35:AS41)/2</f>
        <v>60</v>
      </c>
      <c r="AT34" s="174">
        <f t="shared" si="46"/>
        <v>60</v>
      </c>
      <c r="AU34" s="174">
        <f t="shared" si="46"/>
        <v>0</v>
      </c>
      <c r="AV34" s="174">
        <f t="shared" si="46"/>
        <v>0</v>
      </c>
      <c r="AW34" s="174">
        <f t="shared" si="46"/>
        <v>0</v>
      </c>
      <c r="AX34" s="174">
        <f t="shared" si="46"/>
        <v>0</v>
      </c>
      <c r="AY34" s="174">
        <f t="shared" si="46"/>
        <v>0</v>
      </c>
    </row>
    <row r="35" spans="2:51" ht="31.9" customHeight="1" x14ac:dyDescent="0.25">
      <c r="D35" s="202" t="s">
        <v>2855</v>
      </c>
      <c r="E35" s="551" t="s">
        <v>2854</v>
      </c>
      <c r="F35" s="552"/>
      <c r="G35" s="176"/>
      <c r="H35" s="177"/>
      <c r="I35" s="178"/>
      <c r="J35" s="178"/>
      <c r="K35" s="178"/>
      <c r="L35" s="178"/>
      <c r="M35" s="179">
        <f t="shared" ref="M35:S41" si="47">+U35+AC35+AK35+AS35</f>
        <v>64</v>
      </c>
      <c r="N35" s="179">
        <f t="shared" si="47"/>
        <v>64</v>
      </c>
      <c r="O35" s="179">
        <f t="shared" si="47"/>
        <v>0</v>
      </c>
      <c r="P35" s="179">
        <f t="shared" si="47"/>
        <v>0</v>
      </c>
      <c r="Q35" s="179">
        <f t="shared" si="47"/>
        <v>0</v>
      </c>
      <c r="R35" s="179">
        <f t="shared" si="47"/>
        <v>0</v>
      </c>
      <c r="S35" s="179">
        <f t="shared" si="47"/>
        <v>0</v>
      </c>
      <c r="T35" s="180"/>
      <c r="U35" s="181">
        <f t="shared" ref="U35:AA35" si="48">SUM(U36:U37)</f>
        <v>24</v>
      </c>
      <c r="V35" s="181">
        <f t="shared" si="48"/>
        <v>24</v>
      </c>
      <c r="W35" s="181">
        <f t="shared" si="48"/>
        <v>0</v>
      </c>
      <c r="X35" s="181">
        <f t="shared" si="48"/>
        <v>0</v>
      </c>
      <c r="Y35" s="181">
        <f t="shared" si="48"/>
        <v>0</v>
      </c>
      <c r="Z35" s="181">
        <f t="shared" si="48"/>
        <v>0</v>
      </c>
      <c r="AA35" s="181">
        <f t="shared" si="48"/>
        <v>0</v>
      </c>
      <c r="AB35" s="180"/>
      <c r="AC35" s="181">
        <f t="shared" ref="AC35:AI35" si="49">SUM(AC36:AC37)</f>
        <v>20</v>
      </c>
      <c r="AD35" s="181">
        <f t="shared" si="49"/>
        <v>20</v>
      </c>
      <c r="AE35" s="181">
        <f t="shared" si="49"/>
        <v>0</v>
      </c>
      <c r="AF35" s="181">
        <f t="shared" si="49"/>
        <v>0</v>
      </c>
      <c r="AG35" s="181">
        <f t="shared" si="49"/>
        <v>0</v>
      </c>
      <c r="AH35" s="181">
        <f t="shared" si="49"/>
        <v>0</v>
      </c>
      <c r="AI35" s="181">
        <f t="shared" si="49"/>
        <v>0</v>
      </c>
      <c r="AJ35" s="180"/>
      <c r="AK35" s="181">
        <f t="shared" ref="AK35:AQ35" si="50">SUM(AK36:AK37)</f>
        <v>10</v>
      </c>
      <c r="AL35" s="181">
        <f t="shared" si="50"/>
        <v>10</v>
      </c>
      <c r="AM35" s="181">
        <f t="shared" si="50"/>
        <v>0</v>
      </c>
      <c r="AN35" s="181">
        <f t="shared" si="50"/>
        <v>0</v>
      </c>
      <c r="AO35" s="181">
        <f t="shared" si="50"/>
        <v>0</v>
      </c>
      <c r="AP35" s="181">
        <f t="shared" si="50"/>
        <v>0</v>
      </c>
      <c r="AQ35" s="181">
        <f t="shared" si="50"/>
        <v>0</v>
      </c>
      <c r="AR35" s="180"/>
      <c r="AS35" s="181">
        <f t="shared" ref="AS35:AY35" si="51">SUM(AS36:AS37)</f>
        <v>10</v>
      </c>
      <c r="AT35" s="181">
        <f t="shared" si="51"/>
        <v>10</v>
      </c>
      <c r="AU35" s="181">
        <f t="shared" si="51"/>
        <v>0</v>
      </c>
      <c r="AV35" s="181">
        <f t="shared" si="51"/>
        <v>0</v>
      </c>
      <c r="AW35" s="181">
        <f t="shared" si="51"/>
        <v>0</v>
      </c>
      <c r="AX35" s="181">
        <f t="shared" si="51"/>
        <v>0</v>
      </c>
      <c r="AY35" s="181">
        <f t="shared" si="51"/>
        <v>0</v>
      </c>
    </row>
    <row r="36" spans="2:51" ht="31.9" customHeight="1" x14ac:dyDescent="0.25">
      <c r="D36" s="202"/>
      <c r="E36" s="182">
        <f>+Metas!H1043</f>
        <v>895</v>
      </c>
      <c r="F36" s="183" t="str">
        <f>+Metas!K1043</f>
        <v>Política pública de innovación para  Norte de Santander elaborada e implementada</v>
      </c>
      <c r="G36" s="226">
        <f>+Metas!J1043</f>
        <v>1</v>
      </c>
      <c r="H36" s="1">
        <f>SUM(I36:L36)</f>
        <v>1</v>
      </c>
      <c r="I36" s="185"/>
      <c r="J36" s="185">
        <v>1</v>
      </c>
      <c r="K36" s="185"/>
      <c r="L36" s="185"/>
      <c r="M36" s="186">
        <f t="shared" si="47"/>
        <v>10</v>
      </c>
      <c r="N36" s="186">
        <f t="shared" si="47"/>
        <v>10</v>
      </c>
      <c r="O36" s="186">
        <f t="shared" si="47"/>
        <v>0</v>
      </c>
      <c r="P36" s="186">
        <f t="shared" si="47"/>
        <v>0</v>
      </c>
      <c r="Q36" s="186">
        <f t="shared" si="47"/>
        <v>0</v>
      </c>
      <c r="R36" s="186">
        <f t="shared" si="47"/>
        <v>0</v>
      </c>
      <c r="S36" s="186">
        <f t="shared" si="47"/>
        <v>0</v>
      </c>
      <c r="T36" s="227">
        <f>+I36</f>
        <v>0</v>
      </c>
      <c r="U36" s="186">
        <f>SUM(V36:AA36)</f>
        <v>0</v>
      </c>
      <c r="V36" s="188"/>
      <c r="W36" s="188"/>
      <c r="X36" s="188"/>
      <c r="Y36" s="188"/>
      <c r="Z36" s="188"/>
      <c r="AA36" s="188"/>
      <c r="AB36" s="227">
        <f>+J36</f>
        <v>1</v>
      </c>
      <c r="AC36" s="186">
        <f>SUM(AD36:AI36)</f>
        <v>10</v>
      </c>
      <c r="AD36" s="188">
        <v>10</v>
      </c>
      <c r="AE36" s="188"/>
      <c r="AF36" s="188"/>
      <c r="AG36" s="188"/>
      <c r="AH36" s="188"/>
      <c r="AI36" s="188"/>
      <c r="AJ36" s="227">
        <f>+K36</f>
        <v>0</v>
      </c>
      <c r="AK36" s="186">
        <f>SUM(AL36:AQ36)</f>
        <v>0</v>
      </c>
      <c r="AL36" s="188"/>
      <c r="AM36" s="188"/>
      <c r="AN36" s="188"/>
      <c r="AO36" s="188"/>
      <c r="AP36" s="188"/>
      <c r="AQ36" s="188"/>
      <c r="AR36" s="227">
        <f>+L36</f>
        <v>0</v>
      </c>
      <c r="AS36" s="186">
        <f>SUM(AT36:AY36)</f>
        <v>0</v>
      </c>
      <c r="AT36" s="188"/>
      <c r="AU36" s="188"/>
      <c r="AV36" s="188"/>
      <c r="AW36" s="188"/>
      <c r="AX36" s="188"/>
      <c r="AY36" s="188"/>
    </row>
    <row r="37" spans="2:51" ht="31.9" customHeight="1" x14ac:dyDescent="0.25">
      <c r="D37" s="202"/>
      <c r="E37" s="182">
        <f>+Metas!H1044</f>
        <v>896</v>
      </c>
      <c r="F37" s="183" t="str">
        <f>+Metas!K1044</f>
        <v>Iniciativas apoyadas que permitan generar capacidades de innovación de los empresarios de Norte de Santander</v>
      </c>
      <c r="G37" s="226">
        <f>+Metas!J1044</f>
        <v>4</v>
      </c>
      <c r="H37" s="1">
        <f>SUM(I37:L37)</f>
        <v>4</v>
      </c>
      <c r="I37" s="185">
        <v>1</v>
      </c>
      <c r="J37" s="185">
        <v>1</v>
      </c>
      <c r="K37" s="185">
        <v>1</v>
      </c>
      <c r="L37" s="185">
        <v>1</v>
      </c>
      <c r="M37" s="186">
        <f t="shared" si="47"/>
        <v>54</v>
      </c>
      <c r="N37" s="186">
        <f t="shared" si="47"/>
        <v>54</v>
      </c>
      <c r="O37" s="186">
        <f t="shared" si="47"/>
        <v>0</v>
      </c>
      <c r="P37" s="186">
        <f t="shared" si="47"/>
        <v>0</v>
      </c>
      <c r="Q37" s="186">
        <f t="shared" si="47"/>
        <v>0</v>
      </c>
      <c r="R37" s="186">
        <f t="shared" si="47"/>
        <v>0</v>
      </c>
      <c r="S37" s="186">
        <f t="shared" si="47"/>
        <v>0</v>
      </c>
      <c r="T37" s="227">
        <f>+I37</f>
        <v>1</v>
      </c>
      <c r="U37" s="186">
        <f>SUM(V37:AA37)</f>
        <v>24</v>
      </c>
      <c r="V37" s="188">
        <v>24</v>
      </c>
      <c r="W37" s="188"/>
      <c r="X37" s="188"/>
      <c r="Y37" s="188"/>
      <c r="Z37" s="188"/>
      <c r="AA37" s="188"/>
      <c r="AB37" s="227">
        <f>+J37</f>
        <v>1</v>
      </c>
      <c r="AC37" s="186">
        <f>SUM(AD37:AI37)</f>
        <v>10</v>
      </c>
      <c r="AD37" s="188">
        <v>10</v>
      </c>
      <c r="AE37" s="188"/>
      <c r="AF37" s="188"/>
      <c r="AG37" s="188"/>
      <c r="AH37" s="188"/>
      <c r="AI37" s="188"/>
      <c r="AJ37" s="227">
        <f>+K37</f>
        <v>1</v>
      </c>
      <c r="AK37" s="186">
        <f>SUM(AL37:AQ37)</f>
        <v>10</v>
      </c>
      <c r="AL37" s="188">
        <v>10</v>
      </c>
      <c r="AM37" s="188"/>
      <c r="AN37" s="188"/>
      <c r="AO37" s="188"/>
      <c r="AP37" s="188"/>
      <c r="AQ37" s="188"/>
      <c r="AR37" s="227">
        <f>+L37</f>
        <v>1</v>
      </c>
      <c r="AS37" s="186">
        <f>SUM(AT37:AY37)</f>
        <v>10</v>
      </c>
      <c r="AT37" s="188">
        <v>10</v>
      </c>
      <c r="AU37" s="188"/>
      <c r="AV37" s="188"/>
      <c r="AW37" s="188"/>
      <c r="AX37" s="188"/>
      <c r="AY37" s="188"/>
    </row>
    <row r="38" spans="2:51" ht="31.9" customHeight="1" x14ac:dyDescent="0.25">
      <c r="D38" s="202" t="s">
        <v>2857</v>
      </c>
      <c r="E38" s="551" t="s">
        <v>2856</v>
      </c>
      <c r="F38" s="552"/>
      <c r="G38" s="189"/>
      <c r="H38" s="177"/>
      <c r="I38" s="178"/>
      <c r="J38" s="178"/>
      <c r="K38" s="178"/>
      <c r="L38" s="178"/>
      <c r="M38" s="190">
        <f>+U38+AC38+AK38+AS38</f>
        <v>360</v>
      </c>
      <c r="N38" s="190">
        <f t="shared" si="47"/>
        <v>360</v>
      </c>
      <c r="O38" s="190">
        <f t="shared" si="47"/>
        <v>0</v>
      </c>
      <c r="P38" s="190">
        <f t="shared" si="47"/>
        <v>0</v>
      </c>
      <c r="Q38" s="190">
        <f t="shared" si="47"/>
        <v>0</v>
      </c>
      <c r="R38" s="190">
        <f t="shared" si="47"/>
        <v>0</v>
      </c>
      <c r="S38" s="190">
        <f t="shared" si="47"/>
        <v>0</v>
      </c>
      <c r="T38" s="180"/>
      <c r="U38" s="181">
        <f t="shared" ref="U38:AA38" si="52">SUM(U39:U41)</f>
        <v>0</v>
      </c>
      <c r="V38" s="181">
        <f t="shared" si="52"/>
        <v>0</v>
      </c>
      <c r="W38" s="181">
        <f t="shared" si="52"/>
        <v>0</v>
      </c>
      <c r="X38" s="181">
        <f t="shared" si="52"/>
        <v>0</v>
      </c>
      <c r="Y38" s="181">
        <f t="shared" si="52"/>
        <v>0</v>
      </c>
      <c r="Z38" s="181">
        <f t="shared" si="52"/>
        <v>0</v>
      </c>
      <c r="AA38" s="181">
        <f t="shared" si="52"/>
        <v>0</v>
      </c>
      <c r="AB38" s="180"/>
      <c r="AC38" s="181">
        <f t="shared" ref="AC38:AI38" si="53">SUM(AC39:AC41)</f>
        <v>260</v>
      </c>
      <c r="AD38" s="181">
        <f t="shared" si="53"/>
        <v>260</v>
      </c>
      <c r="AE38" s="181">
        <f t="shared" si="53"/>
        <v>0</v>
      </c>
      <c r="AF38" s="181">
        <f t="shared" si="53"/>
        <v>0</v>
      </c>
      <c r="AG38" s="181">
        <f t="shared" si="53"/>
        <v>0</v>
      </c>
      <c r="AH38" s="181">
        <f t="shared" si="53"/>
        <v>0</v>
      </c>
      <c r="AI38" s="181">
        <f t="shared" si="53"/>
        <v>0</v>
      </c>
      <c r="AJ38" s="180"/>
      <c r="AK38" s="181">
        <f t="shared" ref="AK38:AQ38" si="54">SUM(AK39:AK41)</f>
        <v>50</v>
      </c>
      <c r="AL38" s="181">
        <f t="shared" si="54"/>
        <v>50</v>
      </c>
      <c r="AM38" s="181">
        <f t="shared" si="54"/>
        <v>0</v>
      </c>
      <c r="AN38" s="181">
        <f t="shared" si="54"/>
        <v>0</v>
      </c>
      <c r="AO38" s="181">
        <f t="shared" si="54"/>
        <v>0</v>
      </c>
      <c r="AP38" s="181">
        <f t="shared" si="54"/>
        <v>0</v>
      </c>
      <c r="AQ38" s="181">
        <f t="shared" si="54"/>
        <v>0</v>
      </c>
      <c r="AR38" s="180"/>
      <c r="AS38" s="181">
        <f t="shared" ref="AS38:AY38" si="55">SUM(AS39:AS41)</f>
        <v>50</v>
      </c>
      <c r="AT38" s="181">
        <f t="shared" si="55"/>
        <v>50</v>
      </c>
      <c r="AU38" s="181">
        <f t="shared" si="55"/>
        <v>0</v>
      </c>
      <c r="AV38" s="181">
        <f t="shared" si="55"/>
        <v>0</v>
      </c>
      <c r="AW38" s="181">
        <f t="shared" si="55"/>
        <v>0</v>
      </c>
      <c r="AX38" s="181">
        <f t="shared" si="55"/>
        <v>0</v>
      </c>
      <c r="AY38" s="181">
        <f t="shared" si="55"/>
        <v>0</v>
      </c>
    </row>
    <row r="39" spans="2:51" ht="31.9" customHeight="1" x14ac:dyDescent="0.25">
      <c r="D39" s="202"/>
      <c r="E39" s="182">
        <f>+Metas!H1045</f>
        <v>897</v>
      </c>
      <c r="F39" s="191" t="str">
        <f>+Metas!K1045</f>
        <v>Creación del Banco de Proyectos de CTeI</v>
      </c>
      <c r="G39" s="226">
        <f>+Metas!J1045</f>
        <v>1</v>
      </c>
      <c r="H39" s="1">
        <f>SUM(I39:L39)</f>
        <v>1</v>
      </c>
      <c r="I39" s="185"/>
      <c r="J39" s="185">
        <v>1</v>
      </c>
      <c r="K39" s="185"/>
      <c r="L39" s="185"/>
      <c r="M39" s="186">
        <f>+U39+AC39+AK39+AS39</f>
        <v>260</v>
      </c>
      <c r="N39" s="186">
        <f t="shared" si="47"/>
        <v>260</v>
      </c>
      <c r="O39" s="186">
        <f t="shared" si="47"/>
        <v>0</v>
      </c>
      <c r="P39" s="186">
        <f t="shared" si="47"/>
        <v>0</v>
      </c>
      <c r="Q39" s="186">
        <f t="shared" si="47"/>
        <v>0</v>
      </c>
      <c r="R39" s="186">
        <f t="shared" si="47"/>
        <v>0</v>
      </c>
      <c r="S39" s="186">
        <f t="shared" si="47"/>
        <v>0</v>
      </c>
      <c r="T39" s="227">
        <f>+I39</f>
        <v>0</v>
      </c>
      <c r="U39" s="186">
        <f>SUM(V39:AA39)</f>
        <v>0</v>
      </c>
      <c r="V39" s="188"/>
      <c r="W39" s="188"/>
      <c r="X39" s="188"/>
      <c r="Y39" s="188"/>
      <c r="Z39" s="188"/>
      <c r="AA39" s="188"/>
      <c r="AB39" s="227">
        <f>+J39</f>
        <v>1</v>
      </c>
      <c r="AC39" s="186">
        <f>SUM(AD39:AI39)</f>
        <v>260</v>
      </c>
      <c r="AD39" s="188">
        <v>260</v>
      </c>
      <c r="AE39" s="188"/>
      <c r="AF39" s="188"/>
      <c r="AG39" s="188"/>
      <c r="AH39" s="188"/>
      <c r="AI39" s="188"/>
      <c r="AJ39" s="227">
        <f>+K39</f>
        <v>0</v>
      </c>
      <c r="AK39" s="186">
        <f>SUM(AL39:AQ39)</f>
        <v>0</v>
      </c>
      <c r="AL39" s="188"/>
      <c r="AM39" s="188"/>
      <c r="AN39" s="188"/>
      <c r="AO39" s="188"/>
      <c r="AP39" s="188"/>
      <c r="AQ39" s="188"/>
      <c r="AR39" s="227">
        <f>+L39</f>
        <v>0</v>
      </c>
      <c r="AS39" s="186">
        <f>SUM(AT39:AY39)</f>
        <v>0</v>
      </c>
      <c r="AT39" s="188"/>
      <c r="AU39" s="188"/>
      <c r="AV39" s="188"/>
      <c r="AW39" s="188"/>
      <c r="AX39" s="188"/>
      <c r="AY39" s="188"/>
    </row>
    <row r="40" spans="2:51" ht="31.9" customHeight="1" x14ac:dyDescent="0.25">
      <c r="D40" s="202"/>
      <c r="E40" s="182">
        <f>+Metas!H1046</f>
        <v>898</v>
      </c>
      <c r="F40" s="191" t="str">
        <f>+Metas!K1046</f>
        <v>Apoyo al programa de Spin-Off e innovación</v>
      </c>
      <c r="G40" s="226">
        <f>+Metas!J1046</f>
        <v>1</v>
      </c>
      <c r="H40" s="1">
        <f>SUM(I40:L40)</f>
        <v>1</v>
      </c>
      <c r="I40" s="185"/>
      <c r="J40" s="185"/>
      <c r="K40" s="185">
        <v>1</v>
      </c>
      <c r="L40" s="185"/>
      <c r="M40" s="186">
        <f>+U40+AC40+AK40+AS40</f>
        <v>50</v>
      </c>
      <c r="N40" s="186">
        <f t="shared" si="47"/>
        <v>50</v>
      </c>
      <c r="O40" s="186">
        <f t="shared" si="47"/>
        <v>0</v>
      </c>
      <c r="P40" s="186">
        <f t="shared" si="47"/>
        <v>0</v>
      </c>
      <c r="Q40" s="186">
        <f t="shared" si="47"/>
        <v>0</v>
      </c>
      <c r="R40" s="186">
        <f t="shared" si="47"/>
        <v>0</v>
      </c>
      <c r="S40" s="186">
        <f t="shared" si="47"/>
        <v>0</v>
      </c>
      <c r="T40" s="227">
        <f>+I40</f>
        <v>0</v>
      </c>
      <c r="U40" s="186">
        <f>SUM(V40:AA40)</f>
        <v>0</v>
      </c>
      <c r="V40" s="188"/>
      <c r="W40" s="188"/>
      <c r="X40" s="188"/>
      <c r="Y40" s="188"/>
      <c r="Z40" s="188"/>
      <c r="AA40" s="188"/>
      <c r="AB40" s="227">
        <f>+J40</f>
        <v>0</v>
      </c>
      <c r="AC40" s="186">
        <f>SUM(AD40:AI40)</f>
        <v>0</v>
      </c>
      <c r="AD40" s="188"/>
      <c r="AE40" s="188"/>
      <c r="AF40" s="188"/>
      <c r="AG40" s="188"/>
      <c r="AH40" s="188"/>
      <c r="AI40" s="188"/>
      <c r="AJ40" s="227">
        <f>+K40</f>
        <v>1</v>
      </c>
      <c r="AK40" s="186">
        <f>SUM(AL40:AQ40)</f>
        <v>50</v>
      </c>
      <c r="AL40" s="188">
        <v>50</v>
      </c>
      <c r="AM40" s="188"/>
      <c r="AN40" s="188"/>
      <c r="AO40" s="188"/>
      <c r="AP40" s="188"/>
      <c r="AQ40" s="188"/>
      <c r="AR40" s="227">
        <f>+L40</f>
        <v>0</v>
      </c>
      <c r="AS40" s="186">
        <f>SUM(AT40:AY40)</f>
        <v>0</v>
      </c>
      <c r="AT40" s="188"/>
      <c r="AU40" s="188"/>
      <c r="AV40" s="188"/>
      <c r="AW40" s="188"/>
      <c r="AX40" s="188"/>
      <c r="AY40" s="188"/>
    </row>
    <row r="41" spans="2:51" ht="31.9" customHeight="1" x14ac:dyDescent="0.25">
      <c r="D41" s="202"/>
      <c r="E41" s="182">
        <f>+Metas!H1047</f>
        <v>899</v>
      </c>
      <c r="F41" s="191" t="str">
        <f>+Metas!K1047</f>
        <v>Implementar un nuevo modelo de competitividad “Diamante de la Competitividad”.</v>
      </c>
      <c r="G41" s="226">
        <f>+Metas!J1047</f>
        <v>1</v>
      </c>
      <c r="H41" s="1">
        <f>SUM(I41:L41)</f>
        <v>1</v>
      </c>
      <c r="I41" s="185"/>
      <c r="J41" s="185"/>
      <c r="K41" s="185"/>
      <c r="L41" s="185">
        <v>1</v>
      </c>
      <c r="M41" s="186">
        <f>+U41+AC41+AK41+AS41</f>
        <v>50</v>
      </c>
      <c r="N41" s="186">
        <f t="shared" si="47"/>
        <v>50</v>
      </c>
      <c r="O41" s="186">
        <f t="shared" si="47"/>
        <v>0</v>
      </c>
      <c r="P41" s="186">
        <f t="shared" si="47"/>
        <v>0</v>
      </c>
      <c r="Q41" s="186">
        <f t="shared" si="47"/>
        <v>0</v>
      </c>
      <c r="R41" s="186">
        <f t="shared" si="47"/>
        <v>0</v>
      </c>
      <c r="S41" s="186">
        <f t="shared" si="47"/>
        <v>0</v>
      </c>
      <c r="T41" s="227">
        <f>+I41</f>
        <v>0</v>
      </c>
      <c r="U41" s="186">
        <f>SUM(V41:AA41)</f>
        <v>0</v>
      </c>
      <c r="V41" s="188"/>
      <c r="W41" s="188"/>
      <c r="X41" s="188"/>
      <c r="Y41" s="188"/>
      <c r="Z41" s="188"/>
      <c r="AA41" s="188"/>
      <c r="AB41" s="227">
        <f>+J41</f>
        <v>0</v>
      </c>
      <c r="AC41" s="186">
        <f>SUM(AD41:AI41)</f>
        <v>0</v>
      </c>
      <c r="AD41" s="188"/>
      <c r="AE41" s="188"/>
      <c r="AF41" s="188"/>
      <c r="AG41" s="188"/>
      <c r="AH41" s="188"/>
      <c r="AI41" s="188"/>
      <c r="AJ41" s="227">
        <f>+K41</f>
        <v>0</v>
      </c>
      <c r="AK41" s="186">
        <f>SUM(AL41:AQ41)</f>
        <v>0</v>
      </c>
      <c r="AL41" s="188"/>
      <c r="AM41" s="188"/>
      <c r="AN41" s="188"/>
      <c r="AO41" s="188"/>
      <c r="AP41" s="188"/>
      <c r="AQ41" s="188"/>
      <c r="AR41" s="227">
        <f>+L41</f>
        <v>1</v>
      </c>
      <c r="AS41" s="186">
        <f>SUM(AT41:AY41)</f>
        <v>50</v>
      </c>
      <c r="AT41" s="188">
        <v>50</v>
      </c>
      <c r="AU41" s="188"/>
      <c r="AV41" s="188"/>
      <c r="AW41" s="188"/>
      <c r="AX41" s="188"/>
      <c r="AY41" s="188"/>
    </row>
    <row r="42" spans="2:51" ht="31.9" customHeight="1" x14ac:dyDescent="0.25">
      <c r="C42" s="165" t="s">
        <v>2859</v>
      </c>
      <c r="D42" s="166" t="s">
        <v>2858</v>
      </c>
      <c r="E42" s="228"/>
      <c r="F42" s="168"/>
      <c r="G42" s="194"/>
      <c r="H42" s="170"/>
      <c r="I42" s="171"/>
      <c r="J42" s="171"/>
      <c r="K42" s="171"/>
      <c r="L42" s="171"/>
      <c r="M42" s="195">
        <f t="shared" ref="M42:S42" si="56">SUM(M43:M48)/2</f>
        <v>590</v>
      </c>
      <c r="N42" s="195">
        <f t="shared" si="56"/>
        <v>590</v>
      </c>
      <c r="O42" s="195">
        <f t="shared" si="56"/>
        <v>0</v>
      </c>
      <c r="P42" s="195">
        <f t="shared" si="56"/>
        <v>0</v>
      </c>
      <c r="Q42" s="195">
        <f t="shared" si="56"/>
        <v>0</v>
      </c>
      <c r="R42" s="195">
        <f t="shared" si="56"/>
        <v>0</v>
      </c>
      <c r="S42" s="195">
        <f t="shared" si="56"/>
        <v>0</v>
      </c>
      <c r="T42" s="196"/>
      <c r="U42" s="197">
        <f>SUM(U43:U48)/2</f>
        <v>0</v>
      </c>
      <c r="V42" s="197">
        <f t="shared" ref="V42:AA42" si="57">SUM(V43:V48)/2</f>
        <v>0</v>
      </c>
      <c r="W42" s="197">
        <f t="shared" si="57"/>
        <v>0</v>
      </c>
      <c r="X42" s="197">
        <f t="shared" si="57"/>
        <v>0</v>
      </c>
      <c r="Y42" s="197">
        <f t="shared" si="57"/>
        <v>0</v>
      </c>
      <c r="Z42" s="197">
        <f t="shared" si="57"/>
        <v>0</v>
      </c>
      <c r="AA42" s="197">
        <f t="shared" si="57"/>
        <v>0</v>
      </c>
      <c r="AB42" s="196"/>
      <c r="AC42" s="197">
        <f t="shared" ref="AC42:AI42" si="58">SUM(AC43:AC48)/2</f>
        <v>520</v>
      </c>
      <c r="AD42" s="197">
        <f t="shared" si="58"/>
        <v>520</v>
      </c>
      <c r="AE42" s="197">
        <f t="shared" si="58"/>
        <v>0</v>
      </c>
      <c r="AF42" s="197">
        <f t="shared" si="58"/>
        <v>0</v>
      </c>
      <c r="AG42" s="197">
        <f t="shared" si="58"/>
        <v>0</v>
      </c>
      <c r="AH42" s="197">
        <f t="shared" si="58"/>
        <v>0</v>
      </c>
      <c r="AI42" s="197">
        <f t="shared" si="58"/>
        <v>0</v>
      </c>
      <c r="AJ42" s="196"/>
      <c r="AK42" s="197">
        <f t="shared" ref="AK42:AQ42" si="59">SUM(AK43:AK48)/2</f>
        <v>70</v>
      </c>
      <c r="AL42" s="197">
        <f t="shared" si="59"/>
        <v>70</v>
      </c>
      <c r="AM42" s="197">
        <f t="shared" si="59"/>
        <v>0</v>
      </c>
      <c r="AN42" s="197">
        <f t="shared" si="59"/>
        <v>0</v>
      </c>
      <c r="AO42" s="197">
        <f t="shared" si="59"/>
        <v>0</v>
      </c>
      <c r="AP42" s="197">
        <f t="shared" si="59"/>
        <v>0</v>
      </c>
      <c r="AQ42" s="197">
        <f t="shared" si="59"/>
        <v>0</v>
      </c>
      <c r="AR42" s="196"/>
      <c r="AS42" s="197">
        <f t="shared" ref="AS42:AY42" si="60">SUM(AS43:AS48)/2</f>
        <v>0</v>
      </c>
      <c r="AT42" s="197">
        <f t="shared" si="60"/>
        <v>0</v>
      </c>
      <c r="AU42" s="197">
        <f t="shared" si="60"/>
        <v>0</v>
      </c>
      <c r="AV42" s="197">
        <f t="shared" si="60"/>
        <v>0</v>
      </c>
      <c r="AW42" s="197">
        <f t="shared" si="60"/>
        <v>0</v>
      </c>
      <c r="AX42" s="197">
        <f t="shared" si="60"/>
        <v>0</v>
      </c>
      <c r="AY42" s="197">
        <f t="shared" si="60"/>
        <v>0</v>
      </c>
    </row>
    <row r="43" spans="2:51" ht="31.9" customHeight="1" x14ac:dyDescent="0.25">
      <c r="D43" s="202" t="s">
        <v>2861</v>
      </c>
      <c r="E43" s="540" t="s">
        <v>2860</v>
      </c>
      <c r="F43" s="541"/>
      <c r="G43" s="189"/>
      <c r="H43" s="177"/>
      <c r="I43" s="178"/>
      <c r="J43" s="178"/>
      <c r="K43" s="178"/>
      <c r="L43" s="178"/>
      <c r="M43" s="190">
        <f t="shared" ref="M43:S48" si="61">+U43+AC43+AK43+AS43</f>
        <v>550</v>
      </c>
      <c r="N43" s="190">
        <f t="shared" si="61"/>
        <v>550</v>
      </c>
      <c r="O43" s="190">
        <f t="shared" si="61"/>
        <v>0</v>
      </c>
      <c r="P43" s="190">
        <f t="shared" si="61"/>
        <v>0</v>
      </c>
      <c r="Q43" s="190">
        <f t="shared" si="61"/>
        <v>0</v>
      </c>
      <c r="R43" s="190">
        <f t="shared" si="61"/>
        <v>0</v>
      </c>
      <c r="S43" s="190">
        <f t="shared" si="61"/>
        <v>0</v>
      </c>
      <c r="T43" s="192"/>
      <c r="U43" s="181">
        <f t="shared" ref="U43:AA43" si="62">SUM(U44:U45)</f>
        <v>0</v>
      </c>
      <c r="V43" s="181">
        <f t="shared" si="62"/>
        <v>0</v>
      </c>
      <c r="W43" s="181">
        <f t="shared" si="62"/>
        <v>0</v>
      </c>
      <c r="X43" s="181">
        <f t="shared" si="62"/>
        <v>0</v>
      </c>
      <c r="Y43" s="181">
        <f t="shared" si="62"/>
        <v>0</v>
      </c>
      <c r="Z43" s="181">
        <f t="shared" si="62"/>
        <v>0</v>
      </c>
      <c r="AA43" s="181">
        <f t="shared" si="62"/>
        <v>0</v>
      </c>
      <c r="AB43" s="192"/>
      <c r="AC43" s="181">
        <f t="shared" ref="AC43:AI43" si="63">SUM(AC44:AC45)</f>
        <v>500</v>
      </c>
      <c r="AD43" s="181">
        <f t="shared" si="63"/>
        <v>500</v>
      </c>
      <c r="AE43" s="181">
        <f t="shared" si="63"/>
        <v>0</v>
      </c>
      <c r="AF43" s="181">
        <f t="shared" si="63"/>
        <v>0</v>
      </c>
      <c r="AG43" s="181">
        <f t="shared" si="63"/>
        <v>0</v>
      </c>
      <c r="AH43" s="181">
        <f t="shared" si="63"/>
        <v>0</v>
      </c>
      <c r="AI43" s="181">
        <f t="shared" si="63"/>
        <v>0</v>
      </c>
      <c r="AJ43" s="192"/>
      <c r="AK43" s="181">
        <f t="shared" ref="AK43:AQ43" si="64">SUM(AK44:AK45)</f>
        <v>50</v>
      </c>
      <c r="AL43" s="181">
        <f t="shared" si="64"/>
        <v>50</v>
      </c>
      <c r="AM43" s="181">
        <f t="shared" si="64"/>
        <v>0</v>
      </c>
      <c r="AN43" s="181">
        <f t="shared" si="64"/>
        <v>0</v>
      </c>
      <c r="AO43" s="181">
        <f t="shared" si="64"/>
        <v>0</v>
      </c>
      <c r="AP43" s="181">
        <f t="shared" si="64"/>
        <v>0</v>
      </c>
      <c r="AQ43" s="181">
        <f t="shared" si="64"/>
        <v>0</v>
      </c>
      <c r="AR43" s="192"/>
      <c r="AS43" s="181">
        <f t="shared" ref="AS43:AY43" si="65">SUM(AS44:AS45)</f>
        <v>0</v>
      </c>
      <c r="AT43" s="181">
        <f t="shared" si="65"/>
        <v>0</v>
      </c>
      <c r="AU43" s="181">
        <f t="shared" si="65"/>
        <v>0</v>
      </c>
      <c r="AV43" s="181">
        <f t="shared" si="65"/>
        <v>0</v>
      </c>
      <c r="AW43" s="181">
        <f t="shared" si="65"/>
        <v>0</v>
      </c>
      <c r="AX43" s="181">
        <f t="shared" si="65"/>
        <v>0</v>
      </c>
      <c r="AY43" s="181">
        <f t="shared" si="65"/>
        <v>0</v>
      </c>
    </row>
    <row r="44" spans="2:51" ht="31.9" customHeight="1" x14ac:dyDescent="0.25">
      <c r="D44" s="202"/>
      <c r="E44" s="182">
        <f>+Metas!H1049</f>
        <v>900</v>
      </c>
      <c r="F44" s="191" t="str">
        <f>+Metas!K1049</f>
        <v>Centro de Innovación y Productividad apoyado</v>
      </c>
      <c r="G44" s="184">
        <f>+Metas!J1049</f>
        <v>1</v>
      </c>
      <c r="H44" s="1">
        <f>SUM(I44:L44)</f>
        <v>1</v>
      </c>
      <c r="I44" s="405"/>
      <c r="J44" s="405">
        <v>1</v>
      </c>
      <c r="K44" s="405"/>
      <c r="L44" s="405"/>
      <c r="M44" s="186">
        <f t="shared" si="61"/>
        <v>500</v>
      </c>
      <c r="N44" s="186">
        <f t="shared" si="61"/>
        <v>500</v>
      </c>
      <c r="O44" s="186">
        <f t="shared" si="61"/>
        <v>0</v>
      </c>
      <c r="P44" s="186">
        <f t="shared" si="61"/>
        <v>0</v>
      </c>
      <c r="Q44" s="186">
        <f t="shared" si="61"/>
        <v>0</v>
      </c>
      <c r="R44" s="186">
        <f t="shared" si="61"/>
        <v>0</v>
      </c>
      <c r="S44" s="186">
        <f t="shared" si="61"/>
        <v>0</v>
      </c>
      <c r="T44" s="227">
        <f>+I44</f>
        <v>0</v>
      </c>
      <c r="U44" s="186">
        <f>SUM(V44:AA44)</f>
        <v>0</v>
      </c>
      <c r="V44" s="199"/>
      <c r="W44" s="199"/>
      <c r="X44" s="199"/>
      <c r="Y44" s="199"/>
      <c r="Z44" s="199"/>
      <c r="AA44" s="199"/>
      <c r="AB44" s="227">
        <f>+J44</f>
        <v>1</v>
      </c>
      <c r="AC44" s="186">
        <f>SUM(AD44:AI44)</f>
        <v>500</v>
      </c>
      <c r="AD44" s="199">
        <v>500</v>
      </c>
      <c r="AE44" s="199"/>
      <c r="AF44" s="199"/>
      <c r="AG44" s="199"/>
      <c r="AH44" s="199"/>
      <c r="AI44" s="199"/>
      <c r="AJ44" s="227">
        <f>+K44</f>
        <v>0</v>
      </c>
      <c r="AK44" s="186">
        <f>SUM(AL44:AQ44)</f>
        <v>0</v>
      </c>
      <c r="AL44" s="199"/>
      <c r="AM44" s="199"/>
      <c r="AN44" s="199"/>
      <c r="AO44" s="199"/>
      <c r="AP44" s="199"/>
      <c r="AQ44" s="199"/>
      <c r="AR44" s="227">
        <f>+L44</f>
        <v>0</v>
      </c>
      <c r="AS44" s="186">
        <f>SUM(AT44:AY44)</f>
        <v>0</v>
      </c>
      <c r="AT44" s="199"/>
      <c r="AU44" s="199"/>
      <c r="AV44" s="199"/>
      <c r="AW44" s="199"/>
      <c r="AX44" s="199"/>
      <c r="AY44" s="199"/>
    </row>
    <row r="45" spans="2:51" ht="31.9" customHeight="1" x14ac:dyDescent="0.25">
      <c r="D45" s="202"/>
      <c r="E45" s="182">
        <f>+Metas!H1050</f>
        <v>901</v>
      </c>
      <c r="F45" s="191" t="str">
        <f>+Metas!K1050</f>
        <v>Programa de incubación de empresas de base tecnológica apoyado en su operación</v>
      </c>
      <c r="G45" s="184">
        <f>+Metas!J1050</f>
        <v>1</v>
      </c>
      <c r="H45" s="1">
        <f>SUM(I45:L45)</f>
        <v>1</v>
      </c>
      <c r="I45" s="405"/>
      <c r="J45" s="405"/>
      <c r="K45" s="405">
        <v>1</v>
      </c>
      <c r="L45" s="405"/>
      <c r="M45" s="186">
        <f t="shared" si="61"/>
        <v>50</v>
      </c>
      <c r="N45" s="186">
        <f t="shared" si="61"/>
        <v>50</v>
      </c>
      <c r="O45" s="186">
        <f t="shared" si="61"/>
        <v>0</v>
      </c>
      <c r="P45" s="186">
        <f t="shared" si="61"/>
        <v>0</v>
      </c>
      <c r="Q45" s="186">
        <f t="shared" si="61"/>
        <v>0</v>
      </c>
      <c r="R45" s="186">
        <f t="shared" si="61"/>
        <v>0</v>
      </c>
      <c r="S45" s="186">
        <f t="shared" si="61"/>
        <v>0</v>
      </c>
      <c r="T45" s="227">
        <f>+I45</f>
        <v>0</v>
      </c>
      <c r="U45" s="186">
        <f>SUM(V45:AA45)</f>
        <v>0</v>
      </c>
      <c r="V45" s="199"/>
      <c r="W45" s="199"/>
      <c r="X45" s="199"/>
      <c r="Y45" s="199"/>
      <c r="Z45" s="199"/>
      <c r="AA45" s="199"/>
      <c r="AB45" s="227">
        <f>+J45</f>
        <v>0</v>
      </c>
      <c r="AC45" s="186">
        <f>SUM(AD45:AI45)</f>
        <v>0</v>
      </c>
      <c r="AD45" s="199"/>
      <c r="AE45" s="199"/>
      <c r="AF45" s="199"/>
      <c r="AG45" s="199"/>
      <c r="AH45" s="199"/>
      <c r="AI45" s="199"/>
      <c r="AJ45" s="227">
        <f>+K45</f>
        <v>1</v>
      </c>
      <c r="AK45" s="186">
        <f>SUM(AL45:AQ45)</f>
        <v>50</v>
      </c>
      <c r="AL45" s="199">
        <v>50</v>
      </c>
      <c r="AM45" s="199"/>
      <c r="AN45" s="199"/>
      <c r="AO45" s="199"/>
      <c r="AP45" s="199"/>
      <c r="AQ45" s="199"/>
      <c r="AR45" s="227">
        <f>+L45</f>
        <v>0</v>
      </c>
      <c r="AS45" s="186">
        <f>SUM(AT45:AY45)</f>
        <v>0</v>
      </c>
      <c r="AT45" s="199"/>
      <c r="AU45" s="199"/>
      <c r="AV45" s="199"/>
      <c r="AW45" s="199"/>
      <c r="AX45" s="199"/>
      <c r="AY45" s="199"/>
    </row>
    <row r="46" spans="2:51" ht="31.9" customHeight="1" x14ac:dyDescent="0.25">
      <c r="D46" s="202" t="s">
        <v>2863</v>
      </c>
      <c r="E46" s="540" t="s">
        <v>2862</v>
      </c>
      <c r="F46" s="541"/>
      <c r="G46" s="189"/>
      <c r="H46" s="177"/>
      <c r="I46" s="178"/>
      <c r="J46" s="178"/>
      <c r="K46" s="178"/>
      <c r="L46" s="178"/>
      <c r="M46" s="190">
        <f t="shared" si="61"/>
        <v>40</v>
      </c>
      <c r="N46" s="190">
        <f t="shared" si="61"/>
        <v>40</v>
      </c>
      <c r="O46" s="190">
        <f t="shared" si="61"/>
        <v>0</v>
      </c>
      <c r="P46" s="190">
        <f t="shared" si="61"/>
        <v>0</v>
      </c>
      <c r="Q46" s="190">
        <f t="shared" si="61"/>
        <v>0</v>
      </c>
      <c r="R46" s="190">
        <f t="shared" si="61"/>
        <v>0</v>
      </c>
      <c r="S46" s="190">
        <f t="shared" si="61"/>
        <v>0</v>
      </c>
      <c r="T46" s="192"/>
      <c r="U46" s="181">
        <f t="shared" ref="U46:AA46" si="66">SUM(U47:U48)</f>
        <v>0</v>
      </c>
      <c r="V46" s="181">
        <f t="shared" si="66"/>
        <v>0</v>
      </c>
      <c r="W46" s="181">
        <f t="shared" si="66"/>
        <v>0</v>
      </c>
      <c r="X46" s="181">
        <f t="shared" si="66"/>
        <v>0</v>
      </c>
      <c r="Y46" s="181">
        <f t="shared" si="66"/>
        <v>0</v>
      </c>
      <c r="Z46" s="181">
        <f t="shared" si="66"/>
        <v>0</v>
      </c>
      <c r="AA46" s="181">
        <f t="shared" si="66"/>
        <v>0</v>
      </c>
      <c r="AB46" s="192"/>
      <c r="AC46" s="181">
        <f t="shared" ref="AC46:AI46" si="67">SUM(AC47:AC48)</f>
        <v>20</v>
      </c>
      <c r="AD46" s="181">
        <f t="shared" si="67"/>
        <v>20</v>
      </c>
      <c r="AE46" s="181">
        <f t="shared" si="67"/>
        <v>0</v>
      </c>
      <c r="AF46" s="181">
        <f t="shared" si="67"/>
        <v>0</v>
      </c>
      <c r="AG46" s="181">
        <f t="shared" si="67"/>
        <v>0</v>
      </c>
      <c r="AH46" s="181">
        <f t="shared" si="67"/>
        <v>0</v>
      </c>
      <c r="AI46" s="181">
        <f t="shared" si="67"/>
        <v>0</v>
      </c>
      <c r="AJ46" s="192"/>
      <c r="AK46" s="181">
        <f t="shared" ref="AK46:AQ46" si="68">SUM(AK47:AK48)</f>
        <v>20</v>
      </c>
      <c r="AL46" s="181">
        <f t="shared" si="68"/>
        <v>20</v>
      </c>
      <c r="AM46" s="181">
        <f t="shared" si="68"/>
        <v>0</v>
      </c>
      <c r="AN46" s="181">
        <f t="shared" si="68"/>
        <v>0</v>
      </c>
      <c r="AO46" s="181">
        <f t="shared" si="68"/>
        <v>0</v>
      </c>
      <c r="AP46" s="181">
        <f t="shared" si="68"/>
        <v>0</v>
      </c>
      <c r="AQ46" s="181">
        <f t="shared" si="68"/>
        <v>0</v>
      </c>
      <c r="AR46" s="192"/>
      <c r="AS46" s="181">
        <f t="shared" ref="AS46:AY46" si="69">SUM(AS47:AS48)</f>
        <v>0</v>
      </c>
      <c r="AT46" s="181">
        <f t="shared" si="69"/>
        <v>0</v>
      </c>
      <c r="AU46" s="181">
        <f t="shared" si="69"/>
        <v>0</v>
      </c>
      <c r="AV46" s="181">
        <f t="shared" si="69"/>
        <v>0</v>
      </c>
      <c r="AW46" s="181">
        <f t="shared" si="69"/>
        <v>0</v>
      </c>
      <c r="AX46" s="181">
        <f t="shared" si="69"/>
        <v>0</v>
      </c>
      <c r="AY46" s="181">
        <f t="shared" si="69"/>
        <v>0</v>
      </c>
    </row>
    <row r="47" spans="2:51" ht="31.9" customHeight="1" x14ac:dyDescent="0.25">
      <c r="D47" s="202"/>
      <c r="E47" s="182">
        <f>+Metas!H1051</f>
        <v>902</v>
      </c>
      <c r="F47" s="191" t="str">
        <f>+Metas!K1051</f>
        <v>Estrategia para la promoción de la propiedad intelectual y la generación de patentes apoyada</v>
      </c>
      <c r="G47" s="184">
        <f>+Metas!J1051</f>
        <v>1</v>
      </c>
      <c r="H47" s="1">
        <f>SUM(I47:L47)</f>
        <v>1</v>
      </c>
      <c r="I47" s="405"/>
      <c r="J47" s="405">
        <v>1</v>
      </c>
      <c r="K47" s="405"/>
      <c r="L47" s="405"/>
      <c r="M47" s="186">
        <f t="shared" si="61"/>
        <v>20</v>
      </c>
      <c r="N47" s="186">
        <f t="shared" si="61"/>
        <v>20</v>
      </c>
      <c r="O47" s="186">
        <f t="shared" si="61"/>
        <v>0</v>
      </c>
      <c r="P47" s="186">
        <f t="shared" si="61"/>
        <v>0</v>
      </c>
      <c r="Q47" s="186">
        <f t="shared" si="61"/>
        <v>0</v>
      </c>
      <c r="R47" s="186">
        <f t="shared" si="61"/>
        <v>0</v>
      </c>
      <c r="S47" s="186">
        <f t="shared" si="61"/>
        <v>0</v>
      </c>
      <c r="T47" s="227">
        <f>+I47</f>
        <v>0</v>
      </c>
      <c r="U47" s="186">
        <f>SUM(V47:AA47)</f>
        <v>0</v>
      </c>
      <c r="V47" s="199"/>
      <c r="W47" s="199"/>
      <c r="X47" s="199"/>
      <c r="Y47" s="199"/>
      <c r="Z47" s="199"/>
      <c r="AA47" s="199"/>
      <c r="AB47" s="227">
        <f>+J47</f>
        <v>1</v>
      </c>
      <c r="AC47" s="186">
        <f>SUM(AD47:AI47)</f>
        <v>20</v>
      </c>
      <c r="AD47" s="199">
        <v>20</v>
      </c>
      <c r="AE47" s="199"/>
      <c r="AF47" s="199"/>
      <c r="AG47" s="199"/>
      <c r="AH47" s="199"/>
      <c r="AI47" s="199"/>
      <c r="AJ47" s="227">
        <f>+K47</f>
        <v>0</v>
      </c>
      <c r="AK47" s="186">
        <f>SUM(AL47:AQ47)</f>
        <v>0</v>
      </c>
      <c r="AL47" s="199"/>
      <c r="AM47" s="199"/>
      <c r="AN47" s="199"/>
      <c r="AO47" s="199"/>
      <c r="AP47" s="199"/>
      <c r="AQ47" s="199"/>
      <c r="AR47" s="227">
        <f>+L47</f>
        <v>0</v>
      </c>
      <c r="AS47" s="186">
        <f>SUM(AT47:AY47)</f>
        <v>0</v>
      </c>
      <c r="AT47" s="199"/>
      <c r="AU47" s="199"/>
      <c r="AV47" s="199"/>
      <c r="AW47" s="199"/>
      <c r="AX47" s="199"/>
      <c r="AY47" s="199"/>
    </row>
    <row r="48" spans="2:51" ht="31.9" customHeight="1" x14ac:dyDescent="0.25">
      <c r="D48" s="202"/>
      <c r="E48" s="182">
        <f>+Metas!H1052</f>
        <v>903</v>
      </c>
      <c r="F48" s="191" t="str">
        <f>+Metas!K1052</f>
        <v>Iniciativa de transferencia de conocimiento y tecnología de la academia a la base industrial apoyada</v>
      </c>
      <c r="G48" s="184">
        <f>+Metas!J1052</f>
        <v>1</v>
      </c>
      <c r="H48" s="1">
        <f>SUM(I48:L48)</f>
        <v>1</v>
      </c>
      <c r="I48" s="405"/>
      <c r="J48" s="405"/>
      <c r="K48" s="405">
        <v>1</v>
      </c>
      <c r="L48" s="405"/>
      <c r="M48" s="186">
        <f t="shared" si="61"/>
        <v>20</v>
      </c>
      <c r="N48" s="186">
        <f t="shared" si="61"/>
        <v>20</v>
      </c>
      <c r="O48" s="186">
        <f t="shared" si="61"/>
        <v>0</v>
      </c>
      <c r="P48" s="186">
        <f t="shared" si="61"/>
        <v>0</v>
      </c>
      <c r="Q48" s="186">
        <f t="shared" si="61"/>
        <v>0</v>
      </c>
      <c r="R48" s="186">
        <f t="shared" si="61"/>
        <v>0</v>
      </c>
      <c r="S48" s="186">
        <f t="shared" si="61"/>
        <v>0</v>
      </c>
      <c r="T48" s="227">
        <f>+I48</f>
        <v>0</v>
      </c>
      <c r="U48" s="186">
        <f>SUM(V48:AA48)</f>
        <v>0</v>
      </c>
      <c r="V48" s="199"/>
      <c r="W48" s="199"/>
      <c r="X48" s="199"/>
      <c r="Y48" s="199"/>
      <c r="Z48" s="199"/>
      <c r="AA48" s="199"/>
      <c r="AB48" s="227">
        <f>+J48</f>
        <v>0</v>
      </c>
      <c r="AC48" s="186">
        <f>SUM(AD48:AI48)</f>
        <v>0</v>
      </c>
      <c r="AD48" s="199"/>
      <c r="AE48" s="199"/>
      <c r="AF48" s="199"/>
      <c r="AG48" s="199"/>
      <c r="AH48" s="199"/>
      <c r="AI48" s="199"/>
      <c r="AJ48" s="227">
        <f>+K48</f>
        <v>1</v>
      </c>
      <c r="AK48" s="186">
        <f>SUM(AL48:AQ48)</f>
        <v>20</v>
      </c>
      <c r="AL48" s="199">
        <v>20</v>
      </c>
      <c r="AM48" s="199"/>
      <c r="AN48" s="199"/>
      <c r="AO48" s="199"/>
      <c r="AP48" s="199"/>
      <c r="AQ48" s="199"/>
      <c r="AR48" s="227">
        <f>+L48</f>
        <v>0</v>
      </c>
      <c r="AS48" s="186">
        <f>SUM(AT48:AY48)</f>
        <v>0</v>
      </c>
      <c r="AT48" s="199"/>
      <c r="AU48" s="199"/>
      <c r="AV48" s="199"/>
      <c r="AW48" s="199"/>
      <c r="AX48" s="199"/>
      <c r="AY48" s="199"/>
    </row>
    <row r="49" spans="1:51" ht="31.9" customHeight="1" x14ac:dyDescent="0.25">
      <c r="B49" s="406"/>
      <c r="C49" s="165" t="s">
        <v>2865</v>
      </c>
      <c r="D49" s="166" t="s">
        <v>2864</v>
      </c>
      <c r="E49" s="228"/>
      <c r="F49" s="168"/>
      <c r="G49" s="194"/>
      <c r="H49" s="170"/>
      <c r="I49" s="171"/>
      <c r="J49" s="171"/>
      <c r="K49" s="171"/>
      <c r="L49" s="171"/>
      <c r="M49" s="195">
        <f t="shared" ref="M49:S49" si="70">SUM(M50:M52)/2</f>
        <v>0</v>
      </c>
      <c r="N49" s="195">
        <f t="shared" si="70"/>
        <v>0</v>
      </c>
      <c r="O49" s="195">
        <f t="shared" si="70"/>
        <v>0</v>
      </c>
      <c r="P49" s="195">
        <f t="shared" si="70"/>
        <v>0</v>
      </c>
      <c r="Q49" s="195">
        <f t="shared" si="70"/>
        <v>0</v>
      </c>
      <c r="R49" s="195">
        <f t="shared" si="70"/>
        <v>0</v>
      </c>
      <c r="S49" s="195">
        <f t="shared" si="70"/>
        <v>0</v>
      </c>
      <c r="T49" s="196"/>
      <c r="U49" s="197">
        <f t="shared" ref="U49:AA49" si="71">SUM(U50:U52)/2</f>
        <v>0</v>
      </c>
      <c r="V49" s="197">
        <f t="shared" si="71"/>
        <v>0</v>
      </c>
      <c r="W49" s="197">
        <f t="shared" si="71"/>
        <v>0</v>
      </c>
      <c r="X49" s="197">
        <f t="shared" si="71"/>
        <v>0</v>
      </c>
      <c r="Y49" s="197">
        <f t="shared" si="71"/>
        <v>0</v>
      </c>
      <c r="Z49" s="197">
        <f t="shared" si="71"/>
        <v>0</v>
      </c>
      <c r="AA49" s="197">
        <f t="shared" si="71"/>
        <v>0</v>
      </c>
      <c r="AB49" s="196"/>
      <c r="AC49" s="197">
        <f t="shared" ref="AC49:AI49" si="72">SUM(AC50:AC52)/2</f>
        <v>0</v>
      </c>
      <c r="AD49" s="197">
        <f t="shared" si="72"/>
        <v>0</v>
      </c>
      <c r="AE49" s="197">
        <f t="shared" si="72"/>
        <v>0</v>
      </c>
      <c r="AF49" s="197">
        <f t="shared" si="72"/>
        <v>0</v>
      </c>
      <c r="AG49" s="197">
        <f t="shared" si="72"/>
        <v>0</v>
      </c>
      <c r="AH49" s="197">
        <f t="shared" si="72"/>
        <v>0</v>
      </c>
      <c r="AI49" s="197">
        <f t="shared" si="72"/>
        <v>0</v>
      </c>
      <c r="AJ49" s="196"/>
      <c r="AK49" s="197">
        <f t="shared" ref="AK49:AQ49" si="73">SUM(AK50:AK52)/2</f>
        <v>0</v>
      </c>
      <c r="AL49" s="197">
        <f t="shared" si="73"/>
        <v>0</v>
      </c>
      <c r="AM49" s="197">
        <f t="shared" si="73"/>
        <v>0</v>
      </c>
      <c r="AN49" s="197">
        <f t="shared" si="73"/>
        <v>0</v>
      </c>
      <c r="AO49" s="197">
        <f t="shared" si="73"/>
        <v>0</v>
      </c>
      <c r="AP49" s="197">
        <f t="shared" si="73"/>
        <v>0</v>
      </c>
      <c r="AQ49" s="197">
        <f t="shared" si="73"/>
        <v>0</v>
      </c>
      <c r="AR49" s="196"/>
      <c r="AS49" s="197">
        <f t="shared" ref="AS49:AY49" si="74">SUM(AS50:AS52)/2</f>
        <v>0</v>
      </c>
      <c r="AT49" s="197">
        <f t="shared" si="74"/>
        <v>0</v>
      </c>
      <c r="AU49" s="197">
        <f t="shared" si="74"/>
        <v>0</v>
      </c>
      <c r="AV49" s="197">
        <f t="shared" si="74"/>
        <v>0</v>
      </c>
      <c r="AW49" s="197">
        <f t="shared" si="74"/>
        <v>0</v>
      </c>
      <c r="AX49" s="197">
        <f t="shared" si="74"/>
        <v>0</v>
      </c>
      <c r="AY49" s="197">
        <f t="shared" si="74"/>
        <v>0</v>
      </c>
    </row>
    <row r="50" spans="1:51" ht="31.9" customHeight="1" x14ac:dyDescent="0.25">
      <c r="C50" s="406"/>
      <c r="D50" s="202" t="s">
        <v>2867</v>
      </c>
      <c r="E50" s="538" t="s">
        <v>2866</v>
      </c>
      <c r="F50" s="539"/>
      <c r="G50" s="189"/>
      <c r="H50" s="177"/>
      <c r="I50" s="178"/>
      <c r="J50" s="178"/>
      <c r="K50" s="178"/>
      <c r="L50" s="178"/>
      <c r="M50" s="190">
        <f t="shared" ref="M50:S52" si="75">+U50+AC50+AK50+AS50</f>
        <v>0</v>
      </c>
      <c r="N50" s="190">
        <f t="shared" si="75"/>
        <v>0</v>
      </c>
      <c r="O50" s="190">
        <f t="shared" si="75"/>
        <v>0</v>
      </c>
      <c r="P50" s="190">
        <f t="shared" si="75"/>
        <v>0</v>
      </c>
      <c r="Q50" s="190">
        <f t="shared" si="75"/>
        <v>0</v>
      </c>
      <c r="R50" s="190">
        <f t="shared" si="75"/>
        <v>0</v>
      </c>
      <c r="S50" s="190">
        <f t="shared" si="75"/>
        <v>0</v>
      </c>
      <c r="T50" s="192"/>
      <c r="U50" s="181">
        <f t="shared" ref="U50:AA50" si="76">SUM(U51:U52)</f>
        <v>0</v>
      </c>
      <c r="V50" s="181">
        <f t="shared" si="76"/>
        <v>0</v>
      </c>
      <c r="W50" s="181">
        <f t="shared" si="76"/>
        <v>0</v>
      </c>
      <c r="X50" s="181">
        <f t="shared" si="76"/>
        <v>0</v>
      </c>
      <c r="Y50" s="181">
        <f t="shared" si="76"/>
        <v>0</v>
      </c>
      <c r="Z50" s="181">
        <f t="shared" si="76"/>
        <v>0</v>
      </c>
      <c r="AA50" s="181">
        <f t="shared" si="76"/>
        <v>0</v>
      </c>
      <c r="AB50" s="192"/>
      <c r="AC50" s="181">
        <f t="shared" ref="AC50:AI50" si="77">SUM(AC51:AC52)</f>
        <v>0</v>
      </c>
      <c r="AD50" s="181">
        <f t="shared" si="77"/>
        <v>0</v>
      </c>
      <c r="AE50" s="181">
        <f t="shared" si="77"/>
        <v>0</v>
      </c>
      <c r="AF50" s="181">
        <f t="shared" si="77"/>
        <v>0</v>
      </c>
      <c r="AG50" s="181">
        <f t="shared" si="77"/>
        <v>0</v>
      </c>
      <c r="AH50" s="181">
        <f t="shared" si="77"/>
        <v>0</v>
      </c>
      <c r="AI50" s="181">
        <f t="shared" si="77"/>
        <v>0</v>
      </c>
      <c r="AJ50" s="192"/>
      <c r="AK50" s="181">
        <f t="shared" ref="AK50:AQ50" si="78">SUM(AK51:AK52)</f>
        <v>0</v>
      </c>
      <c r="AL50" s="181">
        <f t="shared" si="78"/>
        <v>0</v>
      </c>
      <c r="AM50" s="181">
        <f t="shared" si="78"/>
        <v>0</v>
      </c>
      <c r="AN50" s="181">
        <f t="shared" si="78"/>
        <v>0</v>
      </c>
      <c r="AO50" s="181">
        <f t="shared" si="78"/>
        <v>0</v>
      </c>
      <c r="AP50" s="181">
        <f t="shared" si="78"/>
        <v>0</v>
      </c>
      <c r="AQ50" s="181">
        <f t="shared" si="78"/>
        <v>0</v>
      </c>
      <c r="AR50" s="192"/>
      <c r="AS50" s="181">
        <f t="shared" ref="AS50:AY50" si="79">SUM(AS51:AS52)</f>
        <v>0</v>
      </c>
      <c r="AT50" s="181">
        <f t="shared" si="79"/>
        <v>0</v>
      </c>
      <c r="AU50" s="181">
        <f t="shared" si="79"/>
        <v>0</v>
      </c>
      <c r="AV50" s="181">
        <f t="shared" si="79"/>
        <v>0</v>
      </c>
      <c r="AW50" s="181">
        <f t="shared" si="79"/>
        <v>0</v>
      </c>
      <c r="AX50" s="181">
        <f t="shared" si="79"/>
        <v>0</v>
      </c>
      <c r="AY50" s="181">
        <f t="shared" si="79"/>
        <v>0</v>
      </c>
    </row>
    <row r="51" spans="1:51" ht="31.9" customHeight="1" x14ac:dyDescent="0.25">
      <c r="D51" s="407"/>
      <c r="E51" s="182">
        <f>+Metas!H1054</f>
        <v>904</v>
      </c>
      <c r="F51" s="191" t="str">
        <f>+Metas!K1054</f>
        <v xml:space="preserve">Propuestas de maestrantes y doctores adoptadas e implementadas en los sectores estratégicos del Departamento </v>
      </c>
      <c r="G51" s="226">
        <f>+Metas!J1054</f>
        <v>10</v>
      </c>
      <c r="H51" s="1">
        <f>SUM(I51:L51)</f>
        <v>0</v>
      </c>
      <c r="I51" s="185"/>
      <c r="J51" s="185"/>
      <c r="K51" s="185"/>
      <c r="L51" s="185"/>
      <c r="M51" s="186">
        <f t="shared" si="75"/>
        <v>0</v>
      </c>
      <c r="N51" s="186">
        <f t="shared" si="75"/>
        <v>0</v>
      </c>
      <c r="O51" s="186">
        <f t="shared" si="75"/>
        <v>0</v>
      </c>
      <c r="P51" s="186">
        <f t="shared" si="75"/>
        <v>0</v>
      </c>
      <c r="Q51" s="186">
        <f t="shared" si="75"/>
        <v>0</v>
      </c>
      <c r="R51" s="186">
        <f t="shared" si="75"/>
        <v>0</v>
      </c>
      <c r="S51" s="186">
        <f t="shared" si="75"/>
        <v>0</v>
      </c>
      <c r="T51" s="227">
        <f>+I51</f>
        <v>0</v>
      </c>
      <c r="U51" s="186">
        <f>SUM(V51:AA51)</f>
        <v>0</v>
      </c>
      <c r="V51" s="188"/>
      <c r="W51" s="188"/>
      <c r="X51" s="188"/>
      <c r="Y51" s="188"/>
      <c r="Z51" s="188"/>
      <c r="AA51" s="188"/>
      <c r="AB51" s="227">
        <f>+J51</f>
        <v>0</v>
      </c>
      <c r="AC51" s="186">
        <f>SUM(AD51:AI51)</f>
        <v>0</v>
      </c>
      <c r="AD51" s="188"/>
      <c r="AE51" s="188"/>
      <c r="AF51" s="188"/>
      <c r="AG51" s="188"/>
      <c r="AH51" s="188"/>
      <c r="AI51" s="188"/>
      <c r="AJ51" s="227">
        <f>+K51</f>
        <v>0</v>
      </c>
      <c r="AK51" s="186">
        <f>SUM(AL51:AQ51)</f>
        <v>0</v>
      </c>
      <c r="AL51" s="188"/>
      <c r="AM51" s="188"/>
      <c r="AN51" s="188"/>
      <c r="AO51" s="188"/>
      <c r="AP51" s="188"/>
      <c r="AQ51" s="188"/>
      <c r="AR51" s="227">
        <f>+L51</f>
        <v>0</v>
      </c>
      <c r="AS51" s="186">
        <f>SUM(AT51:AY51)</f>
        <v>0</v>
      </c>
      <c r="AT51" s="188"/>
      <c r="AU51" s="188"/>
      <c r="AV51" s="188"/>
      <c r="AW51" s="188"/>
      <c r="AX51" s="188"/>
      <c r="AY51" s="188"/>
    </row>
    <row r="52" spans="1:51" ht="31.9" customHeight="1" x14ac:dyDescent="0.25">
      <c r="D52" s="407"/>
      <c r="E52" s="182">
        <f>+Metas!H1055</f>
        <v>905</v>
      </c>
      <c r="F52" s="191" t="str">
        <f>+Metas!K1055</f>
        <v>Proyectos de investigación de jóvenes investigadores adoptados e implementados en los sectores estratégicos del Departamento.</v>
      </c>
      <c r="G52" s="226">
        <f>+Metas!J1055</f>
        <v>10</v>
      </c>
      <c r="H52" s="1">
        <f>SUM(I52:L52)</f>
        <v>0</v>
      </c>
      <c r="I52" s="185"/>
      <c r="J52" s="185"/>
      <c r="K52" s="185"/>
      <c r="L52" s="185"/>
      <c r="M52" s="186">
        <f t="shared" si="75"/>
        <v>0</v>
      </c>
      <c r="N52" s="186">
        <f t="shared" si="75"/>
        <v>0</v>
      </c>
      <c r="O52" s="186">
        <f t="shared" si="75"/>
        <v>0</v>
      </c>
      <c r="P52" s="186">
        <f t="shared" si="75"/>
        <v>0</v>
      </c>
      <c r="Q52" s="186">
        <f t="shared" si="75"/>
        <v>0</v>
      </c>
      <c r="R52" s="186">
        <f t="shared" si="75"/>
        <v>0</v>
      </c>
      <c r="S52" s="186">
        <f t="shared" si="75"/>
        <v>0</v>
      </c>
      <c r="T52" s="227">
        <f>+I52</f>
        <v>0</v>
      </c>
      <c r="U52" s="186">
        <f>SUM(V52:AA52)</f>
        <v>0</v>
      </c>
      <c r="V52" s="188"/>
      <c r="W52" s="188"/>
      <c r="X52" s="188"/>
      <c r="Y52" s="188"/>
      <c r="Z52" s="188"/>
      <c r="AA52" s="188"/>
      <c r="AB52" s="227">
        <f>+J52</f>
        <v>0</v>
      </c>
      <c r="AC52" s="186">
        <f>SUM(AD52:AI52)</f>
        <v>0</v>
      </c>
      <c r="AD52" s="188"/>
      <c r="AE52" s="188"/>
      <c r="AF52" s="188"/>
      <c r="AG52" s="188"/>
      <c r="AH52" s="188"/>
      <c r="AI52" s="188"/>
      <c r="AJ52" s="227">
        <f>+K52</f>
        <v>0</v>
      </c>
      <c r="AK52" s="186">
        <f>SUM(AL52:AQ52)</f>
        <v>0</v>
      </c>
      <c r="AL52" s="188"/>
      <c r="AM52" s="188"/>
      <c r="AN52" s="188"/>
      <c r="AO52" s="188"/>
      <c r="AP52" s="188"/>
      <c r="AQ52" s="188"/>
      <c r="AR52" s="227">
        <f>+L52</f>
        <v>0</v>
      </c>
      <c r="AS52" s="186">
        <f>SUM(AT52:AY52)</f>
        <v>0</v>
      </c>
      <c r="AT52" s="188"/>
      <c r="AU52" s="188"/>
      <c r="AV52" s="188"/>
      <c r="AW52" s="188"/>
      <c r="AX52" s="188"/>
      <c r="AY52" s="188"/>
    </row>
    <row r="53" spans="1:51" ht="31.9" customHeight="1" x14ac:dyDescent="0.25">
      <c r="B53" s="406"/>
      <c r="C53" s="203" t="s">
        <v>2868</v>
      </c>
      <c r="D53" s="165" t="s">
        <v>592</v>
      </c>
      <c r="E53" s="168"/>
      <c r="F53" s="168"/>
      <c r="G53" s="194"/>
      <c r="H53" s="170"/>
      <c r="I53" s="171"/>
      <c r="J53" s="171"/>
      <c r="K53" s="171"/>
      <c r="L53" s="171"/>
      <c r="M53" s="195">
        <f t="shared" ref="M53:S53" si="80">SUM(M54:M56)/2</f>
        <v>0</v>
      </c>
      <c r="N53" s="195">
        <f t="shared" si="80"/>
        <v>0</v>
      </c>
      <c r="O53" s="195">
        <f t="shared" si="80"/>
        <v>0</v>
      </c>
      <c r="P53" s="195">
        <f t="shared" si="80"/>
        <v>0</v>
      </c>
      <c r="Q53" s="195">
        <f t="shared" si="80"/>
        <v>0</v>
      </c>
      <c r="R53" s="195">
        <f t="shared" si="80"/>
        <v>0</v>
      </c>
      <c r="S53" s="195">
        <f t="shared" si="80"/>
        <v>0</v>
      </c>
      <c r="T53" s="204"/>
      <c r="U53" s="205">
        <f t="shared" ref="U53:AA53" si="81">SUM(U54:U56)/2</f>
        <v>0</v>
      </c>
      <c r="V53" s="205">
        <f t="shared" si="81"/>
        <v>0</v>
      </c>
      <c r="W53" s="205">
        <f t="shared" si="81"/>
        <v>0</v>
      </c>
      <c r="X53" s="205">
        <f t="shared" si="81"/>
        <v>0</v>
      </c>
      <c r="Y53" s="205">
        <f t="shared" si="81"/>
        <v>0</v>
      </c>
      <c r="Z53" s="205">
        <f t="shared" si="81"/>
        <v>0</v>
      </c>
      <c r="AA53" s="205">
        <f t="shared" si="81"/>
        <v>0</v>
      </c>
      <c r="AB53" s="204"/>
      <c r="AC53" s="205">
        <f t="shared" ref="AC53:AI53" si="82">SUM(AC54:AC56)/2</f>
        <v>0</v>
      </c>
      <c r="AD53" s="205">
        <f t="shared" si="82"/>
        <v>0</v>
      </c>
      <c r="AE53" s="205">
        <f t="shared" si="82"/>
        <v>0</v>
      </c>
      <c r="AF53" s="205">
        <f t="shared" si="82"/>
        <v>0</v>
      </c>
      <c r="AG53" s="205">
        <f t="shared" si="82"/>
        <v>0</v>
      </c>
      <c r="AH53" s="205">
        <f t="shared" si="82"/>
        <v>0</v>
      </c>
      <c r="AI53" s="205">
        <f t="shared" si="82"/>
        <v>0</v>
      </c>
      <c r="AJ53" s="204"/>
      <c r="AK53" s="205">
        <f t="shared" ref="AK53:AQ53" si="83">SUM(AK54:AK56)/2</f>
        <v>0</v>
      </c>
      <c r="AL53" s="205">
        <f t="shared" si="83"/>
        <v>0</v>
      </c>
      <c r="AM53" s="205">
        <f t="shared" si="83"/>
        <v>0</v>
      </c>
      <c r="AN53" s="205">
        <f t="shared" si="83"/>
        <v>0</v>
      </c>
      <c r="AO53" s="205">
        <f t="shared" si="83"/>
        <v>0</v>
      </c>
      <c r="AP53" s="205">
        <f t="shared" si="83"/>
        <v>0</v>
      </c>
      <c r="AQ53" s="205">
        <f t="shared" si="83"/>
        <v>0</v>
      </c>
      <c r="AR53" s="204"/>
      <c r="AS53" s="205">
        <f t="shared" ref="AS53:AY53" si="84">SUM(AS54:AS56)/2</f>
        <v>0</v>
      </c>
      <c r="AT53" s="205">
        <f t="shared" si="84"/>
        <v>0</v>
      </c>
      <c r="AU53" s="205">
        <f t="shared" si="84"/>
        <v>0</v>
      </c>
      <c r="AV53" s="205">
        <f t="shared" si="84"/>
        <v>0</v>
      </c>
      <c r="AW53" s="205">
        <f t="shared" si="84"/>
        <v>0</v>
      </c>
      <c r="AX53" s="205">
        <f t="shared" si="84"/>
        <v>0</v>
      </c>
      <c r="AY53" s="205">
        <f t="shared" si="84"/>
        <v>0</v>
      </c>
    </row>
    <row r="54" spans="1:51" ht="31.9" customHeight="1" x14ac:dyDescent="0.25">
      <c r="C54" s="406"/>
      <c r="D54" s="202" t="s">
        <v>2870</v>
      </c>
      <c r="E54" s="540" t="s">
        <v>2869</v>
      </c>
      <c r="F54" s="541"/>
      <c r="G54" s="189"/>
      <c r="H54" s="177"/>
      <c r="I54" s="178"/>
      <c r="J54" s="178"/>
      <c r="K54" s="178"/>
      <c r="L54" s="178"/>
      <c r="M54" s="190">
        <f t="shared" ref="M54:S56" si="85">+U54+AC54+AK54+AS54</f>
        <v>0</v>
      </c>
      <c r="N54" s="190">
        <f t="shared" si="85"/>
        <v>0</v>
      </c>
      <c r="O54" s="190">
        <f t="shared" si="85"/>
        <v>0</v>
      </c>
      <c r="P54" s="190">
        <f t="shared" si="85"/>
        <v>0</v>
      </c>
      <c r="Q54" s="190">
        <f t="shared" si="85"/>
        <v>0</v>
      </c>
      <c r="R54" s="190">
        <f t="shared" si="85"/>
        <v>0</v>
      </c>
      <c r="S54" s="190">
        <f t="shared" si="85"/>
        <v>0</v>
      </c>
      <c r="T54" s="192"/>
      <c r="U54" s="181">
        <f t="shared" ref="U54:AA54" si="86">SUM(U55:U56)</f>
        <v>0</v>
      </c>
      <c r="V54" s="181">
        <f t="shared" si="86"/>
        <v>0</v>
      </c>
      <c r="W54" s="181">
        <f t="shared" si="86"/>
        <v>0</v>
      </c>
      <c r="X54" s="181">
        <f t="shared" si="86"/>
        <v>0</v>
      </c>
      <c r="Y54" s="181">
        <f t="shared" si="86"/>
        <v>0</v>
      </c>
      <c r="Z54" s="181">
        <f t="shared" si="86"/>
        <v>0</v>
      </c>
      <c r="AA54" s="181">
        <f t="shared" si="86"/>
        <v>0</v>
      </c>
      <c r="AB54" s="192"/>
      <c r="AC54" s="181">
        <f t="shared" ref="AC54:AI54" si="87">SUM(AC55:AC56)</f>
        <v>0</v>
      </c>
      <c r="AD54" s="181">
        <f t="shared" si="87"/>
        <v>0</v>
      </c>
      <c r="AE54" s="181">
        <f t="shared" si="87"/>
        <v>0</v>
      </c>
      <c r="AF54" s="181">
        <f t="shared" si="87"/>
        <v>0</v>
      </c>
      <c r="AG54" s="181">
        <f t="shared" si="87"/>
        <v>0</v>
      </c>
      <c r="AH54" s="181">
        <f t="shared" si="87"/>
        <v>0</v>
      </c>
      <c r="AI54" s="181">
        <f t="shared" si="87"/>
        <v>0</v>
      </c>
      <c r="AJ54" s="192"/>
      <c r="AK54" s="181">
        <f t="shared" ref="AK54:AQ54" si="88">SUM(AK55:AK56)</f>
        <v>0</v>
      </c>
      <c r="AL54" s="181">
        <f t="shared" si="88"/>
        <v>0</v>
      </c>
      <c r="AM54" s="181">
        <f t="shared" si="88"/>
        <v>0</v>
      </c>
      <c r="AN54" s="181">
        <f t="shared" si="88"/>
        <v>0</v>
      </c>
      <c r="AO54" s="181">
        <f t="shared" si="88"/>
        <v>0</v>
      </c>
      <c r="AP54" s="181">
        <f t="shared" si="88"/>
        <v>0</v>
      </c>
      <c r="AQ54" s="181">
        <f t="shared" si="88"/>
        <v>0</v>
      </c>
      <c r="AR54" s="192"/>
      <c r="AS54" s="181">
        <f t="shared" ref="AS54:AY54" si="89">SUM(AS55:AS56)</f>
        <v>0</v>
      </c>
      <c r="AT54" s="181">
        <f t="shared" si="89"/>
        <v>0</v>
      </c>
      <c r="AU54" s="181">
        <f t="shared" si="89"/>
        <v>0</v>
      </c>
      <c r="AV54" s="181">
        <f t="shared" si="89"/>
        <v>0</v>
      </c>
      <c r="AW54" s="181">
        <f t="shared" si="89"/>
        <v>0</v>
      </c>
      <c r="AX54" s="181">
        <f t="shared" si="89"/>
        <v>0</v>
      </c>
      <c r="AY54" s="181">
        <f t="shared" si="89"/>
        <v>0</v>
      </c>
    </row>
    <row r="55" spans="1:51" ht="31.15" customHeight="1" x14ac:dyDescent="0.25">
      <c r="D55" s="408"/>
      <c r="E55" s="182">
        <f>+Metas!H1057</f>
        <v>906</v>
      </c>
      <c r="F55" s="191" t="str">
        <f>+Metas!K1057</f>
        <v>Proyectos con componente TIC para la investigación en el Agro</v>
      </c>
      <c r="G55" s="226">
        <f>+Metas!J1057</f>
        <v>5</v>
      </c>
      <c r="H55" s="1">
        <f>SUM(I55:L55)</f>
        <v>0</v>
      </c>
      <c r="I55" s="198"/>
      <c r="J55" s="198"/>
      <c r="K55" s="198"/>
      <c r="L55" s="198"/>
      <c r="M55" s="186">
        <f t="shared" si="85"/>
        <v>0</v>
      </c>
      <c r="N55" s="186">
        <f t="shared" si="85"/>
        <v>0</v>
      </c>
      <c r="O55" s="186">
        <f t="shared" si="85"/>
        <v>0</v>
      </c>
      <c r="P55" s="186">
        <f t="shared" si="85"/>
        <v>0</v>
      </c>
      <c r="Q55" s="186">
        <f t="shared" si="85"/>
        <v>0</v>
      </c>
      <c r="R55" s="186">
        <f t="shared" si="85"/>
        <v>0</v>
      </c>
      <c r="S55" s="186">
        <f t="shared" si="85"/>
        <v>0</v>
      </c>
      <c r="T55" s="227">
        <f>+I55</f>
        <v>0</v>
      </c>
      <c r="U55" s="186">
        <f>SUM(V55:AA55)</f>
        <v>0</v>
      </c>
      <c r="V55" s="199"/>
      <c r="W55" s="199"/>
      <c r="X55" s="199"/>
      <c r="Y55" s="199"/>
      <c r="Z55" s="199"/>
      <c r="AA55" s="199"/>
      <c r="AB55" s="227">
        <f>+J55</f>
        <v>0</v>
      </c>
      <c r="AC55" s="186">
        <f>SUM(AD55:AI55)</f>
        <v>0</v>
      </c>
      <c r="AD55" s="199"/>
      <c r="AE55" s="199"/>
      <c r="AF55" s="199"/>
      <c r="AG55" s="199"/>
      <c r="AH55" s="199"/>
      <c r="AI55" s="199"/>
      <c r="AJ55" s="227">
        <f>+K55</f>
        <v>0</v>
      </c>
      <c r="AK55" s="186">
        <f>SUM(AL55:AQ55)</f>
        <v>0</v>
      </c>
      <c r="AL55" s="199"/>
      <c r="AM55" s="199"/>
      <c r="AN55" s="199"/>
      <c r="AO55" s="199"/>
      <c r="AP55" s="199"/>
      <c r="AQ55" s="199"/>
      <c r="AR55" s="227">
        <f>+L55</f>
        <v>0</v>
      </c>
      <c r="AS55" s="186">
        <f>SUM(AT55:AY55)</f>
        <v>0</v>
      </c>
      <c r="AT55" s="199"/>
      <c r="AU55" s="199"/>
      <c r="AV55" s="199"/>
      <c r="AW55" s="199"/>
      <c r="AX55" s="199"/>
      <c r="AY55" s="199"/>
    </row>
    <row r="56" spans="1:51" ht="31.15" customHeight="1" x14ac:dyDescent="0.25">
      <c r="D56" s="408"/>
      <c r="E56" s="182">
        <f>+Metas!H1058</f>
        <v>907</v>
      </c>
      <c r="F56" s="191" t="str">
        <f>+Metas!K1058</f>
        <v>Proyecto con componente de innovación para MIPYMES</v>
      </c>
      <c r="G56" s="226">
        <f>+Metas!J1058</f>
        <v>2</v>
      </c>
      <c r="H56" s="1">
        <f>SUM(I56:L56)</f>
        <v>0</v>
      </c>
      <c r="I56" s="198"/>
      <c r="J56" s="198"/>
      <c r="K56" s="198"/>
      <c r="L56" s="198"/>
      <c r="M56" s="186">
        <f t="shared" si="85"/>
        <v>0</v>
      </c>
      <c r="N56" s="186">
        <f t="shared" si="85"/>
        <v>0</v>
      </c>
      <c r="O56" s="186">
        <f t="shared" si="85"/>
        <v>0</v>
      </c>
      <c r="P56" s="186">
        <f t="shared" si="85"/>
        <v>0</v>
      </c>
      <c r="Q56" s="186">
        <f t="shared" si="85"/>
        <v>0</v>
      </c>
      <c r="R56" s="186">
        <f t="shared" si="85"/>
        <v>0</v>
      </c>
      <c r="S56" s="186">
        <f t="shared" si="85"/>
        <v>0</v>
      </c>
      <c r="T56" s="227">
        <f>+I56</f>
        <v>0</v>
      </c>
      <c r="U56" s="186">
        <f>SUM(V56:AA56)</f>
        <v>0</v>
      </c>
      <c r="V56" s="199"/>
      <c r="W56" s="199"/>
      <c r="X56" s="199"/>
      <c r="Y56" s="199"/>
      <c r="Z56" s="199"/>
      <c r="AA56" s="199"/>
      <c r="AB56" s="227">
        <f>+J56</f>
        <v>0</v>
      </c>
      <c r="AC56" s="186">
        <f>SUM(AD56:AI56)</f>
        <v>0</v>
      </c>
      <c r="AD56" s="199"/>
      <c r="AE56" s="199"/>
      <c r="AF56" s="199"/>
      <c r="AG56" s="199"/>
      <c r="AH56" s="199"/>
      <c r="AI56" s="199"/>
      <c r="AJ56" s="227">
        <f>+K56</f>
        <v>0</v>
      </c>
      <c r="AK56" s="186">
        <f>SUM(AL56:AQ56)</f>
        <v>0</v>
      </c>
      <c r="AL56" s="199"/>
      <c r="AM56" s="199"/>
      <c r="AN56" s="199"/>
      <c r="AO56" s="199"/>
      <c r="AP56" s="199"/>
      <c r="AQ56" s="199"/>
      <c r="AR56" s="227">
        <f>+L56</f>
        <v>0</v>
      </c>
      <c r="AS56" s="186">
        <f>SUM(AT56:AY56)</f>
        <v>0</v>
      </c>
      <c r="AT56" s="199"/>
      <c r="AU56" s="199"/>
      <c r="AV56" s="199"/>
      <c r="AW56" s="199"/>
      <c r="AX56" s="199"/>
      <c r="AY56" s="199"/>
    </row>
    <row r="57" spans="1:51" ht="31.9" customHeight="1" x14ac:dyDescent="0.25">
      <c r="AF57" s="214"/>
    </row>
    <row r="58" spans="1:51" ht="31.9" customHeight="1" x14ac:dyDescent="0.25">
      <c r="A58" s="141"/>
      <c r="B58" s="142"/>
      <c r="C58" s="142"/>
      <c r="D58" s="142"/>
      <c r="E58" s="242"/>
      <c r="F58" s="243"/>
      <c r="G58" s="244"/>
      <c r="H58" s="244"/>
      <c r="I58" s="245"/>
      <c r="J58" s="245"/>
      <c r="K58" s="245"/>
      <c r="L58" s="245"/>
      <c r="M58" s="246"/>
      <c r="AF58" s="214"/>
    </row>
    <row r="59" spans="1:51" ht="31.9" customHeight="1" thickBot="1" x14ac:dyDescent="0.3">
      <c r="A59" s="142"/>
      <c r="B59" s="142"/>
      <c r="C59" s="142"/>
      <c r="D59" s="142"/>
      <c r="E59" s="242"/>
      <c r="F59" s="243"/>
      <c r="G59" s="244"/>
      <c r="H59" s="244"/>
      <c r="I59" s="245"/>
      <c r="J59" s="245"/>
      <c r="K59" s="245"/>
      <c r="L59" s="245"/>
      <c r="M59" s="246"/>
      <c r="AF59" s="214"/>
    </row>
    <row r="60" spans="1:51" ht="31.9" customHeight="1" thickBot="1" x14ac:dyDescent="0.3">
      <c r="A60" s="141"/>
      <c r="B60" s="142"/>
      <c r="C60" s="142"/>
      <c r="D60" s="142"/>
      <c r="E60" s="143"/>
      <c r="F60" s="144"/>
      <c r="G60" s="145"/>
      <c r="H60" s="145"/>
      <c r="I60" s="147"/>
      <c r="J60" s="147"/>
      <c r="K60" s="147"/>
      <c r="L60" s="147"/>
      <c r="M60" s="527" t="s">
        <v>271</v>
      </c>
      <c r="N60" s="528"/>
      <c r="O60" s="528"/>
      <c r="P60" s="528"/>
      <c r="Q60" s="528"/>
      <c r="R60" s="528"/>
      <c r="S60" s="529"/>
      <c r="T60" s="530" t="s">
        <v>264</v>
      </c>
      <c r="U60" s="531"/>
      <c r="V60" s="531"/>
      <c r="W60" s="531"/>
      <c r="X60" s="531"/>
      <c r="Y60" s="531"/>
      <c r="Z60" s="531"/>
      <c r="AA60" s="531"/>
      <c r="AB60" s="530" t="s">
        <v>265</v>
      </c>
      <c r="AC60" s="531"/>
      <c r="AD60" s="531"/>
      <c r="AE60" s="531"/>
      <c r="AF60" s="531"/>
      <c r="AG60" s="531"/>
      <c r="AH60" s="531"/>
      <c r="AI60" s="531"/>
      <c r="AJ60" s="530" t="s">
        <v>266</v>
      </c>
      <c r="AK60" s="531"/>
      <c r="AL60" s="531"/>
      <c r="AM60" s="531"/>
      <c r="AN60" s="531"/>
      <c r="AO60" s="531"/>
      <c r="AP60" s="531"/>
      <c r="AQ60" s="531"/>
      <c r="AR60" s="530" t="s">
        <v>267</v>
      </c>
      <c r="AS60" s="531"/>
      <c r="AT60" s="531"/>
      <c r="AU60" s="531"/>
      <c r="AV60" s="531"/>
      <c r="AW60" s="531"/>
      <c r="AX60" s="531"/>
      <c r="AY60" s="531"/>
    </row>
    <row r="61" spans="1:51" ht="31.9" customHeight="1" x14ac:dyDescent="0.25">
      <c r="A61" s="542" t="s">
        <v>140</v>
      </c>
      <c r="B61" s="543"/>
      <c r="C61" s="543"/>
      <c r="D61" s="543"/>
      <c r="E61" s="543"/>
      <c r="F61" s="544"/>
      <c r="G61" s="567" t="s">
        <v>270</v>
      </c>
      <c r="H61" s="569" t="s">
        <v>269</v>
      </c>
      <c r="I61" s="555" t="s">
        <v>141</v>
      </c>
      <c r="J61" s="557" t="s">
        <v>142</v>
      </c>
      <c r="K61" s="559" t="s">
        <v>143</v>
      </c>
      <c r="L61" s="566" t="s">
        <v>144</v>
      </c>
      <c r="M61" s="571" t="s">
        <v>1</v>
      </c>
      <c r="N61" s="563" t="s">
        <v>0</v>
      </c>
      <c r="O61" s="563"/>
      <c r="P61" s="563"/>
      <c r="Q61" s="563"/>
      <c r="R61" s="564" t="s">
        <v>268</v>
      </c>
      <c r="S61" s="553" t="s">
        <v>5</v>
      </c>
      <c r="T61" s="561" t="s">
        <v>141</v>
      </c>
      <c r="U61" s="571" t="s">
        <v>8</v>
      </c>
      <c r="V61" s="563" t="s">
        <v>0</v>
      </c>
      <c r="W61" s="563"/>
      <c r="X61" s="563"/>
      <c r="Y61" s="563"/>
      <c r="Z61" s="564" t="s">
        <v>268</v>
      </c>
      <c r="AA61" s="553" t="s">
        <v>5</v>
      </c>
      <c r="AB61" s="561" t="s">
        <v>142</v>
      </c>
      <c r="AC61" s="571" t="s">
        <v>8</v>
      </c>
      <c r="AD61" s="563" t="s">
        <v>0</v>
      </c>
      <c r="AE61" s="563"/>
      <c r="AF61" s="563"/>
      <c r="AG61" s="563"/>
      <c r="AH61" s="564" t="s">
        <v>268</v>
      </c>
      <c r="AI61" s="553" t="s">
        <v>5</v>
      </c>
      <c r="AJ61" s="561" t="s">
        <v>143</v>
      </c>
      <c r="AK61" s="571" t="s">
        <v>8</v>
      </c>
      <c r="AL61" s="563" t="s">
        <v>0</v>
      </c>
      <c r="AM61" s="563"/>
      <c r="AN61" s="563"/>
      <c r="AO61" s="563"/>
      <c r="AP61" s="564" t="s">
        <v>268</v>
      </c>
      <c r="AQ61" s="553" t="s">
        <v>5</v>
      </c>
      <c r="AR61" s="561" t="s">
        <v>144</v>
      </c>
      <c r="AS61" s="571" t="s">
        <v>8</v>
      </c>
      <c r="AT61" s="563" t="s">
        <v>0</v>
      </c>
      <c r="AU61" s="563"/>
      <c r="AV61" s="563"/>
      <c r="AW61" s="563"/>
      <c r="AX61" s="564" t="s">
        <v>268</v>
      </c>
      <c r="AY61" s="553" t="s">
        <v>5</v>
      </c>
    </row>
    <row r="62" spans="1:51" ht="31.9" customHeight="1" x14ac:dyDescent="0.25">
      <c r="A62" s="545"/>
      <c r="B62" s="546"/>
      <c r="C62" s="546"/>
      <c r="D62" s="546"/>
      <c r="E62" s="546"/>
      <c r="F62" s="547"/>
      <c r="G62" s="568"/>
      <c r="H62" s="570"/>
      <c r="I62" s="556"/>
      <c r="J62" s="558"/>
      <c r="K62" s="560"/>
      <c r="L62" s="562"/>
      <c r="M62" s="572"/>
      <c r="N62" s="148" t="s">
        <v>2</v>
      </c>
      <c r="O62" s="148" t="s">
        <v>4</v>
      </c>
      <c r="P62" s="148" t="s">
        <v>3</v>
      </c>
      <c r="Q62" s="148" t="s">
        <v>6</v>
      </c>
      <c r="R62" s="565"/>
      <c r="S62" s="554"/>
      <c r="T62" s="562"/>
      <c r="U62" s="572"/>
      <c r="V62" s="148" t="s">
        <v>2</v>
      </c>
      <c r="W62" s="148" t="s">
        <v>4</v>
      </c>
      <c r="X62" s="148" t="s">
        <v>3</v>
      </c>
      <c r="Y62" s="148" t="s">
        <v>6</v>
      </c>
      <c r="Z62" s="565"/>
      <c r="AA62" s="554"/>
      <c r="AB62" s="562"/>
      <c r="AC62" s="572"/>
      <c r="AD62" s="148" t="s">
        <v>2</v>
      </c>
      <c r="AE62" s="148" t="s">
        <v>4</v>
      </c>
      <c r="AF62" s="148" t="s">
        <v>3</v>
      </c>
      <c r="AG62" s="148" t="s">
        <v>6</v>
      </c>
      <c r="AH62" s="565"/>
      <c r="AI62" s="554"/>
      <c r="AJ62" s="562"/>
      <c r="AK62" s="572"/>
      <c r="AL62" s="148" t="s">
        <v>2</v>
      </c>
      <c r="AM62" s="148" t="s">
        <v>4</v>
      </c>
      <c r="AN62" s="148" t="s">
        <v>3</v>
      </c>
      <c r="AO62" s="148" t="s">
        <v>6</v>
      </c>
      <c r="AP62" s="565"/>
      <c r="AQ62" s="554"/>
      <c r="AR62" s="562"/>
      <c r="AS62" s="572"/>
      <c r="AT62" s="148" t="s">
        <v>2</v>
      </c>
      <c r="AU62" s="148" t="s">
        <v>4</v>
      </c>
      <c r="AV62" s="148" t="s">
        <v>3</v>
      </c>
      <c r="AW62" s="148" t="s">
        <v>6</v>
      </c>
      <c r="AX62" s="565"/>
      <c r="AY62" s="554"/>
    </row>
    <row r="63" spans="1:51" ht="22.15" customHeight="1" x14ac:dyDescent="0.25">
      <c r="A63" s="548" t="s">
        <v>7</v>
      </c>
      <c r="B63" s="549"/>
      <c r="C63" s="549"/>
      <c r="D63" s="549"/>
      <c r="E63" s="549"/>
      <c r="F63" s="550"/>
      <c r="G63" s="149"/>
      <c r="H63" s="149"/>
      <c r="I63" s="150"/>
      <c r="J63" s="150"/>
      <c r="K63" s="150"/>
      <c r="L63" s="150"/>
      <c r="M63" s="215">
        <v>1264</v>
      </c>
      <c r="N63" s="215">
        <v>1264</v>
      </c>
      <c r="O63" s="215">
        <v>0</v>
      </c>
      <c r="P63" s="215">
        <v>0</v>
      </c>
      <c r="Q63" s="215">
        <v>0</v>
      </c>
      <c r="R63" s="215">
        <v>0</v>
      </c>
      <c r="S63" s="215">
        <v>0</v>
      </c>
      <c r="T63" s="152"/>
      <c r="U63" s="151"/>
      <c r="V63" s="151"/>
      <c r="W63" s="151"/>
      <c r="X63" s="151"/>
      <c r="Y63" s="151"/>
      <c r="Z63" s="151"/>
      <c r="AA63" s="151"/>
      <c r="AB63" s="152"/>
      <c r="AC63" s="151"/>
      <c r="AD63" s="151"/>
      <c r="AE63" s="151"/>
      <c r="AF63" s="151"/>
      <c r="AG63" s="151"/>
      <c r="AH63" s="151"/>
      <c r="AI63" s="151"/>
      <c r="AJ63" s="152"/>
      <c r="AK63" s="151"/>
      <c r="AL63" s="151"/>
      <c r="AM63" s="151"/>
      <c r="AN63" s="151"/>
      <c r="AO63" s="151"/>
      <c r="AP63" s="151"/>
      <c r="AQ63" s="151"/>
      <c r="AR63" s="152"/>
      <c r="AS63" s="151"/>
      <c r="AT63" s="151"/>
      <c r="AU63" s="151"/>
      <c r="AV63" s="151"/>
      <c r="AW63" s="151"/>
      <c r="AX63" s="151"/>
      <c r="AY63" s="151"/>
    </row>
    <row r="64" spans="1:51" ht="31.9" customHeight="1" x14ac:dyDescent="0.25">
      <c r="B64" s="216" t="s">
        <v>2871</v>
      </c>
      <c r="C64" s="217" t="s">
        <v>594</v>
      </c>
      <c r="D64" s="218"/>
      <c r="E64" s="219"/>
      <c r="F64" s="219"/>
      <c r="G64" s="220"/>
      <c r="H64" s="221"/>
      <c r="I64" s="222"/>
      <c r="J64" s="222"/>
      <c r="K64" s="222"/>
      <c r="L64" s="222"/>
      <c r="M64" s="223">
        <f t="shared" ref="M64:S64" si="90">+M65+M74</f>
        <v>1288</v>
      </c>
      <c r="N64" s="223">
        <f t="shared" si="90"/>
        <v>1288</v>
      </c>
      <c r="O64" s="223">
        <f t="shared" si="90"/>
        <v>0</v>
      </c>
      <c r="P64" s="223">
        <f t="shared" si="90"/>
        <v>0</v>
      </c>
      <c r="Q64" s="223">
        <f t="shared" si="90"/>
        <v>0</v>
      </c>
      <c r="R64" s="223">
        <f t="shared" si="90"/>
        <v>0</v>
      </c>
      <c r="S64" s="223">
        <f t="shared" si="90"/>
        <v>0</v>
      </c>
      <c r="T64" s="224"/>
      <c r="U64" s="237">
        <f>+U65+U74</f>
        <v>148</v>
      </c>
      <c r="V64" s="237">
        <f t="shared" ref="V64:AA64" si="91">+V65+V74</f>
        <v>148</v>
      </c>
      <c r="W64" s="237">
        <f t="shared" si="91"/>
        <v>0</v>
      </c>
      <c r="X64" s="237">
        <f t="shared" si="91"/>
        <v>0</v>
      </c>
      <c r="Y64" s="237">
        <f t="shared" si="91"/>
        <v>0</v>
      </c>
      <c r="Z64" s="237">
        <f t="shared" si="91"/>
        <v>0</v>
      </c>
      <c r="AA64" s="237">
        <f t="shared" si="91"/>
        <v>0</v>
      </c>
      <c r="AB64" s="224"/>
      <c r="AC64" s="237">
        <f t="shared" ref="AC64:AI64" si="92">+AC65+AC74</f>
        <v>370</v>
      </c>
      <c r="AD64" s="237">
        <f t="shared" si="92"/>
        <v>370</v>
      </c>
      <c r="AE64" s="237">
        <f t="shared" si="92"/>
        <v>0</v>
      </c>
      <c r="AF64" s="237">
        <f t="shared" si="92"/>
        <v>0</v>
      </c>
      <c r="AG64" s="237">
        <f t="shared" si="92"/>
        <v>0</v>
      </c>
      <c r="AH64" s="237">
        <f t="shared" si="92"/>
        <v>0</v>
      </c>
      <c r="AI64" s="237">
        <f t="shared" si="92"/>
        <v>0</v>
      </c>
      <c r="AJ64" s="224"/>
      <c r="AK64" s="237">
        <f t="shared" ref="AK64:AQ64" si="93">+AK65+AK74</f>
        <v>410</v>
      </c>
      <c r="AL64" s="237">
        <f t="shared" si="93"/>
        <v>410</v>
      </c>
      <c r="AM64" s="237">
        <f t="shared" si="93"/>
        <v>0</v>
      </c>
      <c r="AN64" s="237">
        <f t="shared" si="93"/>
        <v>0</v>
      </c>
      <c r="AO64" s="237">
        <f t="shared" si="93"/>
        <v>0</v>
      </c>
      <c r="AP64" s="237">
        <f t="shared" si="93"/>
        <v>0</v>
      </c>
      <c r="AQ64" s="237">
        <f t="shared" si="93"/>
        <v>0</v>
      </c>
      <c r="AR64" s="224"/>
      <c r="AS64" s="237">
        <f t="shared" ref="AS64:AY64" si="94">+AS65+AS74</f>
        <v>360</v>
      </c>
      <c r="AT64" s="237">
        <f t="shared" si="94"/>
        <v>360</v>
      </c>
      <c r="AU64" s="237">
        <f t="shared" si="94"/>
        <v>0</v>
      </c>
      <c r="AV64" s="237">
        <f t="shared" si="94"/>
        <v>0</v>
      </c>
      <c r="AW64" s="237">
        <f t="shared" si="94"/>
        <v>0</v>
      </c>
      <c r="AX64" s="237">
        <f t="shared" si="94"/>
        <v>0</v>
      </c>
      <c r="AY64" s="237">
        <f t="shared" si="94"/>
        <v>0</v>
      </c>
    </row>
    <row r="65" spans="3:51" ht="31.9" customHeight="1" x14ac:dyDescent="0.25">
      <c r="C65" s="165" t="s">
        <v>2873</v>
      </c>
      <c r="D65" s="166" t="s">
        <v>2872</v>
      </c>
      <c r="E65" s="167"/>
      <c r="F65" s="168"/>
      <c r="G65" s="169"/>
      <c r="H65" s="170"/>
      <c r="I65" s="171"/>
      <c r="J65" s="171"/>
      <c r="K65" s="171"/>
      <c r="L65" s="171"/>
      <c r="M65" s="172">
        <f t="shared" ref="M65:S65" si="95">SUM(M66:M73)/2</f>
        <v>683</v>
      </c>
      <c r="N65" s="172">
        <f t="shared" si="95"/>
        <v>683</v>
      </c>
      <c r="O65" s="172">
        <f t="shared" si="95"/>
        <v>0</v>
      </c>
      <c r="P65" s="172">
        <f t="shared" si="95"/>
        <v>0</v>
      </c>
      <c r="Q65" s="172">
        <f t="shared" si="95"/>
        <v>0</v>
      </c>
      <c r="R65" s="172">
        <f t="shared" si="95"/>
        <v>0</v>
      </c>
      <c r="S65" s="172">
        <f t="shared" si="95"/>
        <v>0</v>
      </c>
      <c r="T65" s="173"/>
      <c r="U65" s="174">
        <f t="shared" ref="U65:AA65" si="96">SUM(U66:U73)/2</f>
        <v>123</v>
      </c>
      <c r="V65" s="174">
        <f t="shared" si="96"/>
        <v>123</v>
      </c>
      <c r="W65" s="174">
        <f t="shared" si="96"/>
        <v>0</v>
      </c>
      <c r="X65" s="174">
        <f t="shared" si="96"/>
        <v>0</v>
      </c>
      <c r="Y65" s="174">
        <f t="shared" si="96"/>
        <v>0</v>
      </c>
      <c r="Z65" s="174">
        <f t="shared" si="96"/>
        <v>0</v>
      </c>
      <c r="AA65" s="174">
        <f t="shared" si="96"/>
        <v>0</v>
      </c>
      <c r="AB65" s="173"/>
      <c r="AC65" s="174">
        <f t="shared" ref="AC65:AI65" si="97">SUM(AC66:AC73)/2</f>
        <v>220</v>
      </c>
      <c r="AD65" s="174">
        <f t="shared" si="97"/>
        <v>220</v>
      </c>
      <c r="AE65" s="174">
        <f t="shared" si="97"/>
        <v>0</v>
      </c>
      <c r="AF65" s="174">
        <f t="shared" si="97"/>
        <v>0</v>
      </c>
      <c r="AG65" s="174">
        <f t="shared" si="97"/>
        <v>0</v>
      </c>
      <c r="AH65" s="174">
        <f t="shared" si="97"/>
        <v>0</v>
      </c>
      <c r="AI65" s="174">
        <f t="shared" si="97"/>
        <v>0</v>
      </c>
      <c r="AJ65" s="173"/>
      <c r="AK65" s="174">
        <f t="shared" ref="AK65:AQ65" si="98">SUM(AK66:AK73)/2</f>
        <v>180</v>
      </c>
      <c r="AL65" s="174">
        <f t="shared" si="98"/>
        <v>180</v>
      </c>
      <c r="AM65" s="174">
        <f t="shared" si="98"/>
        <v>0</v>
      </c>
      <c r="AN65" s="174">
        <f t="shared" si="98"/>
        <v>0</v>
      </c>
      <c r="AO65" s="174">
        <f t="shared" si="98"/>
        <v>0</v>
      </c>
      <c r="AP65" s="174">
        <f t="shared" si="98"/>
        <v>0</v>
      </c>
      <c r="AQ65" s="174">
        <f t="shared" si="98"/>
        <v>0</v>
      </c>
      <c r="AR65" s="173"/>
      <c r="AS65" s="174">
        <f t="shared" ref="AS65:AY65" si="99">SUM(AS66:AS73)/2</f>
        <v>160</v>
      </c>
      <c r="AT65" s="174">
        <f t="shared" si="99"/>
        <v>160</v>
      </c>
      <c r="AU65" s="174">
        <f t="shared" si="99"/>
        <v>0</v>
      </c>
      <c r="AV65" s="174">
        <f t="shared" si="99"/>
        <v>0</v>
      </c>
      <c r="AW65" s="174">
        <f t="shared" si="99"/>
        <v>0</v>
      </c>
      <c r="AX65" s="174">
        <f t="shared" si="99"/>
        <v>0</v>
      </c>
      <c r="AY65" s="174">
        <f t="shared" si="99"/>
        <v>0</v>
      </c>
    </row>
    <row r="66" spans="3:51" ht="31.9" customHeight="1" x14ac:dyDescent="0.25">
      <c r="D66" s="202" t="s">
        <v>2875</v>
      </c>
      <c r="E66" s="551" t="s">
        <v>2874</v>
      </c>
      <c r="F66" s="552"/>
      <c r="G66" s="176"/>
      <c r="H66" s="177"/>
      <c r="I66" s="178"/>
      <c r="J66" s="178"/>
      <c r="K66" s="178"/>
      <c r="L66" s="178"/>
      <c r="M66" s="179">
        <f t="shared" ref="M66:S73" si="100">+U66+AC66+AK66+AS66</f>
        <v>40</v>
      </c>
      <c r="N66" s="179">
        <f t="shared" si="100"/>
        <v>40</v>
      </c>
      <c r="O66" s="179">
        <f t="shared" si="100"/>
        <v>0</v>
      </c>
      <c r="P66" s="179">
        <f t="shared" si="100"/>
        <v>0</v>
      </c>
      <c r="Q66" s="179">
        <f t="shared" si="100"/>
        <v>0</v>
      </c>
      <c r="R66" s="179">
        <f t="shared" si="100"/>
        <v>0</v>
      </c>
      <c r="S66" s="179">
        <f t="shared" si="100"/>
        <v>0</v>
      </c>
      <c r="T66" s="180"/>
      <c r="U66" s="181">
        <f t="shared" ref="U66:AA66" si="101">SUM(U67:U67)</f>
        <v>0</v>
      </c>
      <c r="V66" s="181">
        <f t="shared" si="101"/>
        <v>0</v>
      </c>
      <c r="W66" s="181">
        <f t="shared" si="101"/>
        <v>0</v>
      </c>
      <c r="X66" s="181">
        <f t="shared" si="101"/>
        <v>0</v>
      </c>
      <c r="Y66" s="181">
        <f t="shared" si="101"/>
        <v>0</v>
      </c>
      <c r="Z66" s="181">
        <f t="shared" si="101"/>
        <v>0</v>
      </c>
      <c r="AA66" s="181">
        <f t="shared" si="101"/>
        <v>0</v>
      </c>
      <c r="AB66" s="180"/>
      <c r="AC66" s="181">
        <f t="shared" ref="AC66:AI66" si="102">SUM(AC67:AC67)</f>
        <v>40</v>
      </c>
      <c r="AD66" s="181">
        <f t="shared" si="102"/>
        <v>40</v>
      </c>
      <c r="AE66" s="181">
        <f t="shared" si="102"/>
        <v>0</v>
      </c>
      <c r="AF66" s="181">
        <f t="shared" si="102"/>
        <v>0</v>
      </c>
      <c r="AG66" s="181">
        <f t="shared" si="102"/>
        <v>0</v>
      </c>
      <c r="AH66" s="181">
        <f t="shared" si="102"/>
        <v>0</v>
      </c>
      <c r="AI66" s="181">
        <f t="shared" si="102"/>
        <v>0</v>
      </c>
      <c r="AJ66" s="180"/>
      <c r="AK66" s="181">
        <f t="shared" ref="AK66:AQ66" si="103">SUM(AK67:AK67)</f>
        <v>0</v>
      </c>
      <c r="AL66" s="181">
        <f t="shared" si="103"/>
        <v>0</v>
      </c>
      <c r="AM66" s="181">
        <f t="shared" si="103"/>
        <v>0</v>
      </c>
      <c r="AN66" s="181">
        <f t="shared" si="103"/>
        <v>0</v>
      </c>
      <c r="AO66" s="181">
        <f t="shared" si="103"/>
        <v>0</v>
      </c>
      <c r="AP66" s="181">
        <f t="shared" si="103"/>
        <v>0</v>
      </c>
      <c r="AQ66" s="181">
        <f t="shared" si="103"/>
        <v>0</v>
      </c>
      <c r="AR66" s="180"/>
      <c r="AS66" s="181">
        <f t="shared" ref="AS66:AY66" si="104">SUM(AS67:AS67)</f>
        <v>0</v>
      </c>
      <c r="AT66" s="181">
        <f t="shared" si="104"/>
        <v>0</v>
      </c>
      <c r="AU66" s="181">
        <f t="shared" si="104"/>
        <v>0</v>
      </c>
      <c r="AV66" s="181">
        <f t="shared" si="104"/>
        <v>0</v>
      </c>
      <c r="AW66" s="181">
        <f t="shared" si="104"/>
        <v>0</v>
      </c>
      <c r="AX66" s="181">
        <f t="shared" si="104"/>
        <v>0</v>
      </c>
      <c r="AY66" s="181">
        <f t="shared" si="104"/>
        <v>0</v>
      </c>
    </row>
    <row r="67" spans="3:51" ht="31.9" customHeight="1" x14ac:dyDescent="0.25">
      <c r="D67" s="202"/>
      <c r="E67" s="182">
        <f>+Metas!H1061</f>
        <v>908</v>
      </c>
      <c r="F67" s="183" t="str">
        <f>+Metas!K1061</f>
        <v>Unidades de producción minera de carbón y arcilla acompañadas, para que lleguen a los grados 2 y 3 de formalización de la actividad (minería formal y minería formal avanzada)</v>
      </c>
      <c r="G67" s="226">
        <f>+Metas!J1061</f>
        <v>20</v>
      </c>
      <c r="H67" s="1">
        <f>SUM(I67:L67)</f>
        <v>20</v>
      </c>
      <c r="I67" s="185"/>
      <c r="J67" s="185">
        <v>10</v>
      </c>
      <c r="K67" s="185"/>
      <c r="L67" s="185">
        <v>10</v>
      </c>
      <c r="M67" s="186">
        <f t="shared" si="100"/>
        <v>40</v>
      </c>
      <c r="N67" s="186">
        <f t="shared" si="100"/>
        <v>40</v>
      </c>
      <c r="O67" s="186">
        <f t="shared" si="100"/>
        <v>0</v>
      </c>
      <c r="P67" s="186">
        <f t="shared" si="100"/>
        <v>0</v>
      </c>
      <c r="Q67" s="186">
        <f t="shared" si="100"/>
        <v>0</v>
      </c>
      <c r="R67" s="186">
        <f t="shared" si="100"/>
        <v>0</v>
      </c>
      <c r="S67" s="186">
        <f t="shared" si="100"/>
        <v>0</v>
      </c>
      <c r="T67" s="227">
        <f>+I67</f>
        <v>0</v>
      </c>
      <c r="U67" s="186">
        <f>SUM(V67:AA67)</f>
        <v>0</v>
      </c>
      <c r="V67" s="188"/>
      <c r="W67" s="188"/>
      <c r="X67" s="188"/>
      <c r="Y67" s="188"/>
      <c r="Z67" s="188"/>
      <c r="AA67" s="188"/>
      <c r="AB67" s="227">
        <f>+J67</f>
        <v>10</v>
      </c>
      <c r="AC67" s="186">
        <f>SUM(AD67:AI67)</f>
        <v>40</v>
      </c>
      <c r="AD67" s="188">
        <v>40</v>
      </c>
      <c r="AE67" s="188"/>
      <c r="AF67" s="188"/>
      <c r="AG67" s="188"/>
      <c r="AH67" s="188"/>
      <c r="AI67" s="188"/>
      <c r="AJ67" s="227">
        <f>+K67</f>
        <v>0</v>
      </c>
      <c r="AK67" s="186">
        <f>SUM(AL67:AQ67)</f>
        <v>0</v>
      </c>
      <c r="AL67" s="188"/>
      <c r="AM67" s="188"/>
      <c r="AN67" s="188"/>
      <c r="AO67" s="188"/>
      <c r="AP67" s="188"/>
      <c r="AQ67" s="188"/>
      <c r="AR67" s="227">
        <f>+L67</f>
        <v>10</v>
      </c>
      <c r="AS67" s="186">
        <f>SUM(AT67:AY67)</f>
        <v>0</v>
      </c>
      <c r="AT67" s="188"/>
      <c r="AU67" s="188"/>
      <c r="AV67" s="188"/>
      <c r="AW67" s="188"/>
      <c r="AX67" s="188"/>
      <c r="AY67" s="188"/>
    </row>
    <row r="68" spans="3:51" ht="31.9" customHeight="1" x14ac:dyDescent="0.25">
      <c r="D68" s="202" t="s">
        <v>2877</v>
      </c>
      <c r="E68" s="551" t="s">
        <v>2876</v>
      </c>
      <c r="F68" s="552"/>
      <c r="G68" s="189"/>
      <c r="H68" s="177"/>
      <c r="I68" s="178"/>
      <c r="J68" s="178"/>
      <c r="K68" s="178"/>
      <c r="L68" s="178"/>
      <c r="M68" s="190">
        <f t="shared" si="100"/>
        <v>643</v>
      </c>
      <c r="N68" s="190">
        <f t="shared" si="100"/>
        <v>643</v>
      </c>
      <c r="O68" s="190">
        <f t="shared" si="100"/>
        <v>0</v>
      </c>
      <c r="P68" s="190">
        <f t="shared" si="100"/>
        <v>0</v>
      </c>
      <c r="Q68" s="190">
        <f t="shared" si="100"/>
        <v>0</v>
      </c>
      <c r="R68" s="190">
        <f t="shared" si="100"/>
        <v>0</v>
      </c>
      <c r="S68" s="190">
        <f t="shared" si="100"/>
        <v>0</v>
      </c>
      <c r="T68" s="180"/>
      <c r="U68" s="181">
        <f t="shared" ref="U68:AA68" si="105">SUM(U69:U73)</f>
        <v>123</v>
      </c>
      <c r="V68" s="181">
        <f t="shared" si="105"/>
        <v>123</v>
      </c>
      <c r="W68" s="181">
        <f t="shared" si="105"/>
        <v>0</v>
      </c>
      <c r="X68" s="181">
        <f t="shared" si="105"/>
        <v>0</v>
      </c>
      <c r="Y68" s="181">
        <f t="shared" si="105"/>
        <v>0</v>
      </c>
      <c r="Z68" s="181">
        <f t="shared" si="105"/>
        <v>0</v>
      </c>
      <c r="AA68" s="181">
        <f t="shared" si="105"/>
        <v>0</v>
      </c>
      <c r="AB68" s="180"/>
      <c r="AC68" s="181">
        <f t="shared" ref="AC68:AI68" si="106">SUM(AC69:AC73)</f>
        <v>180</v>
      </c>
      <c r="AD68" s="181">
        <f t="shared" si="106"/>
        <v>180</v>
      </c>
      <c r="AE68" s="181">
        <f t="shared" si="106"/>
        <v>0</v>
      </c>
      <c r="AF68" s="181">
        <f t="shared" si="106"/>
        <v>0</v>
      </c>
      <c r="AG68" s="181">
        <f t="shared" si="106"/>
        <v>0</v>
      </c>
      <c r="AH68" s="181">
        <f t="shared" si="106"/>
        <v>0</v>
      </c>
      <c r="AI68" s="181">
        <f t="shared" si="106"/>
        <v>0</v>
      </c>
      <c r="AJ68" s="180"/>
      <c r="AK68" s="181">
        <f t="shared" ref="AK68:AQ68" si="107">SUM(AK69:AK73)</f>
        <v>180</v>
      </c>
      <c r="AL68" s="181">
        <f t="shared" si="107"/>
        <v>180</v>
      </c>
      <c r="AM68" s="181">
        <f t="shared" si="107"/>
        <v>0</v>
      </c>
      <c r="AN68" s="181">
        <f t="shared" si="107"/>
        <v>0</v>
      </c>
      <c r="AO68" s="181">
        <f t="shared" si="107"/>
        <v>0</v>
      </c>
      <c r="AP68" s="181">
        <f t="shared" si="107"/>
        <v>0</v>
      </c>
      <c r="AQ68" s="181">
        <f t="shared" si="107"/>
        <v>0</v>
      </c>
      <c r="AR68" s="180"/>
      <c r="AS68" s="181">
        <f t="shared" ref="AS68:AY68" si="108">SUM(AS69:AS73)</f>
        <v>160</v>
      </c>
      <c r="AT68" s="181">
        <f t="shared" si="108"/>
        <v>160</v>
      </c>
      <c r="AU68" s="181">
        <f t="shared" si="108"/>
        <v>0</v>
      </c>
      <c r="AV68" s="181">
        <f t="shared" si="108"/>
        <v>0</v>
      </c>
      <c r="AW68" s="181">
        <f t="shared" si="108"/>
        <v>0</v>
      </c>
      <c r="AX68" s="181">
        <f t="shared" si="108"/>
        <v>0</v>
      </c>
      <c r="AY68" s="181">
        <f t="shared" si="108"/>
        <v>0</v>
      </c>
    </row>
    <row r="69" spans="3:51" ht="31.9" customHeight="1" x14ac:dyDescent="0.25">
      <c r="D69" s="202"/>
      <c r="E69" s="182">
        <f>+Metas!H1062</f>
        <v>909</v>
      </c>
      <c r="F69" s="191" t="str">
        <f>+Metas!K1062</f>
        <v>Capacitaciones a títulos mineros en buenas prácticas operativas, seguridad y autocuidado para el desarrollo de las labores en el trabajo.</v>
      </c>
      <c r="G69" s="226">
        <f>+Metas!J1062</f>
        <v>20</v>
      </c>
      <c r="H69" s="1">
        <f>SUM(I69:L69)</f>
        <v>20</v>
      </c>
      <c r="I69" s="185">
        <v>5</v>
      </c>
      <c r="J69" s="185">
        <v>5</v>
      </c>
      <c r="K69" s="185">
        <v>5</v>
      </c>
      <c r="L69" s="185">
        <v>5</v>
      </c>
      <c r="M69" s="186">
        <f t="shared" si="100"/>
        <v>80</v>
      </c>
      <c r="N69" s="186">
        <f t="shared" si="100"/>
        <v>80</v>
      </c>
      <c r="O69" s="186">
        <f t="shared" si="100"/>
        <v>0</v>
      </c>
      <c r="P69" s="186">
        <f t="shared" si="100"/>
        <v>0</v>
      </c>
      <c r="Q69" s="186">
        <f t="shared" si="100"/>
        <v>0</v>
      </c>
      <c r="R69" s="186">
        <f t="shared" si="100"/>
        <v>0</v>
      </c>
      <c r="S69" s="186">
        <f t="shared" si="100"/>
        <v>0</v>
      </c>
      <c r="T69" s="227">
        <f>+I69</f>
        <v>5</v>
      </c>
      <c r="U69" s="186">
        <f>SUM(V69:AA69)</f>
        <v>20</v>
      </c>
      <c r="V69" s="188">
        <v>20</v>
      </c>
      <c r="W69" s="188"/>
      <c r="X69" s="188"/>
      <c r="Y69" s="188"/>
      <c r="Z69" s="188"/>
      <c r="AA69" s="188"/>
      <c r="AB69" s="227">
        <f>+J69</f>
        <v>5</v>
      </c>
      <c r="AC69" s="186">
        <f>SUM(AD69:AI69)</f>
        <v>20</v>
      </c>
      <c r="AD69" s="188">
        <v>20</v>
      </c>
      <c r="AE69" s="188"/>
      <c r="AF69" s="188"/>
      <c r="AG69" s="188"/>
      <c r="AH69" s="188"/>
      <c r="AI69" s="188"/>
      <c r="AJ69" s="227">
        <f>+K69</f>
        <v>5</v>
      </c>
      <c r="AK69" s="186">
        <f>SUM(AL69:AQ69)</f>
        <v>20</v>
      </c>
      <c r="AL69" s="188">
        <v>20</v>
      </c>
      <c r="AM69" s="188"/>
      <c r="AN69" s="188"/>
      <c r="AO69" s="188"/>
      <c r="AP69" s="188"/>
      <c r="AQ69" s="188"/>
      <c r="AR69" s="227">
        <f>+L69</f>
        <v>5</v>
      </c>
      <c r="AS69" s="186">
        <f>SUM(AT69:AY69)</f>
        <v>20</v>
      </c>
      <c r="AT69" s="188">
        <v>20</v>
      </c>
      <c r="AU69" s="188"/>
      <c r="AV69" s="188"/>
      <c r="AW69" s="188"/>
      <c r="AX69" s="188"/>
      <c r="AY69" s="188"/>
    </row>
    <row r="70" spans="3:51" ht="31.9" customHeight="1" x14ac:dyDescent="0.25">
      <c r="D70" s="202"/>
      <c r="E70" s="182">
        <f>+Metas!H1063</f>
        <v>910</v>
      </c>
      <c r="F70" s="191" t="str">
        <f>+Metas!K1063</f>
        <v xml:space="preserve">Unidades de producción minera dotadas de elementos de protección personal de seguridad minera </v>
      </c>
      <c r="G70" s="226">
        <f>+Metas!J1063</f>
        <v>50</v>
      </c>
      <c r="H70" s="1">
        <f>SUM(I70:L70)</f>
        <v>50</v>
      </c>
      <c r="I70" s="185">
        <v>10</v>
      </c>
      <c r="J70" s="185">
        <v>10</v>
      </c>
      <c r="K70" s="185">
        <v>10</v>
      </c>
      <c r="L70" s="185">
        <v>20</v>
      </c>
      <c r="M70" s="186">
        <f t="shared" si="100"/>
        <v>285</v>
      </c>
      <c r="N70" s="186">
        <f t="shared" si="100"/>
        <v>285</v>
      </c>
      <c r="O70" s="186">
        <f t="shared" si="100"/>
        <v>0</v>
      </c>
      <c r="P70" s="186">
        <f t="shared" si="100"/>
        <v>0</v>
      </c>
      <c r="Q70" s="186">
        <f t="shared" si="100"/>
        <v>0</v>
      </c>
      <c r="R70" s="186">
        <f t="shared" si="100"/>
        <v>0</v>
      </c>
      <c r="S70" s="186">
        <f t="shared" si="100"/>
        <v>0</v>
      </c>
      <c r="T70" s="227">
        <f>+I70</f>
        <v>10</v>
      </c>
      <c r="U70" s="186">
        <f>SUM(V70:AA70)</f>
        <v>75</v>
      </c>
      <c r="V70" s="188">
        <v>75</v>
      </c>
      <c r="W70" s="188"/>
      <c r="X70" s="188"/>
      <c r="Y70" s="188"/>
      <c r="Z70" s="188"/>
      <c r="AA70" s="188"/>
      <c r="AB70" s="227">
        <f>+J70</f>
        <v>10</v>
      </c>
      <c r="AC70" s="186">
        <f>SUM(AD70:AI70)</f>
        <v>60</v>
      </c>
      <c r="AD70" s="188">
        <v>60</v>
      </c>
      <c r="AE70" s="188"/>
      <c r="AF70" s="188"/>
      <c r="AG70" s="188"/>
      <c r="AH70" s="188"/>
      <c r="AI70" s="188"/>
      <c r="AJ70" s="227">
        <f>+K70</f>
        <v>10</v>
      </c>
      <c r="AK70" s="186">
        <f>SUM(AL70:AQ70)</f>
        <v>60</v>
      </c>
      <c r="AL70" s="188">
        <v>60</v>
      </c>
      <c r="AM70" s="188"/>
      <c r="AN70" s="188"/>
      <c r="AO70" s="188"/>
      <c r="AP70" s="188"/>
      <c r="AQ70" s="188"/>
      <c r="AR70" s="227">
        <f>+L70</f>
        <v>20</v>
      </c>
      <c r="AS70" s="186">
        <f>SUM(AT70:AY70)</f>
        <v>90</v>
      </c>
      <c r="AT70" s="188">
        <v>90</v>
      </c>
      <c r="AU70" s="188"/>
      <c r="AV70" s="188"/>
      <c r="AW70" s="188"/>
      <c r="AX70" s="188"/>
      <c r="AY70" s="188"/>
    </row>
    <row r="71" spans="3:51" ht="31.9" customHeight="1" x14ac:dyDescent="0.25">
      <c r="D71" s="202"/>
      <c r="E71" s="182">
        <f>+Metas!H1064</f>
        <v>911</v>
      </c>
      <c r="F71" s="191" t="str">
        <f>+Metas!K1064</f>
        <v>Unidades productivas mineras de carbón, arcilla, gravas y arenas, caliza y roca fosfórica en el Departamento caracterizadas</v>
      </c>
      <c r="G71" s="226">
        <f>+Metas!J1064</f>
        <v>200</v>
      </c>
      <c r="H71" s="1">
        <f>SUM(I71:L71)</f>
        <v>200</v>
      </c>
      <c r="I71" s="185">
        <v>20</v>
      </c>
      <c r="J71" s="185">
        <v>60</v>
      </c>
      <c r="K71" s="185">
        <v>60</v>
      </c>
      <c r="L71" s="185">
        <v>60</v>
      </c>
      <c r="M71" s="186">
        <f t="shared" si="100"/>
        <v>178</v>
      </c>
      <c r="N71" s="186">
        <f t="shared" si="100"/>
        <v>178</v>
      </c>
      <c r="O71" s="186">
        <f t="shared" si="100"/>
        <v>0</v>
      </c>
      <c r="P71" s="186">
        <f t="shared" si="100"/>
        <v>0</v>
      </c>
      <c r="Q71" s="186">
        <f t="shared" si="100"/>
        <v>0</v>
      </c>
      <c r="R71" s="186">
        <f t="shared" si="100"/>
        <v>0</v>
      </c>
      <c r="S71" s="186">
        <f t="shared" si="100"/>
        <v>0</v>
      </c>
      <c r="T71" s="227">
        <f>+I71</f>
        <v>20</v>
      </c>
      <c r="U71" s="186">
        <f>SUM(V71:AA71)</f>
        <v>28</v>
      </c>
      <c r="V71" s="188">
        <v>28</v>
      </c>
      <c r="W71" s="188"/>
      <c r="X71" s="188"/>
      <c r="Y71" s="188"/>
      <c r="Z71" s="188"/>
      <c r="AA71" s="188"/>
      <c r="AB71" s="227">
        <f>+J71</f>
        <v>60</v>
      </c>
      <c r="AC71" s="186">
        <f>SUM(AD71:AI71)</f>
        <v>50</v>
      </c>
      <c r="AD71" s="188">
        <v>50</v>
      </c>
      <c r="AE71" s="188"/>
      <c r="AF71" s="188"/>
      <c r="AG71" s="188"/>
      <c r="AH71" s="188"/>
      <c r="AI71" s="188"/>
      <c r="AJ71" s="227">
        <f>+K71</f>
        <v>60</v>
      </c>
      <c r="AK71" s="186">
        <f>SUM(AL71:AQ71)</f>
        <v>50</v>
      </c>
      <c r="AL71" s="188">
        <v>50</v>
      </c>
      <c r="AM71" s="188"/>
      <c r="AN71" s="188"/>
      <c r="AO71" s="188"/>
      <c r="AP71" s="188"/>
      <c r="AQ71" s="188"/>
      <c r="AR71" s="227">
        <f>+L71</f>
        <v>60</v>
      </c>
      <c r="AS71" s="186">
        <f>SUM(AT71:AY71)</f>
        <v>50</v>
      </c>
      <c r="AT71" s="188">
        <v>50</v>
      </c>
      <c r="AU71" s="188"/>
      <c r="AV71" s="188"/>
      <c r="AW71" s="188"/>
      <c r="AX71" s="188"/>
      <c r="AY71" s="188"/>
    </row>
    <row r="72" spans="3:51" ht="31.9" customHeight="1" x14ac:dyDescent="0.25">
      <c r="D72" s="202"/>
      <c r="E72" s="182">
        <f>+Metas!H1065</f>
        <v>912</v>
      </c>
      <c r="F72" s="191" t="str">
        <f>+Metas!K1065</f>
        <v>Campañas realizadas para el control y erradicación de la minería informal en el Departamento</v>
      </c>
      <c r="G72" s="226">
        <f>+Metas!J1065</f>
        <v>2</v>
      </c>
      <c r="H72" s="1">
        <f>SUM(I72:L72)</f>
        <v>2</v>
      </c>
      <c r="I72" s="185"/>
      <c r="J72" s="185">
        <v>1</v>
      </c>
      <c r="K72" s="185">
        <v>1</v>
      </c>
      <c r="L72" s="185"/>
      <c r="M72" s="186">
        <f t="shared" si="100"/>
        <v>100</v>
      </c>
      <c r="N72" s="186">
        <f t="shared" si="100"/>
        <v>100</v>
      </c>
      <c r="O72" s="186">
        <f t="shared" si="100"/>
        <v>0</v>
      </c>
      <c r="P72" s="186">
        <f t="shared" si="100"/>
        <v>0</v>
      </c>
      <c r="Q72" s="186">
        <f t="shared" si="100"/>
        <v>0</v>
      </c>
      <c r="R72" s="186">
        <f t="shared" si="100"/>
        <v>0</v>
      </c>
      <c r="S72" s="186">
        <f t="shared" si="100"/>
        <v>0</v>
      </c>
      <c r="T72" s="227">
        <f>+I72</f>
        <v>0</v>
      </c>
      <c r="U72" s="186">
        <f>SUM(V72:AA72)</f>
        <v>0</v>
      </c>
      <c r="V72" s="188"/>
      <c r="W72" s="188"/>
      <c r="X72" s="188"/>
      <c r="Y72" s="188"/>
      <c r="Z72" s="188"/>
      <c r="AA72" s="188"/>
      <c r="AB72" s="227">
        <f>+J72</f>
        <v>1</v>
      </c>
      <c r="AC72" s="186">
        <f>SUM(AD72:AI72)</f>
        <v>50</v>
      </c>
      <c r="AD72" s="188">
        <v>50</v>
      </c>
      <c r="AE72" s="188"/>
      <c r="AF72" s="188"/>
      <c r="AG72" s="188"/>
      <c r="AH72" s="188"/>
      <c r="AI72" s="188"/>
      <c r="AJ72" s="227">
        <f>+K72</f>
        <v>1</v>
      </c>
      <c r="AK72" s="186">
        <f>SUM(AL72:AQ72)</f>
        <v>50</v>
      </c>
      <c r="AL72" s="188">
        <v>50</v>
      </c>
      <c r="AM72" s="188"/>
      <c r="AN72" s="188"/>
      <c r="AO72" s="188"/>
      <c r="AP72" s="188"/>
      <c r="AQ72" s="188"/>
      <c r="AR72" s="227">
        <f>+L72</f>
        <v>0</v>
      </c>
      <c r="AS72" s="186">
        <f>SUM(AT72:AY72)</f>
        <v>0</v>
      </c>
      <c r="AT72" s="188"/>
      <c r="AU72" s="188"/>
      <c r="AV72" s="188"/>
      <c r="AW72" s="188"/>
      <c r="AX72" s="188"/>
      <c r="AY72" s="188"/>
    </row>
    <row r="73" spans="3:51" ht="31.9" customHeight="1" x14ac:dyDescent="0.25">
      <c r="D73" s="202"/>
      <c r="E73" s="182">
        <f>+Metas!H1066</f>
        <v>913</v>
      </c>
      <c r="F73" s="191" t="str">
        <f>+Metas!K1066</f>
        <v>Vías terciarias utilizadas para la minería en la región mejoradas.</v>
      </c>
      <c r="G73" s="226">
        <f>+Metas!J1066</f>
        <v>3</v>
      </c>
      <c r="H73" s="1">
        <f>SUM(I73:L73)</f>
        <v>3</v>
      </c>
      <c r="I73" s="185"/>
      <c r="J73" s="185">
        <v>1</v>
      </c>
      <c r="K73" s="185">
        <v>1</v>
      </c>
      <c r="L73" s="185">
        <v>1</v>
      </c>
      <c r="M73" s="186">
        <f t="shared" si="100"/>
        <v>0</v>
      </c>
      <c r="N73" s="186">
        <f t="shared" si="100"/>
        <v>0</v>
      </c>
      <c r="O73" s="186">
        <f t="shared" si="100"/>
        <v>0</v>
      </c>
      <c r="P73" s="186">
        <f t="shared" si="100"/>
        <v>0</v>
      </c>
      <c r="Q73" s="186">
        <f t="shared" si="100"/>
        <v>0</v>
      </c>
      <c r="R73" s="186">
        <f t="shared" si="100"/>
        <v>0</v>
      </c>
      <c r="S73" s="186">
        <f t="shared" si="100"/>
        <v>0</v>
      </c>
      <c r="T73" s="227">
        <f>+I73</f>
        <v>0</v>
      </c>
      <c r="U73" s="186">
        <f>SUM(V73:AA73)</f>
        <v>0</v>
      </c>
      <c r="V73" s="188"/>
      <c r="W73" s="188"/>
      <c r="X73" s="188"/>
      <c r="Y73" s="188"/>
      <c r="Z73" s="188"/>
      <c r="AA73" s="188"/>
      <c r="AB73" s="227">
        <f>+J73</f>
        <v>1</v>
      </c>
      <c r="AC73" s="186">
        <f>SUM(AD73:AI73)</f>
        <v>0</v>
      </c>
      <c r="AD73" s="188"/>
      <c r="AE73" s="188"/>
      <c r="AF73" s="188"/>
      <c r="AG73" s="188"/>
      <c r="AH73" s="188"/>
      <c r="AI73" s="188"/>
      <c r="AJ73" s="227">
        <f>+K73</f>
        <v>1</v>
      </c>
      <c r="AK73" s="186">
        <f>SUM(AL73:AQ73)</f>
        <v>0</v>
      </c>
      <c r="AL73" s="188"/>
      <c r="AM73" s="188"/>
      <c r="AN73" s="188"/>
      <c r="AO73" s="188"/>
      <c r="AP73" s="188"/>
      <c r="AQ73" s="188"/>
      <c r="AR73" s="227">
        <f>+L73</f>
        <v>1</v>
      </c>
      <c r="AS73" s="186">
        <f>SUM(AT73:AY73)</f>
        <v>0</v>
      </c>
      <c r="AT73" s="188"/>
      <c r="AU73" s="188"/>
      <c r="AV73" s="188"/>
      <c r="AW73" s="188"/>
      <c r="AX73" s="188"/>
      <c r="AY73" s="188"/>
    </row>
    <row r="74" spans="3:51" ht="31.9" customHeight="1" x14ac:dyDescent="0.25">
      <c r="C74" s="165" t="s">
        <v>2879</v>
      </c>
      <c r="D74" s="166" t="s">
        <v>2878</v>
      </c>
      <c r="E74" s="228"/>
      <c r="F74" s="168"/>
      <c r="G74" s="194"/>
      <c r="H74" s="170"/>
      <c r="I74" s="171"/>
      <c r="J74" s="171"/>
      <c r="K74" s="171"/>
      <c r="L74" s="171"/>
      <c r="M74" s="195">
        <f t="shared" ref="M74:S74" si="109">SUM(M75:M82)/2</f>
        <v>605</v>
      </c>
      <c r="N74" s="195">
        <f t="shared" si="109"/>
        <v>605</v>
      </c>
      <c r="O74" s="195">
        <f t="shared" si="109"/>
        <v>0</v>
      </c>
      <c r="P74" s="195">
        <f t="shared" si="109"/>
        <v>0</v>
      </c>
      <c r="Q74" s="195">
        <f t="shared" si="109"/>
        <v>0</v>
      </c>
      <c r="R74" s="195">
        <f t="shared" si="109"/>
        <v>0</v>
      </c>
      <c r="S74" s="195">
        <f t="shared" si="109"/>
        <v>0</v>
      </c>
      <c r="T74" s="196"/>
      <c r="U74" s="197">
        <f t="shared" ref="U74:AA74" si="110">SUM(U75:U82)/2</f>
        <v>25</v>
      </c>
      <c r="V74" s="197">
        <f t="shared" si="110"/>
        <v>25</v>
      </c>
      <c r="W74" s="197">
        <f t="shared" si="110"/>
        <v>0</v>
      </c>
      <c r="X74" s="197">
        <f t="shared" si="110"/>
        <v>0</v>
      </c>
      <c r="Y74" s="197">
        <f t="shared" si="110"/>
        <v>0</v>
      </c>
      <c r="Z74" s="197">
        <f t="shared" si="110"/>
        <v>0</v>
      </c>
      <c r="AA74" s="197">
        <f t="shared" si="110"/>
        <v>0</v>
      </c>
      <c r="AB74" s="196"/>
      <c r="AC74" s="197">
        <f t="shared" ref="AC74:AI74" si="111">SUM(AC75:AC82)/2</f>
        <v>150</v>
      </c>
      <c r="AD74" s="197">
        <f t="shared" si="111"/>
        <v>150</v>
      </c>
      <c r="AE74" s="197">
        <f t="shared" si="111"/>
        <v>0</v>
      </c>
      <c r="AF74" s="197">
        <f t="shared" si="111"/>
        <v>0</v>
      </c>
      <c r="AG74" s="197">
        <f t="shared" si="111"/>
        <v>0</v>
      </c>
      <c r="AH74" s="197">
        <f t="shared" si="111"/>
        <v>0</v>
      </c>
      <c r="AI74" s="197">
        <f t="shared" si="111"/>
        <v>0</v>
      </c>
      <c r="AJ74" s="196"/>
      <c r="AK74" s="197">
        <f t="shared" ref="AK74:AQ74" si="112">SUM(AK75:AK82)/2</f>
        <v>230</v>
      </c>
      <c r="AL74" s="197">
        <f t="shared" si="112"/>
        <v>230</v>
      </c>
      <c r="AM74" s="197">
        <f t="shared" si="112"/>
        <v>0</v>
      </c>
      <c r="AN74" s="197">
        <f t="shared" si="112"/>
        <v>0</v>
      </c>
      <c r="AO74" s="197">
        <f t="shared" si="112"/>
        <v>0</v>
      </c>
      <c r="AP74" s="197">
        <f t="shared" si="112"/>
        <v>0</v>
      </c>
      <c r="AQ74" s="197">
        <f t="shared" si="112"/>
        <v>0</v>
      </c>
      <c r="AR74" s="196"/>
      <c r="AS74" s="197">
        <f t="shared" ref="AS74:AY74" si="113">SUM(AS75:AS82)/2</f>
        <v>200</v>
      </c>
      <c r="AT74" s="197">
        <f t="shared" si="113"/>
        <v>200</v>
      </c>
      <c r="AU74" s="197">
        <f t="shared" si="113"/>
        <v>0</v>
      </c>
      <c r="AV74" s="197">
        <f t="shared" si="113"/>
        <v>0</v>
      </c>
      <c r="AW74" s="197">
        <f t="shared" si="113"/>
        <v>0</v>
      </c>
      <c r="AX74" s="197">
        <f t="shared" si="113"/>
        <v>0</v>
      </c>
      <c r="AY74" s="197">
        <f t="shared" si="113"/>
        <v>0</v>
      </c>
    </row>
    <row r="75" spans="3:51" ht="31.9" customHeight="1" x14ac:dyDescent="0.25">
      <c r="D75" s="202" t="s">
        <v>2881</v>
      </c>
      <c r="E75" s="540" t="s">
        <v>2880</v>
      </c>
      <c r="F75" s="541"/>
      <c r="G75" s="189"/>
      <c r="H75" s="177"/>
      <c r="I75" s="178"/>
      <c r="J75" s="178"/>
      <c r="K75" s="178"/>
      <c r="L75" s="178"/>
      <c r="M75" s="190">
        <f t="shared" ref="M75:S82" si="114">+U75+AC75+AK75+AS75</f>
        <v>285</v>
      </c>
      <c r="N75" s="190">
        <f t="shared" si="114"/>
        <v>285</v>
      </c>
      <c r="O75" s="190">
        <f t="shared" si="114"/>
        <v>0</v>
      </c>
      <c r="P75" s="190">
        <f t="shared" si="114"/>
        <v>0</v>
      </c>
      <c r="Q75" s="190">
        <f t="shared" si="114"/>
        <v>0</v>
      </c>
      <c r="R75" s="190">
        <f t="shared" si="114"/>
        <v>0</v>
      </c>
      <c r="S75" s="190">
        <f t="shared" si="114"/>
        <v>0</v>
      </c>
      <c r="T75" s="192"/>
      <c r="U75" s="181">
        <f t="shared" ref="U75:AA75" si="115">SUM(U76:U78)</f>
        <v>25</v>
      </c>
      <c r="V75" s="181">
        <f t="shared" si="115"/>
        <v>25</v>
      </c>
      <c r="W75" s="181">
        <f t="shared" si="115"/>
        <v>0</v>
      </c>
      <c r="X75" s="181">
        <f t="shared" si="115"/>
        <v>0</v>
      </c>
      <c r="Y75" s="181">
        <f t="shared" si="115"/>
        <v>0</v>
      </c>
      <c r="Z75" s="181">
        <f t="shared" si="115"/>
        <v>0</v>
      </c>
      <c r="AA75" s="181">
        <f t="shared" si="115"/>
        <v>0</v>
      </c>
      <c r="AB75" s="192"/>
      <c r="AC75" s="181">
        <f t="shared" ref="AC75:AI75" si="116">SUM(AC76:AC78)</f>
        <v>120</v>
      </c>
      <c r="AD75" s="181">
        <f t="shared" si="116"/>
        <v>120</v>
      </c>
      <c r="AE75" s="181">
        <f t="shared" si="116"/>
        <v>0</v>
      </c>
      <c r="AF75" s="181">
        <f t="shared" si="116"/>
        <v>0</v>
      </c>
      <c r="AG75" s="181">
        <f t="shared" si="116"/>
        <v>0</v>
      </c>
      <c r="AH75" s="181">
        <f t="shared" si="116"/>
        <v>0</v>
      </c>
      <c r="AI75" s="181">
        <f t="shared" si="116"/>
        <v>0</v>
      </c>
      <c r="AJ75" s="192"/>
      <c r="AK75" s="181">
        <f t="shared" ref="AK75:AQ75" si="117">SUM(AK76:AK78)</f>
        <v>70</v>
      </c>
      <c r="AL75" s="181">
        <f t="shared" si="117"/>
        <v>70</v>
      </c>
      <c r="AM75" s="181">
        <f t="shared" si="117"/>
        <v>0</v>
      </c>
      <c r="AN75" s="181">
        <f t="shared" si="117"/>
        <v>0</v>
      </c>
      <c r="AO75" s="181">
        <f t="shared" si="117"/>
        <v>0</v>
      </c>
      <c r="AP75" s="181">
        <f t="shared" si="117"/>
        <v>0</v>
      </c>
      <c r="AQ75" s="181">
        <f t="shared" si="117"/>
        <v>0</v>
      </c>
      <c r="AR75" s="192"/>
      <c r="AS75" s="181">
        <f t="shared" ref="AS75:AY75" si="118">SUM(AS76:AS78)</f>
        <v>70</v>
      </c>
      <c r="AT75" s="181">
        <f t="shared" si="118"/>
        <v>70</v>
      </c>
      <c r="AU75" s="181">
        <f t="shared" si="118"/>
        <v>0</v>
      </c>
      <c r="AV75" s="181">
        <f t="shared" si="118"/>
        <v>0</v>
      </c>
      <c r="AW75" s="181">
        <f t="shared" si="118"/>
        <v>0</v>
      </c>
      <c r="AX75" s="181">
        <f t="shared" si="118"/>
        <v>0</v>
      </c>
      <c r="AY75" s="181">
        <f t="shared" si="118"/>
        <v>0</v>
      </c>
    </row>
    <row r="76" spans="3:51" ht="31.9" customHeight="1" x14ac:dyDescent="0.25">
      <c r="D76" s="202"/>
      <c r="E76" s="182">
        <f>+Metas!H1068</f>
        <v>914</v>
      </c>
      <c r="F76" s="191" t="str">
        <f>+Metas!K1068</f>
        <v>Eventos promocionales de la minería de la región realizados</v>
      </c>
      <c r="G76" s="226">
        <f>+Metas!J1068</f>
        <v>3</v>
      </c>
      <c r="H76" s="1">
        <f>SUM(I76:L76)</f>
        <v>3</v>
      </c>
      <c r="I76" s="198"/>
      <c r="J76" s="198">
        <v>1</v>
      </c>
      <c r="K76" s="198">
        <v>1</v>
      </c>
      <c r="L76" s="198">
        <v>1</v>
      </c>
      <c r="M76" s="186">
        <f t="shared" si="114"/>
        <v>210</v>
      </c>
      <c r="N76" s="186">
        <f t="shared" si="114"/>
        <v>210</v>
      </c>
      <c r="O76" s="186">
        <f t="shared" si="114"/>
        <v>0</v>
      </c>
      <c r="P76" s="186">
        <f t="shared" si="114"/>
        <v>0</v>
      </c>
      <c r="Q76" s="186">
        <f t="shared" si="114"/>
        <v>0</v>
      </c>
      <c r="R76" s="186">
        <f t="shared" si="114"/>
        <v>0</v>
      </c>
      <c r="S76" s="186">
        <f t="shared" si="114"/>
        <v>0</v>
      </c>
      <c r="T76" s="227">
        <f>+I76</f>
        <v>0</v>
      </c>
      <c r="U76" s="186">
        <f>SUM(V76:AA76)</f>
        <v>0</v>
      </c>
      <c r="V76" s="199"/>
      <c r="W76" s="199"/>
      <c r="X76" s="199"/>
      <c r="Y76" s="199"/>
      <c r="Z76" s="199"/>
      <c r="AA76" s="199"/>
      <c r="AB76" s="227">
        <f>+J76</f>
        <v>1</v>
      </c>
      <c r="AC76" s="186">
        <f>SUM(AD76:AI76)</f>
        <v>70</v>
      </c>
      <c r="AD76" s="199">
        <v>70</v>
      </c>
      <c r="AE76" s="199"/>
      <c r="AF76" s="199"/>
      <c r="AG76" s="199"/>
      <c r="AH76" s="199"/>
      <c r="AI76" s="199"/>
      <c r="AJ76" s="227">
        <f>+K76</f>
        <v>1</v>
      </c>
      <c r="AK76" s="186">
        <f>SUM(AL76:AQ76)</f>
        <v>70</v>
      </c>
      <c r="AL76" s="199">
        <v>70</v>
      </c>
      <c r="AM76" s="199"/>
      <c r="AN76" s="199"/>
      <c r="AO76" s="199"/>
      <c r="AP76" s="199"/>
      <c r="AQ76" s="199"/>
      <c r="AR76" s="227">
        <f>+L76</f>
        <v>1</v>
      </c>
      <c r="AS76" s="186">
        <f>SUM(AT76:AY76)</f>
        <v>70</v>
      </c>
      <c r="AT76" s="199">
        <v>70</v>
      </c>
      <c r="AU76" s="199"/>
      <c r="AV76" s="199"/>
      <c r="AW76" s="199"/>
      <c r="AX76" s="199"/>
      <c r="AY76" s="199"/>
    </row>
    <row r="77" spans="3:51" ht="31.9" customHeight="1" x14ac:dyDescent="0.25">
      <c r="D77" s="202"/>
      <c r="E77" s="182">
        <f>+Metas!H1069</f>
        <v>915</v>
      </c>
      <c r="F77" s="191" t="str">
        <f>+Metas!K1069</f>
        <v xml:space="preserve">Reactivación de la alianza Empresa-Universidad-Estado con la estructuración de proyectos y/o iniciativas que implementen nuevas tecnologías. </v>
      </c>
      <c r="G77" s="226">
        <f>+Metas!J1069</f>
        <v>1</v>
      </c>
      <c r="H77" s="1">
        <f>SUM(I77:L77)</f>
        <v>1</v>
      </c>
      <c r="I77" s="198">
        <v>1</v>
      </c>
      <c r="J77" s="198"/>
      <c r="K77" s="198"/>
      <c r="L77" s="198"/>
      <c r="M77" s="186">
        <f t="shared" si="114"/>
        <v>25</v>
      </c>
      <c r="N77" s="186">
        <f t="shared" si="114"/>
        <v>25</v>
      </c>
      <c r="O77" s="186">
        <f t="shared" si="114"/>
        <v>0</v>
      </c>
      <c r="P77" s="186">
        <f t="shared" si="114"/>
        <v>0</v>
      </c>
      <c r="Q77" s="186">
        <f t="shared" si="114"/>
        <v>0</v>
      </c>
      <c r="R77" s="186">
        <f t="shared" si="114"/>
        <v>0</v>
      </c>
      <c r="S77" s="186">
        <f t="shared" si="114"/>
        <v>0</v>
      </c>
      <c r="T77" s="227">
        <f>+I77</f>
        <v>1</v>
      </c>
      <c r="U77" s="186">
        <f>SUM(V77:AA77)</f>
        <v>25</v>
      </c>
      <c r="V77" s="199">
        <v>25</v>
      </c>
      <c r="W77" s="199"/>
      <c r="X77" s="199"/>
      <c r="Y77" s="199"/>
      <c r="Z77" s="199"/>
      <c r="AA77" s="199"/>
      <c r="AB77" s="227">
        <f>+J77</f>
        <v>0</v>
      </c>
      <c r="AC77" s="186">
        <f>SUM(AD77:AI77)</f>
        <v>0</v>
      </c>
      <c r="AD77" s="199"/>
      <c r="AE77" s="199"/>
      <c r="AF77" s="199"/>
      <c r="AG77" s="199"/>
      <c r="AH77" s="199"/>
      <c r="AI77" s="199"/>
      <c r="AJ77" s="227">
        <f>+K77</f>
        <v>0</v>
      </c>
      <c r="AK77" s="186">
        <f>SUM(AL77:AQ77)</f>
        <v>0</v>
      </c>
      <c r="AL77" s="199"/>
      <c r="AM77" s="199"/>
      <c r="AN77" s="199"/>
      <c r="AO77" s="199"/>
      <c r="AP77" s="199"/>
      <c r="AQ77" s="199"/>
      <c r="AR77" s="227">
        <f>+L77</f>
        <v>0</v>
      </c>
      <c r="AS77" s="186">
        <f>SUM(AT77:AY77)</f>
        <v>0</v>
      </c>
      <c r="AT77" s="199"/>
      <c r="AU77" s="199"/>
      <c r="AV77" s="199"/>
      <c r="AW77" s="199"/>
      <c r="AX77" s="199"/>
      <c r="AY77" s="199"/>
    </row>
    <row r="78" spans="3:51" ht="31.9" customHeight="1" x14ac:dyDescent="0.25">
      <c r="D78" s="202"/>
      <c r="E78" s="182">
        <f>+Metas!H1070</f>
        <v>916</v>
      </c>
      <c r="F78" s="191" t="str">
        <f>+Metas!K1070</f>
        <v>Programa de transformación de la vocación del sector minero energético diseñado</v>
      </c>
      <c r="G78" s="226">
        <f>+Metas!J1070</f>
        <v>1</v>
      </c>
      <c r="H78" s="1">
        <f>SUM(I78:L78)</f>
        <v>1</v>
      </c>
      <c r="I78" s="198"/>
      <c r="J78" s="198">
        <v>1</v>
      </c>
      <c r="K78" s="198"/>
      <c r="L78" s="198"/>
      <c r="M78" s="186">
        <f t="shared" si="114"/>
        <v>50</v>
      </c>
      <c r="N78" s="186">
        <f t="shared" si="114"/>
        <v>50</v>
      </c>
      <c r="O78" s="186">
        <f t="shared" si="114"/>
        <v>0</v>
      </c>
      <c r="P78" s="186">
        <f t="shared" si="114"/>
        <v>0</v>
      </c>
      <c r="Q78" s="186">
        <f t="shared" si="114"/>
        <v>0</v>
      </c>
      <c r="R78" s="186">
        <f t="shared" si="114"/>
        <v>0</v>
      </c>
      <c r="S78" s="186">
        <f t="shared" si="114"/>
        <v>0</v>
      </c>
      <c r="T78" s="227">
        <f>+I78</f>
        <v>0</v>
      </c>
      <c r="U78" s="186">
        <f>SUM(V78:AA78)</f>
        <v>0</v>
      </c>
      <c r="V78" s="199"/>
      <c r="W78" s="199"/>
      <c r="X78" s="199"/>
      <c r="Y78" s="199"/>
      <c r="Z78" s="199"/>
      <c r="AA78" s="199"/>
      <c r="AB78" s="227">
        <f>+J78</f>
        <v>1</v>
      </c>
      <c r="AC78" s="186">
        <f>SUM(AD78:AI78)</f>
        <v>50</v>
      </c>
      <c r="AD78" s="199">
        <v>50</v>
      </c>
      <c r="AE78" s="199"/>
      <c r="AF78" s="199"/>
      <c r="AG78" s="199"/>
      <c r="AH78" s="199"/>
      <c r="AI78" s="199"/>
      <c r="AJ78" s="227">
        <f>+K78</f>
        <v>0</v>
      </c>
      <c r="AK78" s="186">
        <f>SUM(AL78:AQ78)</f>
        <v>0</v>
      </c>
      <c r="AL78" s="199"/>
      <c r="AM78" s="199"/>
      <c r="AN78" s="199"/>
      <c r="AO78" s="199"/>
      <c r="AP78" s="199"/>
      <c r="AQ78" s="199"/>
      <c r="AR78" s="227">
        <f>+L78</f>
        <v>0</v>
      </c>
      <c r="AS78" s="186">
        <f>SUM(AT78:AY78)</f>
        <v>0</v>
      </c>
      <c r="AT78" s="199"/>
      <c r="AU78" s="199"/>
      <c r="AV78" s="199"/>
      <c r="AW78" s="199"/>
      <c r="AX78" s="199"/>
      <c r="AY78" s="199"/>
    </row>
    <row r="79" spans="3:51" ht="31.9" customHeight="1" x14ac:dyDescent="0.25">
      <c r="D79" s="202" t="s">
        <v>2883</v>
      </c>
      <c r="E79" s="540" t="s">
        <v>2882</v>
      </c>
      <c r="F79" s="541"/>
      <c r="G79" s="189"/>
      <c r="H79" s="177"/>
      <c r="I79" s="178"/>
      <c r="J79" s="178"/>
      <c r="K79" s="178"/>
      <c r="L79" s="178"/>
      <c r="M79" s="190">
        <f t="shared" si="114"/>
        <v>200</v>
      </c>
      <c r="N79" s="190">
        <f t="shared" si="114"/>
        <v>200</v>
      </c>
      <c r="O79" s="190">
        <f t="shared" si="114"/>
        <v>0</v>
      </c>
      <c r="P79" s="190">
        <f t="shared" si="114"/>
        <v>0</v>
      </c>
      <c r="Q79" s="190">
        <f t="shared" si="114"/>
        <v>0</v>
      </c>
      <c r="R79" s="190">
        <f t="shared" si="114"/>
        <v>0</v>
      </c>
      <c r="S79" s="190">
        <f t="shared" si="114"/>
        <v>0</v>
      </c>
      <c r="T79" s="192"/>
      <c r="U79" s="181">
        <f t="shared" ref="U79:AA79" si="119">SUM(U80:U80)</f>
        <v>0</v>
      </c>
      <c r="V79" s="181">
        <f t="shared" si="119"/>
        <v>0</v>
      </c>
      <c r="W79" s="181">
        <f t="shared" si="119"/>
        <v>0</v>
      </c>
      <c r="X79" s="181">
        <f t="shared" si="119"/>
        <v>0</v>
      </c>
      <c r="Y79" s="181">
        <f t="shared" si="119"/>
        <v>0</v>
      </c>
      <c r="Z79" s="181">
        <f t="shared" si="119"/>
        <v>0</v>
      </c>
      <c r="AA79" s="181">
        <f t="shared" si="119"/>
        <v>0</v>
      </c>
      <c r="AB79" s="192"/>
      <c r="AC79" s="181">
        <f t="shared" ref="AC79:AI79" si="120">SUM(AC80:AC80)</f>
        <v>0</v>
      </c>
      <c r="AD79" s="181">
        <f t="shared" si="120"/>
        <v>0</v>
      </c>
      <c r="AE79" s="181">
        <f t="shared" si="120"/>
        <v>0</v>
      </c>
      <c r="AF79" s="181">
        <f t="shared" si="120"/>
        <v>0</v>
      </c>
      <c r="AG79" s="181">
        <f t="shared" si="120"/>
        <v>0</v>
      </c>
      <c r="AH79" s="181">
        <f t="shared" si="120"/>
        <v>0</v>
      </c>
      <c r="AI79" s="181">
        <f t="shared" si="120"/>
        <v>0</v>
      </c>
      <c r="AJ79" s="192"/>
      <c r="AK79" s="181">
        <f t="shared" ref="AK79:AQ79" si="121">SUM(AK80:AK80)</f>
        <v>100</v>
      </c>
      <c r="AL79" s="181">
        <f t="shared" si="121"/>
        <v>100</v>
      </c>
      <c r="AM79" s="181">
        <f t="shared" si="121"/>
        <v>0</v>
      </c>
      <c r="AN79" s="181">
        <f t="shared" si="121"/>
        <v>0</v>
      </c>
      <c r="AO79" s="181">
        <f t="shared" si="121"/>
        <v>0</v>
      </c>
      <c r="AP79" s="181">
        <f t="shared" si="121"/>
        <v>0</v>
      </c>
      <c r="AQ79" s="181">
        <f t="shared" si="121"/>
        <v>0</v>
      </c>
      <c r="AR79" s="192"/>
      <c r="AS79" s="181">
        <f t="shared" ref="AS79:AY79" si="122">SUM(AS80:AS80)</f>
        <v>100</v>
      </c>
      <c r="AT79" s="181">
        <f t="shared" si="122"/>
        <v>100</v>
      </c>
      <c r="AU79" s="181">
        <f t="shared" si="122"/>
        <v>0</v>
      </c>
      <c r="AV79" s="181">
        <f t="shared" si="122"/>
        <v>0</v>
      </c>
      <c r="AW79" s="181">
        <f t="shared" si="122"/>
        <v>0</v>
      </c>
      <c r="AX79" s="181">
        <f t="shared" si="122"/>
        <v>0</v>
      </c>
      <c r="AY79" s="181">
        <f t="shared" si="122"/>
        <v>0</v>
      </c>
    </row>
    <row r="80" spans="3:51" ht="31.9" customHeight="1" x14ac:dyDescent="0.25">
      <c r="D80" s="202"/>
      <c r="E80" s="182">
        <f>+Metas!H1071</f>
        <v>917</v>
      </c>
      <c r="F80" s="191" t="str">
        <f>+Metas!K1071</f>
        <v>Incremento de la cobertura del servicio de gas domiciliario del Departamento (6 municipios)</v>
      </c>
      <c r="G80" s="230">
        <f>+Metas!J1071</f>
        <v>0.2</v>
      </c>
      <c r="H80" s="3">
        <f>SUM(I80:L80)</f>
        <v>0.2</v>
      </c>
      <c r="I80" s="231"/>
      <c r="J80" s="231"/>
      <c r="K80" s="231">
        <v>0.1</v>
      </c>
      <c r="L80" s="231">
        <v>0.1</v>
      </c>
      <c r="M80" s="186">
        <f t="shared" si="114"/>
        <v>200</v>
      </c>
      <c r="N80" s="186">
        <f t="shared" si="114"/>
        <v>200</v>
      </c>
      <c r="O80" s="186">
        <f t="shared" si="114"/>
        <v>0</v>
      </c>
      <c r="P80" s="186">
        <f t="shared" si="114"/>
        <v>0</v>
      </c>
      <c r="Q80" s="186">
        <f t="shared" si="114"/>
        <v>0</v>
      </c>
      <c r="R80" s="186">
        <f t="shared" si="114"/>
        <v>0</v>
      </c>
      <c r="S80" s="186">
        <f t="shared" si="114"/>
        <v>0</v>
      </c>
      <c r="T80" s="227">
        <f>+I80</f>
        <v>0</v>
      </c>
      <c r="U80" s="186">
        <f>SUM(V80:AA80)</f>
        <v>0</v>
      </c>
      <c r="V80" s="199"/>
      <c r="W80" s="199"/>
      <c r="X80" s="199"/>
      <c r="Y80" s="199"/>
      <c r="Z80" s="199"/>
      <c r="AA80" s="199"/>
      <c r="AB80" s="227">
        <f>+J80</f>
        <v>0</v>
      </c>
      <c r="AC80" s="186">
        <f>SUM(AD80:AI80)</f>
        <v>0</v>
      </c>
      <c r="AD80" s="199"/>
      <c r="AE80" s="199"/>
      <c r="AF80" s="199"/>
      <c r="AG80" s="199"/>
      <c r="AH80" s="199"/>
      <c r="AI80" s="199"/>
      <c r="AJ80" s="227">
        <f>+K80</f>
        <v>0.1</v>
      </c>
      <c r="AK80" s="186">
        <f>SUM(AL80:AQ80)</f>
        <v>100</v>
      </c>
      <c r="AL80" s="199">
        <v>100</v>
      </c>
      <c r="AM80" s="199"/>
      <c r="AN80" s="199"/>
      <c r="AO80" s="199"/>
      <c r="AP80" s="199"/>
      <c r="AQ80" s="199"/>
      <c r="AR80" s="227">
        <f>+L80</f>
        <v>0.1</v>
      </c>
      <c r="AS80" s="186">
        <f>SUM(AT80:AY80)</f>
        <v>100</v>
      </c>
      <c r="AT80" s="199">
        <v>100</v>
      </c>
      <c r="AU80" s="199"/>
      <c r="AV80" s="199"/>
      <c r="AW80" s="199"/>
      <c r="AX80" s="199"/>
      <c r="AY80" s="199"/>
    </row>
    <row r="81" spans="1:51" ht="31.9" customHeight="1" x14ac:dyDescent="0.25">
      <c r="D81" s="202" t="s">
        <v>2885</v>
      </c>
      <c r="E81" s="540" t="s">
        <v>2884</v>
      </c>
      <c r="F81" s="541"/>
      <c r="G81" s="189"/>
      <c r="H81" s="177"/>
      <c r="I81" s="178"/>
      <c r="J81" s="178"/>
      <c r="K81" s="178"/>
      <c r="L81" s="178"/>
      <c r="M81" s="190">
        <f t="shared" si="114"/>
        <v>120</v>
      </c>
      <c r="N81" s="190">
        <f t="shared" si="114"/>
        <v>120</v>
      </c>
      <c r="O81" s="190">
        <f t="shared" si="114"/>
        <v>0</v>
      </c>
      <c r="P81" s="190">
        <f t="shared" si="114"/>
        <v>0</v>
      </c>
      <c r="Q81" s="190">
        <f t="shared" si="114"/>
        <v>0</v>
      </c>
      <c r="R81" s="190">
        <f t="shared" si="114"/>
        <v>0</v>
      </c>
      <c r="S81" s="190">
        <f t="shared" si="114"/>
        <v>0</v>
      </c>
      <c r="T81" s="192"/>
      <c r="U81" s="181">
        <f t="shared" ref="U81:AA81" si="123">SUM(U82:U82)</f>
        <v>0</v>
      </c>
      <c r="V81" s="181">
        <f t="shared" si="123"/>
        <v>0</v>
      </c>
      <c r="W81" s="181">
        <f t="shared" si="123"/>
        <v>0</v>
      </c>
      <c r="X81" s="181">
        <f t="shared" si="123"/>
        <v>0</v>
      </c>
      <c r="Y81" s="181">
        <f t="shared" si="123"/>
        <v>0</v>
      </c>
      <c r="Z81" s="181">
        <f t="shared" si="123"/>
        <v>0</v>
      </c>
      <c r="AA81" s="181">
        <f t="shared" si="123"/>
        <v>0</v>
      </c>
      <c r="AB81" s="192"/>
      <c r="AC81" s="181">
        <f t="shared" ref="AC81:AI81" si="124">SUM(AC82:AC82)</f>
        <v>30</v>
      </c>
      <c r="AD81" s="181">
        <f t="shared" si="124"/>
        <v>30</v>
      </c>
      <c r="AE81" s="181">
        <f t="shared" si="124"/>
        <v>0</v>
      </c>
      <c r="AF81" s="181">
        <f t="shared" si="124"/>
        <v>0</v>
      </c>
      <c r="AG81" s="181">
        <f t="shared" si="124"/>
        <v>0</v>
      </c>
      <c r="AH81" s="181">
        <f t="shared" si="124"/>
        <v>0</v>
      </c>
      <c r="AI81" s="181">
        <f t="shared" si="124"/>
        <v>0</v>
      </c>
      <c r="AJ81" s="192"/>
      <c r="AK81" s="181">
        <f t="shared" ref="AK81:AQ81" si="125">SUM(AK82:AK82)</f>
        <v>60</v>
      </c>
      <c r="AL81" s="181">
        <f t="shared" si="125"/>
        <v>60</v>
      </c>
      <c r="AM81" s="181">
        <f t="shared" si="125"/>
        <v>0</v>
      </c>
      <c r="AN81" s="181">
        <f t="shared" si="125"/>
        <v>0</v>
      </c>
      <c r="AO81" s="181">
        <f t="shared" si="125"/>
        <v>0</v>
      </c>
      <c r="AP81" s="181">
        <f t="shared" si="125"/>
        <v>0</v>
      </c>
      <c r="AQ81" s="181">
        <f t="shared" si="125"/>
        <v>0</v>
      </c>
      <c r="AR81" s="192"/>
      <c r="AS81" s="181">
        <f t="shared" ref="AS81:AY81" si="126">SUM(AS82:AS82)</f>
        <v>30</v>
      </c>
      <c r="AT81" s="181">
        <f t="shared" si="126"/>
        <v>30</v>
      </c>
      <c r="AU81" s="181">
        <f t="shared" si="126"/>
        <v>0</v>
      </c>
      <c r="AV81" s="181">
        <f t="shared" si="126"/>
        <v>0</v>
      </c>
      <c r="AW81" s="181">
        <f t="shared" si="126"/>
        <v>0</v>
      </c>
      <c r="AX81" s="181">
        <f t="shared" si="126"/>
        <v>0</v>
      </c>
      <c r="AY81" s="181">
        <f t="shared" si="126"/>
        <v>0</v>
      </c>
    </row>
    <row r="82" spans="1:51" ht="31.9" customHeight="1" x14ac:dyDescent="0.25">
      <c r="D82" s="202"/>
      <c r="E82" s="182">
        <f>+Metas!H1072</f>
        <v>918</v>
      </c>
      <c r="F82" s="191" t="str">
        <f>+Metas!K1072</f>
        <v>Proyectos diseñados, formulados y/o ejecutados con utilización de energías alternativas y/o renovables</v>
      </c>
      <c r="G82" s="226">
        <f>+Metas!J1072</f>
        <v>4</v>
      </c>
      <c r="H82" s="1">
        <f>SUM(I82:L82)</f>
        <v>4</v>
      </c>
      <c r="I82" s="185"/>
      <c r="J82" s="185">
        <v>1</v>
      </c>
      <c r="K82" s="185">
        <v>2</v>
      </c>
      <c r="L82" s="185">
        <v>1</v>
      </c>
      <c r="M82" s="186">
        <f t="shared" si="114"/>
        <v>120</v>
      </c>
      <c r="N82" s="186">
        <f t="shared" si="114"/>
        <v>120</v>
      </c>
      <c r="O82" s="186">
        <f t="shared" si="114"/>
        <v>0</v>
      </c>
      <c r="P82" s="186">
        <f t="shared" si="114"/>
        <v>0</v>
      </c>
      <c r="Q82" s="186">
        <f t="shared" si="114"/>
        <v>0</v>
      </c>
      <c r="R82" s="186">
        <f t="shared" si="114"/>
        <v>0</v>
      </c>
      <c r="S82" s="186">
        <f t="shared" si="114"/>
        <v>0</v>
      </c>
      <c r="T82" s="227">
        <f>+I82</f>
        <v>0</v>
      </c>
      <c r="U82" s="186">
        <f>SUM(V82:AA82)</f>
        <v>0</v>
      </c>
      <c r="V82" s="188"/>
      <c r="W82" s="199"/>
      <c r="X82" s="199"/>
      <c r="Y82" s="199"/>
      <c r="Z82" s="199"/>
      <c r="AA82" s="199"/>
      <c r="AB82" s="227">
        <f>+J82</f>
        <v>1</v>
      </c>
      <c r="AC82" s="186">
        <f>SUM(AD82:AI82)</f>
        <v>30</v>
      </c>
      <c r="AD82" s="188">
        <v>30</v>
      </c>
      <c r="AE82" s="199"/>
      <c r="AF82" s="199"/>
      <c r="AG82" s="199"/>
      <c r="AH82" s="199"/>
      <c r="AI82" s="199"/>
      <c r="AJ82" s="227">
        <f>+K82</f>
        <v>2</v>
      </c>
      <c r="AK82" s="186">
        <f>SUM(AL82:AQ82)</f>
        <v>60</v>
      </c>
      <c r="AL82" s="188">
        <v>60</v>
      </c>
      <c r="AM82" s="199"/>
      <c r="AN82" s="199"/>
      <c r="AO82" s="199"/>
      <c r="AP82" s="199"/>
      <c r="AQ82" s="199"/>
      <c r="AR82" s="227">
        <f>+L82</f>
        <v>1</v>
      </c>
      <c r="AS82" s="186">
        <f>SUM(AT82:AY82)</f>
        <v>30</v>
      </c>
      <c r="AT82" s="188">
        <v>30</v>
      </c>
      <c r="AU82" s="199"/>
      <c r="AV82" s="199"/>
      <c r="AW82" s="199"/>
      <c r="AX82" s="199"/>
      <c r="AY82" s="199"/>
    </row>
    <row r="83" spans="1:51" ht="31.9" customHeight="1" x14ac:dyDescent="0.25"/>
    <row r="84" spans="1:51" ht="31.9" customHeight="1" x14ac:dyDescent="0.25"/>
    <row r="85" spans="1:51" ht="31.9" customHeight="1" thickBot="1" x14ac:dyDescent="0.3"/>
    <row r="86" spans="1:51" ht="32.25" customHeight="1" thickBot="1" x14ac:dyDescent="0.3">
      <c r="A86" s="141"/>
      <c r="B86" s="142"/>
      <c r="C86" s="142"/>
      <c r="D86" s="142"/>
      <c r="E86" s="143"/>
      <c r="F86" s="144"/>
      <c r="G86" s="145"/>
      <c r="H86" s="145"/>
      <c r="I86" s="147"/>
      <c r="J86" s="147"/>
      <c r="K86" s="147"/>
      <c r="L86" s="147"/>
      <c r="M86" s="527" t="s">
        <v>271</v>
      </c>
      <c r="N86" s="528"/>
      <c r="O86" s="528"/>
      <c r="P86" s="528"/>
      <c r="Q86" s="528"/>
      <c r="R86" s="528"/>
      <c r="S86" s="529"/>
      <c r="T86" s="530" t="s">
        <v>264</v>
      </c>
      <c r="U86" s="531"/>
      <c r="V86" s="531"/>
      <c r="W86" s="531"/>
      <c r="X86" s="531"/>
      <c r="Y86" s="531"/>
      <c r="Z86" s="531"/>
      <c r="AA86" s="531"/>
      <c r="AB86" s="532" t="s">
        <v>265</v>
      </c>
      <c r="AC86" s="533"/>
      <c r="AD86" s="533"/>
      <c r="AE86" s="533"/>
      <c r="AF86" s="533"/>
      <c r="AG86" s="533"/>
      <c r="AH86" s="533"/>
      <c r="AI86" s="533"/>
      <c r="AJ86" s="534" t="s">
        <v>266</v>
      </c>
      <c r="AK86" s="535"/>
      <c r="AL86" s="535"/>
      <c r="AM86" s="535"/>
      <c r="AN86" s="535"/>
      <c r="AO86" s="535"/>
      <c r="AP86" s="535"/>
      <c r="AQ86" s="535"/>
      <c r="AR86" s="536" t="s">
        <v>267</v>
      </c>
      <c r="AS86" s="537"/>
      <c r="AT86" s="537"/>
      <c r="AU86" s="537"/>
      <c r="AV86" s="537"/>
      <c r="AW86" s="537"/>
      <c r="AX86" s="537"/>
      <c r="AY86" s="537"/>
    </row>
    <row r="87" spans="1:51" ht="31.9" customHeight="1" x14ac:dyDescent="0.25">
      <c r="A87" s="542" t="s">
        <v>140</v>
      </c>
      <c r="B87" s="543"/>
      <c r="C87" s="543"/>
      <c r="D87" s="543"/>
      <c r="E87" s="543"/>
      <c r="F87" s="544"/>
      <c r="G87" s="567" t="s">
        <v>270</v>
      </c>
      <c r="H87" s="569" t="s">
        <v>269</v>
      </c>
      <c r="I87" s="555" t="s">
        <v>141</v>
      </c>
      <c r="J87" s="557" t="s">
        <v>142</v>
      </c>
      <c r="K87" s="559" t="s">
        <v>143</v>
      </c>
      <c r="L87" s="566" t="s">
        <v>144</v>
      </c>
      <c r="M87" s="571" t="s">
        <v>1</v>
      </c>
      <c r="N87" s="563" t="s">
        <v>0</v>
      </c>
      <c r="O87" s="563"/>
      <c r="P87" s="563"/>
      <c r="Q87" s="563"/>
      <c r="R87" s="564" t="s">
        <v>268</v>
      </c>
      <c r="S87" s="553" t="s">
        <v>5</v>
      </c>
      <c r="T87" s="561" t="s">
        <v>141</v>
      </c>
      <c r="U87" s="571" t="s">
        <v>8</v>
      </c>
      <c r="V87" s="563" t="s">
        <v>0</v>
      </c>
      <c r="W87" s="563"/>
      <c r="X87" s="563"/>
      <c r="Y87" s="563"/>
      <c r="Z87" s="564" t="s">
        <v>268</v>
      </c>
      <c r="AA87" s="553" t="s">
        <v>5</v>
      </c>
      <c r="AB87" s="561" t="s">
        <v>142</v>
      </c>
      <c r="AC87" s="571" t="s">
        <v>8</v>
      </c>
      <c r="AD87" s="563" t="s">
        <v>0</v>
      </c>
      <c r="AE87" s="563"/>
      <c r="AF87" s="563"/>
      <c r="AG87" s="563"/>
      <c r="AH87" s="564" t="s">
        <v>268</v>
      </c>
      <c r="AI87" s="553" t="s">
        <v>5</v>
      </c>
      <c r="AJ87" s="561" t="s">
        <v>143</v>
      </c>
      <c r="AK87" s="571" t="s">
        <v>8</v>
      </c>
      <c r="AL87" s="563" t="s">
        <v>0</v>
      </c>
      <c r="AM87" s="563"/>
      <c r="AN87" s="563"/>
      <c r="AO87" s="563"/>
      <c r="AP87" s="564" t="s">
        <v>268</v>
      </c>
      <c r="AQ87" s="553" t="s">
        <v>5</v>
      </c>
      <c r="AR87" s="561" t="s">
        <v>144</v>
      </c>
      <c r="AS87" s="571" t="s">
        <v>8</v>
      </c>
      <c r="AT87" s="563" t="s">
        <v>0</v>
      </c>
      <c r="AU87" s="563"/>
      <c r="AV87" s="563"/>
      <c r="AW87" s="563"/>
      <c r="AX87" s="564" t="s">
        <v>268</v>
      </c>
      <c r="AY87" s="553" t="s">
        <v>5</v>
      </c>
    </row>
    <row r="88" spans="1:51" ht="31.9" customHeight="1" x14ac:dyDescent="0.25">
      <c r="A88" s="545"/>
      <c r="B88" s="546"/>
      <c r="C88" s="546"/>
      <c r="D88" s="546"/>
      <c r="E88" s="546"/>
      <c r="F88" s="547"/>
      <c r="G88" s="568"/>
      <c r="H88" s="570"/>
      <c r="I88" s="556"/>
      <c r="J88" s="558"/>
      <c r="K88" s="560"/>
      <c r="L88" s="562"/>
      <c r="M88" s="572"/>
      <c r="N88" s="148" t="s">
        <v>2</v>
      </c>
      <c r="O88" s="148" t="s">
        <v>4</v>
      </c>
      <c r="P88" s="148" t="s">
        <v>3</v>
      </c>
      <c r="Q88" s="148" t="s">
        <v>6</v>
      </c>
      <c r="R88" s="565"/>
      <c r="S88" s="554"/>
      <c r="T88" s="562"/>
      <c r="U88" s="572"/>
      <c r="V88" s="148" t="s">
        <v>2</v>
      </c>
      <c r="W88" s="148" t="s">
        <v>4</v>
      </c>
      <c r="X88" s="148" t="s">
        <v>3</v>
      </c>
      <c r="Y88" s="148" t="s">
        <v>6</v>
      </c>
      <c r="Z88" s="565"/>
      <c r="AA88" s="554"/>
      <c r="AB88" s="562"/>
      <c r="AC88" s="572"/>
      <c r="AD88" s="148" t="s">
        <v>2</v>
      </c>
      <c r="AE88" s="148" t="s">
        <v>4</v>
      </c>
      <c r="AF88" s="148" t="s">
        <v>3</v>
      </c>
      <c r="AG88" s="148" t="s">
        <v>6</v>
      </c>
      <c r="AH88" s="565"/>
      <c r="AI88" s="554"/>
      <c r="AJ88" s="562"/>
      <c r="AK88" s="572"/>
      <c r="AL88" s="148" t="s">
        <v>2</v>
      </c>
      <c r="AM88" s="148" t="s">
        <v>4</v>
      </c>
      <c r="AN88" s="148" t="s">
        <v>3</v>
      </c>
      <c r="AO88" s="148" t="s">
        <v>6</v>
      </c>
      <c r="AP88" s="565"/>
      <c r="AQ88" s="554"/>
      <c r="AR88" s="562"/>
      <c r="AS88" s="572"/>
      <c r="AT88" s="148" t="s">
        <v>2</v>
      </c>
      <c r="AU88" s="148" t="s">
        <v>4</v>
      </c>
      <c r="AV88" s="148" t="s">
        <v>3</v>
      </c>
      <c r="AW88" s="148" t="s">
        <v>6</v>
      </c>
      <c r="AX88" s="565"/>
      <c r="AY88" s="554"/>
    </row>
    <row r="89" spans="1:51" ht="18" customHeight="1" x14ac:dyDescent="0.25">
      <c r="A89" s="548" t="s">
        <v>7</v>
      </c>
      <c r="B89" s="549"/>
      <c r="C89" s="549"/>
      <c r="D89" s="549"/>
      <c r="E89" s="549"/>
      <c r="F89" s="550"/>
      <c r="G89" s="149"/>
      <c r="H89" s="149"/>
      <c r="I89" s="150"/>
      <c r="J89" s="150"/>
      <c r="K89" s="150"/>
      <c r="L89" s="150"/>
      <c r="M89" s="215">
        <v>3170</v>
      </c>
      <c r="N89" s="215">
        <v>3170</v>
      </c>
      <c r="O89" s="215">
        <v>0</v>
      </c>
      <c r="P89" s="215">
        <v>0</v>
      </c>
      <c r="Q89" s="215">
        <v>0</v>
      </c>
      <c r="R89" s="215">
        <v>0</v>
      </c>
      <c r="S89" s="215">
        <v>0</v>
      </c>
      <c r="T89" s="152"/>
      <c r="U89" s="151"/>
      <c r="V89" s="151"/>
      <c r="W89" s="151"/>
      <c r="X89" s="151"/>
      <c r="Y89" s="151"/>
      <c r="Z89" s="151"/>
      <c r="AA89" s="151"/>
      <c r="AB89" s="152"/>
      <c r="AC89" s="151"/>
      <c r="AD89" s="151"/>
      <c r="AE89" s="151"/>
      <c r="AF89" s="151"/>
      <c r="AG89" s="151"/>
      <c r="AH89" s="151"/>
      <c r="AI89" s="151"/>
      <c r="AJ89" s="152"/>
      <c r="AK89" s="151"/>
      <c r="AL89" s="151"/>
      <c r="AM89" s="151"/>
      <c r="AN89" s="151"/>
      <c r="AO89" s="151"/>
      <c r="AP89" s="151"/>
      <c r="AQ89" s="151"/>
      <c r="AR89" s="152"/>
      <c r="AS89" s="151"/>
      <c r="AT89" s="151"/>
      <c r="AU89" s="151"/>
      <c r="AV89" s="151"/>
      <c r="AW89" s="151"/>
      <c r="AX89" s="151"/>
      <c r="AY89" s="151"/>
    </row>
    <row r="90" spans="1:51" ht="32.1" customHeight="1" x14ac:dyDescent="0.25">
      <c r="B90" s="216" t="s">
        <v>2886</v>
      </c>
      <c r="C90" s="217" t="s">
        <v>610</v>
      </c>
      <c r="D90" s="218"/>
      <c r="E90" s="219"/>
      <c r="F90" s="219"/>
      <c r="G90" s="220"/>
      <c r="H90" s="221"/>
      <c r="I90" s="222"/>
      <c r="J90" s="222"/>
      <c r="K90" s="222"/>
      <c r="L90" s="222"/>
      <c r="M90" s="223">
        <f t="shared" ref="M90:S90" si="127">+M91+M101</f>
        <v>3546</v>
      </c>
      <c r="N90" s="223">
        <f t="shared" si="127"/>
        <v>3546</v>
      </c>
      <c r="O90" s="223">
        <f t="shared" si="127"/>
        <v>0</v>
      </c>
      <c r="P90" s="223">
        <f t="shared" si="127"/>
        <v>0</v>
      </c>
      <c r="Q90" s="223">
        <f t="shared" si="127"/>
        <v>0</v>
      </c>
      <c r="R90" s="223">
        <f t="shared" si="127"/>
        <v>0</v>
      </c>
      <c r="S90" s="223">
        <f t="shared" si="127"/>
        <v>0</v>
      </c>
      <c r="T90" s="224"/>
      <c r="U90" s="237">
        <f t="shared" ref="U90:AA90" si="128">+U91+U101</f>
        <v>936</v>
      </c>
      <c r="V90" s="237">
        <f t="shared" si="128"/>
        <v>936</v>
      </c>
      <c r="W90" s="237">
        <f t="shared" si="128"/>
        <v>0</v>
      </c>
      <c r="X90" s="237">
        <f t="shared" si="128"/>
        <v>0</v>
      </c>
      <c r="Y90" s="237">
        <f t="shared" si="128"/>
        <v>0</v>
      </c>
      <c r="Z90" s="237">
        <f t="shared" si="128"/>
        <v>0</v>
      </c>
      <c r="AA90" s="237">
        <f t="shared" si="128"/>
        <v>0</v>
      </c>
      <c r="AB90" s="224"/>
      <c r="AC90" s="237">
        <f t="shared" ref="AC90:AI90" si="129">+AC91+AC101</f>
        <v>470</v>
      </c>
      <c r="AD90" s="237">
        <f t="shared" si="129"/>
        <v>470</v>
      </c>
      <c r="AE90" s="237">
        <f t="shared" si="129"/>
        <v>0</v>
      </c>
      <c r="AF90" s="237">
        <f t="shared" si="129"/>
        <v>0</v>
      </c>
      <c r="AG90" s="237">
        <f t="shared" si="129"/>
        <v>0</v>
      </c>
      <c r="AH90" s="237">
        <f t="shared" si="129"/>
        <v>0</v>
      </c>
      <c r="AI90" s="237">
        <f t="shared" si="129"/>
        <v>0</v>
      </c>
      <c r="AJ90" s="224"/>
      <c r="AK90" s="237">
        <f t="shared" ref="AK90:AQ90" si="130">+AK91+AK101</f>
        <v>1650</v>
      </c>
      <c r="AL90" s="237">
        <f t="shared" si="130"/>
        <v>1650</v>
      </c>
      <c r="AM90" s="237">
        <f t="shared" si="130"/>
        <v>0</v>
      </c>
      <c r="AN90" s="237">
        <f t="shared" si="130"/>
        <v>0</v>
      </c>
      <c r="AO90" s="237">
        <f t="shared" si="130"/>
        <v>0</v>
      </c>
      <c r="AP90" s="237">
        <f t="shared" si="130"/>
        <v>0</v>
      </c>
      <c r="AQ90" s="237">
        <f t="shared" si="130"/>
        <v>0</v>
      </c>
      <c r="AR90" s="224"/>
      <c r="AS90" s="237">
        <f t="shared" ref="AS90:AY90" si="131">+AS91+AS101</f>
        <v>490</v>
      </c>
      <c r="AT90" s="237">
        <f t="shared" si="131"/>
        <v>490</v>
      </c>
      <c r="AU90" s="237">
        <f t="shared" si="131"/>
        <v>0</v>
      </c>
      <c r="AV90" s="237">
        <f t="shared" si="131"/>
        <v>0</v>
      </c>
      <c r="AW90" s="237">
        <f t="shared" si="131"/>
        <v>0</v>
      </c>
      <c r="AX90" s="237">
        <f t="shared" si="131"/>
        <v>0</v>
      </c>
      <c r="AY90" s="237">
        <f t="shared" si="131"/>
        <v>0</v>
      </c>
    </row>
    <row r="91" spans="1:51" ht="32.1" customHeight="1" x14ac:dyDescent="0.25">
      <c r="C91" s="165" t="s">
        <v>2887</v>
      </c>
      <c r="D91" s="166" t="s">
        <v>612</v>
      </c>
      <c r="E91" s="167"/>
      <c r="F91" s="168"/>
      <c r="G91" s="169"/>
      <c r="H91" s="170"/>
      <c r="I91" s="171"/>
      <c r="J91" s="171"/>
      <c r="K91" s="171"/>
      <c r="L91" s="171"/>
      <c r="M91" s="172">
        <f t="shared" ref="M91:S91" si="132">SUM(M92:M100)/2</f>
        <v>796</v>
      </c>
      <c r="N91" s="172">
        <f t="shared" si="132"/>
        <v>796</v>
      </c>
      <c r="O91" s="172">
        <f t="shared" si="132"/>
        <v>0</v>
      </c>
      <c r="P91" s="172">
        <f t="shared" si="132"/>
        <v>0</v>
      </c>
      <c r="Q91" s="172">
        <f t="shared" si="132"/>
        <v>0</v>
      </c>
      <c r="R91" s="172">
        <f t="shared" si="132"/>
        <v>0</v>
      </c>
      <c r="S91" s="172">
        <f t="shared" si="132"/>
        <v>0</v>
      </c>
      <c r="T91" s="173"/>
      <c r="U91" s="174">
        <f t="shared" ref="U91:AA91" si="133">SUM(U92:U100)/2</f>
        <v>236</v>
      </c>
      <c r="V91" s="174">
        <f t="shared" si="133"/>
        <v>236</v>
      </c>
      <c r="W91" s="174">
        <f t="shared" si="133"/>
        <v>0</v>
      </c>
      <c r="X91" s="174">
        <f t="shared" si="133"/>
        <v>0</v>
      </c>
      <c r="Y91" s="174">
        <f t="shared" si="133"/>
        <v>0</v>
      </c>
      <c r="Z91" s="174">
        <f t="shared" si="133"/>
        <v>0</v>
      </c>
      <c r="AA91" s="174">
        <f t="shared" si="133"/>
        <v>0</v>
      </c>
      <c r="AB91" s="173"/>
      <c r="AC91" s="174">
        <f t="shared" ref="AC91:AI91" si="134">SUM(AC92:AC100)/2</f>
        <v>130</v>
      </c>
      <c r="AD91" s="174">
        <f t="shared" si="134"/>
        <v>130</v>
      </c>
      <c r="AE91" s="174">
        <f t="shared" si="134"/>
        <v>0</v>
      </c>
      <c r="AF91" s="174">
        <f t="shared" si="134"/>
        <v>0</v>
      </c>
      <c r="AG91" s="174">
        <f t="shared" si="134"/>
        <v>0</v>
      </c>
      <c r="AH91" s="174">
        <f t="shared" si="134"/>
        <v>0</v>
      </c>
      <c r="AI91" s="174">
        <f t="shared" si="134"/>
        <v>0</v>
      </c>
      <c r="AJ91" s="173"/>
      <c r="AK91" s="174">
        <f t="shared" ref="AK91:AQ91" si="135">SUM(AK92:AK100)/2</f>
        <v>310</v>
      </c>
      <c r="AL91" s="174">
        <f t="shared" si="135"/>
        <v>310</v>
      </c>
      <c r="AM91" s="174">
        <f t="shared" si="135"/>
        <v>0</v>
      </c>
      <c r="AN91" s="174">
        <f t="shared" si="135"/>
        <v>0</v>
      </c>
      <c r="AO91" s="174">
        <f t="shared" si="135"/>
        <v>0</v>
      </c>
      <c r="AP91" s="174">
        <f t="shared" si="135"/>
        <v>0</v>
      </c>
      <c r="AQ91" s="174">
        <f t="shared" si="135"/>
        <v>0</v>
      </c>
      <c r="AR91" s="173"/>
      <c r="AS91" s="174">
        <f t="shared" ref="AS91:AY91" si="136">SUM(AS92:AS100)/2</f>
        <v>120</v>
      </c>
      <c r="AT91" s="174">
        <f t="shared" si="136"/>
        <v>120</v>
      </c>
      <c r="AU91" s="174">
        <f t="shared" si="136"/>
        <v>0</v>
      </c>
      <c r="AV91" s="174">
        <f t="shared" si="136"/>
        <v>0</v>
      </c>
      <c r="AW91" s="174">
        <f t="shared" si="136"/>
        <v>0</v>
      </c>
      <c r="AX91" s="174">
        <f t="shared" si="136"/>
        <v>0</v>
      </c>
      <c r="AY91" s="174">
        <f t="shared" si="136"/>
        <v>0</v>
      </c>
    </row>
    <row r="92" spans="1:51" ht="32.1" customHeight="1" x14ac:dyDescent="0.25">
      <c r="D92" s="202" t="s">
        <v>2889</v>
      </c>
      <c r="E92" s="551" t="s">
        <v>2888</v>
      </c>
      <c r="F92" s="552"/>
      <c r="G92" s="176"/>
      <c r="H92" s="177"/>
      <c r="I92" s="178"/>
      <c r="J92" s="178"/>
      <c r="K92" s="178"/>
      <c r="L92" s="178"/>
      <c r="M92" s="179">
        <f t="shared" ref="M92:S100" si="137">+U92+AC92+AK92+AS92</f>
        <v>100</v>
      </c>
      <c r="N92" s="179">
        <f t="shared" si="137"/>
        <v>100</v>
      </c>
      <c r="O92" s="179">
        <f t="shared" si="137"/>
        <v>0</v>
      </c>
      <c r="P92" s="179">
        <f t="shared" si="137"/>
        <v>0</v>
      </c>
      <c r="Q92" s="179">
        <f t="shared" si="137"/>
        <v>0</v>
      </c>
      <c r="R92" s="179">
        <f t="shared" si="137"/>
        <v>0</v>
      </c>
      <c r="S92" s="179">
        <f t="shared" si="137"/>
        <v>0</v>
      </c>
      <c r="T92" s="180"/>
      <c r="U92" s="181">
        <f t="shared" ref="U92:AA92" si="138">SUM(U93:U94)</f>
        <v>0</v>
      </c>
      <c r="V92" s="181">
        <f t="shared" si="138"/>
        <v>0</v>
      </c>
      <c r="W92" s="181">
        <f t="shared" si="138"/>
        <v>0</v>
      </c>
      <c r="X92" s="181">
        <f t="shared" si="138"/>
        <v>0</v>
      </c>
      <c r="Y92" s="181">
        <f t="shared" si="138"/>
        <v>0</v>
      </c>
      <c r="Z92" s="181">
        <f t="shared" si="138"/>
        <v>0</v>
      </c>
      <c r="AA92" s="181">
        <f t="shared" si="138"/>
        <v>0</v>
      </c>
      <c r="AB92" s="180"/>
      <c r="AC92" s="181">
        <f t="shared" ref="AC92:AI92" si="139">SUM(AC93:AC94)</f>
        <v>50</v>
      </c>
      <c r="AD92" s="181">
        <f t="shared" si="139"/>
        <v>50</v>
      </c>
      <c r="AE92" s="181">
        <f t="shared" si="139"/>
        <v>0</v>
      </c>
      <c r="AF92" s="181">
        <f t="shared" si="139"/>
        <v>0</v>
      </c>
      <c r="AG92" s="181">
        <f t="shared" si="139"/>
        <v>0</v>
      </c>
      <c r="AH92" s="181">
        <f t="shared" si="139"/>
        <v>0</v>
      </c>
      <c r="AI92" s="181">
        <f t="shared" si="139"/>
        <v>0</v>
      </c>
      <c r="AJ92" s="180"/>
      <c r="AK92" s="181">
        <f t="shared" ref="AK92:AQ92" si="140">SUM(AK93:AK94)</f>
        <v>50</v>
      </c>
      <c r="AL92" s="181">
        <f t="shared" si="140"/>
        <v>50</v>
      </c>
      <c r="AM92" s="181">
        <f t="shared" si="140"/>
        <v>0</v>
      </c>
      <c r="AN92" s="181">
        <f t="shared" si="140"/>
        <v>0</v>
      </c>
      <c r="AO92" s="181">
        <f t="shared" si="140"/>
        <v>0</v>
      </c>
      <c r="AP92" s="181">
        <f t="shared" si="140"/>
        <v>0</v>
      </c>
      <c r="AQ92" s="181">
        <f t="shared" si="140"/>
        <v>0</v>
      </c>
      <c r="AR92" s="180"/>
      <c r="AS92" s="181">
        <f t="shared" ref="AS92:AY92" si="141">SUM(AS93:AS94)</f>
        <v>0</v>
      </c>
      <c r="AT92" s="181">
        <f t="shared" si="141"/>
        <v>0</v>
      </c>
      <c r="AU92" s="181">
        <f t="shared" si="141"/>
        <v>0</v>
      </c>
      <c r="AV92" s="181">
        <f t="shared" si="141"/>
        <v>0</v>
      </c>
      <c r="AW92" s="181">
        <f t="shared" si="141"/>
        <v>0</v>
      </c>
      <c r="AX92" s="181">
        <f t="shared" si="141"/>
        <v>0</v>
      </c>
      <c r="AY92" s="181">
        <f t="shared" si="141"/>
        <v>0</v>
      </c>
    </row>
    <row r="93" spans="1:51" ht="32.1" customHeight="1" x14ac:dyDescent="0.25">
      <c r="D93" s="202"/>
      <c r="E93" s="182">
        <f>+Metas!H1114</f>
        <v>953</v>
      </c>
      <c r="F93" s="183" t="str">
        <f>+Metas!K1114</f>
        <v>Programa de asesoramiento y acompañamiento a mipymes creado para diversificación de su producto</v>
      </c>
      <c r="G93" s="226">
        <f>+Metas!J1114</f>
        <v>1</v>
      </c>
      <c r="H93" s="1">
        <f>SUM(I93:L93)</f>
        <v>1</v>
      </c>
      <c r="I93" s="185"/>
      <c r="J93" s="185">
        <v>1</v>
      </c>
      <c r="K93" s="185"/>
      <c r="L93" s="185"/>
      <c r="M93" s="186">
        <f t="shared" si="137"/>
        <v>50</v>
      </c>
      <c r="N93" s="186">
        <f t="shared" si="137"/>
        <v>50</v>
      </c>
      <c r="O93" s="186">
        <f t="shared" si="137"/>
        <v>0</v>
      </c>
      <c r="P93" s="186">
        <f t="shared" si="137"/>
        <v>0</v>
      </c>
      <c r="Q93" s="186">
        <f t="shared" si="137"/>
        <v>0</v>
      </c>
      <c r="R93" s="186">
        <f t="shared" si="137"/>
        <v>0</v>
      </c>
      <c r="S93" s="186">
        <f t="shared" si="137"/>
        <v>0</v>
      </c>
      <c r="T93" s="227">
        <f>+I93</f>
        <v>0</v>
      </c>
      <c r="U93" s="186">
        <f>SUM(V93:AA93)</f>
        <v>0</v>
      </c>
      <c r="V93" s="188"/>
      <c r="W93" s="188"/>
      <c r="X93" s="188"/>
      <c r="Y93" s="188"/>
      <c r="Z93" s="188"/>
      <c r="AA93" s="188"/>
      <c r="AB93" s="227">
        <f>+J93</f>
        <v>1</v>
      </c>
      <c r="AC93" s="186">
        <f>SUM(AD93:AI93)</f>
        <v>50</v>
      </c>
      <c r="AD93" s="188">
        <v>50</v>
      </c>
      <c r="AE93" s="188"/>
      <c r="AF93" s="188"/>
      <c r="AG93" s="188"/>
      <c r="AH93" s="188"/>
      <c r="AI93" s="188"/>
      <c r="AJ93" s="227">
        <f>+K93</f>
        <v>0</v>
      </c>
      <c r="AK93" s="186">
        <f>SUM(AL93:AQ93)</f>
        <v>0</v>
      </c>
      <c r="AL93" s="188"/>
      <c r="AM93" s="188"/>
      <c r="AN93" s="188"/>
      <c r="AO93" s="188"/>
      <c r="AP93" s="188"/>
      <c r="AQ93" s="188"/>
      <c r="AR93" s="227">
        <f>+L93</f>
        <v>0</v>
      </c>
      <c r="AS93" s="186">
        <f>SUM(AT93:AY93)</f>
        <v>0</v>
      </c>
      <c r="AT93" s="188"/>
      <c r="AU93" s="188"/>
      <c r="AV93" s="188"/>
      <c r="AW93" s="188"/>
      <c r="AX93" s="188"/>
      <c r="AY93" s="188"/>
    </row>
    <row r="94" spans="1:51" ht="32.1" customHeight="1" x14ac:dyDescent="0.25">
      <c r="D94" s="202"/>
      <c r="E94" s="182">
        <f>+Metas!H1115</f>
        <v>954</v>
      </c>
      <c r="F94" s="183" t="str">
        <f>+Metas!K1115</f>
        <v>Estrategia para incentivar la promoción de la transferencia de conocimiento empresarial</v>
      </c>
      <c r="G94" s="226">
        <f>+Metas!J1115</f>
        <v>1</v>
      </c>
      <c r="H94" s="1">
        <f>SUM(I94:L94)</f>
        <v>1</v>
      </c>
      <c r="I94" s="185"/>
      <c r="J94" s="185"/>
      <c r="K94" s="185">
        <v>1</v>
      </c>
      <c r="L94" s="185"/>
      <c r="M94" s="186">
        <f t="shared" si="137"/>
        <v>50</v>
      </c>
      <c r="N94" s="186">
        <f t="shared" si="137"/>
        <v>50</v>
      </c>
      <c r="O94" s="186">
        <f t="shared" si="137"/>
        <v>0</v>
      </c>
      <c r="P94" s="186">
        <f t="shared" si="137"/>
        <v>0</v>
      </c>
      <c r="Q94" s="186">
        <f t="shared" si="137"/>
        <v>0</v>
      </c>
      <c r="R94" s="186">
        <f t="shared" si="137"/>
        <v>0</v>
      </c>
      <c r="S94" s="186">
        <f t="shared" si="137"/>
        <v>0</v>
      </c>
      <c r="T94" s="227">
        <f>+I94</f>
        <v>0</v>
      </c>
      <c r="U94" s="186">
        <f>SUM(V94:AA94)</f>
        <v>0</v>
      </c>
      <c r="V94" s="188"/>
      <c r="W94" s="188"/>
      <c r="X94" s="188"/>
      <c r="Y94" s="188"/>
      <c r="Z94" s="188"/>
      <c r="AA94" s="188"/>
      <c r="AB94" s="227">
        <f>+J94</f>
        <v>0</v>
      </c>
      <c r="AC94" s="186">
        <f>SUM(AD94:AI94)</f>
        <v>0</v>
      </c>
      <c r="AD94" s="188"/>
      <c r="AE94" s="188"/>
      <c r="AF94" s="188"/>
      <c r="AG94" s="188"/>
      <c r="AH94" s="188"/>
      <c r="AI94" s="188"/>
      <c r="AJ94" s="227">
        <f>+K94</f>
        <v>1</v>
      </c>
      <c r="AK94" s="186">
        <f>SUM(AL94:AQ94)</f>
        <v>50</v>
      </c>
      <c r="AL94" s="188">
        <v>50</v>
      </c>
      <c r="AM94" s="188"/>
      <c r="AN94" s="188"/>
      <c r="AO94" s="188"/>
      <c r="AP94" s="188"/>
      <c r="AQ94" s="188"/>
      <c r="AR94" s="227">
        <f>+L94</f>
        <v>0</v>
      </c>
      <c r="AS94" s="186">
        <f>SUM(AT94:AY94)</f>
        <v>0</v>
      </c>
      <c r="AT94" s="188"/>
      <c r="AU94" s="188"/>
      <c r="AV94" s="188"/>
      <c r="AW94" s="188"/>
      <c r="AX94" s="188"/>
      <c r="AY94" s="188"/>
    </row>
    <row r="95" spans="1:51" ht="32.1" customHeight="1" x14ac:dyDescent="0.25">
      <c r="D95" s="202" t="s">
        <v>2891</v>
      </c>
      <c r="E95" s="551" t="s">
        <v>2890</v>
      </c>
      <c r="F95" s="552"/>
      <c r="G95" s="176"/>
      <c r="H95" s="177"/>
      <c r="I95" s="178"/>
      <c r="J95" s="178"/>
      <c r="K95" s="178"/>
      <c r="L95" s="178"/>
      <c r="M95" s="179">
        <f t="shared" si="137"/>
        <v>243</v>
      </c>
      <c r="N95" s="179">
        <f t="shared" si="137"/>
        <v>243</v>
      </c>
      <c r="O95" s="179">
        <f t="shared" si="137"/>
        <v>0</v>
      </c>
      <c r="P95" s="179">
        <f t="shared" si="137"/>
        <v>0</v>
      </c>
      <c r="Q95" s="179">
        <f t="shared" si="137"/>
        <v>0</v>
      </c>
      <c r="R95" s="179">
        <f t="shared" si="137"/>
        <v>0</v>
      </c>
      <c r="S95" s="179">
        <f t="shared" si="137"/>
        <v>0</v>
      </c>
      <c r="T95" s="180"/>
      <c r="U95" s="181">
        <f t="shared" ref="U95:AA95" si="142">SUM(U96:U97)</f>
        <v>123</v>
      </c>
      <c r="V95" s="181">
        <f t="shared" si="142"/>
        <v>123</v>
      </c>
      <c r="W95" s="181">
        <f t="shared" si="142"/>
        <v>0</v>
      </c>
      <c r="X95" s="181">
        <f t="shared" si="142"/>
        <v>0</v>
      </c>
      <c r="Y95" s="181">
        <f t="shared" si="142"/>
        <v>0</v>
      </c>
      <c r="Z95" s="181">
        <f t="shared" si="142"/>
        <v>0</v>
      </c>
      <c r="AA95" s="181">
        <f t="shared" si="142"/>
        <v>0</v>
      </c>
      <c r="AB95" s="180"/>
      <c r="AC95" s="181">
        <f t="shared" ref="AC95:AI95" si="143">SUM(AC96:AC97)</f>
        <v>0</v>
      </c>
      <c r="AD95" s="181">
        <f t="shared" si="143"/>
        <v>0</v>
      </c>
      <c r="AE95" s="181">
        <f t="shared" si="143"/>
        <v>0</v>
      </c>
      <c r="AF95" s="181">
        <f t="shared" si="143"/>
        <v>0</v>
      </c>
      <c r="AG95" s="181">
        <f t="shared" si="143"/>
        <v>0</v>
      </c>
      <c r="AH95" s="181">
        <f t="shared" si="143"/>
        <v>0</v>
      </c>
      <c r="AI95" s="181">
        <f t="shared" si="143"/>
        <v>0</v>
      </c>
      <c r="AJ95" s="180"/>
      <c r="AK95" s="181">
        <f t="shared" ref="AK95:AQ95" si="144">SUM(AK96:AK97)</f>
        <v>120</v>
      </c>
      <c r="AL95" s="181">
        <f t="shared" si="144"/>
        <v>120</v>
      </c>
      <c r="AM95" s="181">
        <f t="shared" si="144"/>
        <v>0</v>
      </c>
      <c r="AN95" s="181">
        <f t="shared" si="144"/>
        <v>0</v>
      </c>
      <c r="AO95" s="181">
        <f t="shared" si="144"/>
        <v>0</v>
      </c>
      <c r="AP95" s="181">
        <f t="shared" si="144"/>
        <v>0</v>
      </c>
      <c r="AQ95" s="181">
        <f t="shared" si="144"/>
        <v>0</v>
      </c>
      <c r="AR95" s="180"/>
      <c r="AS95" s="181">
        <f t="shared" ref="AS95:AY95" si="145">SUM(AS96:AS97)</f>
        <v>0</v>
      </c>
      <c r="AT95" s="181">
        <f t="shared" si="145"/>
        <v>0</v>
      </c>
      <c r="AU95" s="181">
        <f t="shared" si="145"/>
        <v>0</v>
      </c>
      <c r="AV95" s="181">
        <f t="shared" si="145"/>
        <v>0</v>
      </c>
      <c r="AW95" s="181">
        <f t="shared" si="145"/>
        <v>0</v>
      </c>
      <c r="AX95" s="181">
        <f t="shared" si="145"/>
        <v>0</v>
      </c>
      <c r="AY95" s="181">
        <f t="shared" si="145"/>
        <v>0</v>
      </c>
    </row>
    <row r="96" spans="1:51" ht="32.1" customHeight="1" x14ac:dyDescent="0.25">
      <c r="D96" s="202"/>
      <c r="E96" s="182">
        <f>+Metas!H1116</f>
        <v>955</v>
      </c>
      <c r="F96" s="183" t="str">
        <f>+Metas!K1116</f>
        <v>Proyectos de iniciativas clúster del sector empresarial de Norte de Santander apoyados</v>
      </c>
      <c r="G96" s="226">
        <f>+Metas!J1116</f>
        <v>2</v>
      </c>
      <c r="H96" s="1">
        <f>SUM(I96:L96)</f>
        <v>2</v>
      </c>
      <c r="I96" s="185">
        <v>1</v>
      </c>
      <c r="J96" s="185"/>
      <c r="K96" s="185">
        <v>1</v>
      </c>
      <c r="L96" s="185"/>
      <c r="M96" s="186">
        <f t="shared" si="137"/>
        <v>100</v>
      </c>
      <c r="N96" s="186">
        <f t="shared" si="137"/>
        <v>100</v>
      </c>
      <c r="O96" s="186">
        <f t="shared" si="137"/>
        <v>0</v>
      </c>
      <c r="P96" s="186">
        <f t="shared" si="137"/>
        <v>0</v>
      </c>
      <c r="Q96" s="186">
        <f t="shared" si="137"/>
        <v>0</v>
      </c>
      <c r="R96" s="186">
        <f t="shared" si="137"/>
        <v>0</v>
      </c>
      <c r="S96" s="186">
        <f t="shared" si="137"/>
        <v>0</v>
      </c>
      <c r="T96" s="227">
        <f>+I96</f>
        <v>1</v>
      </c>
      <c r="U96" s="186">
        <f>SUM(V96:AA96)</f>
        <v>50</v>
      </c>
      <c r="V96" s="188">
        <v>50</v>
      </c>
      <c r="W96" s="188"/>
      <c r="X96" s="188"/>
      <c r="Y96" s="188"/>
      <c r="Z96" s="188"/>
      <c r="AA96" s="188"/>
      <c r="AB96" s="227">
        <f>+J96</f>
        <v>0</v>
      </c>
      <c r="AC96" s="186">
        <f>SUM(AD96:AI96)</f>
        <v>0</v>
      </c>
      <c r="AD96" s="188"/>
      <c r="AE96" s="188"/>
      <c r="AF96" s="188"/>
      <c r="AG96" s="188"/>
      <c r="AH96" s="188"/>
      <c r="AI96" s="188"/>
      <c r="AJ96" s="227">
        <f>+K96</f>
        <v>1</v>
      </c>
      <c r="AK96" s="186">
        <f>SUM(AL96:AQ96)</f>
        <v>50</v>
      </c>
      <c r="AL96" s="188">
        <v>50</v>
      </c>
      <c r="AM96" s="188"/>
      <c r="AN96" s="188"/>
      <c r="AO96" s="188"/>
      <c r="AP96" s="188"/>
      <c r="AQ96" s="188"/>
      <c r="AR96" s="227">
        <f>+L96</f>
        <v>0</v>
      </c>
      <c r="AS96" s="186">
        <f>SUM(AT96:AY96)</f>
        <v>0</v>
      </c>
      <c r="AT96" s="188"/>
      <c r="AU96" s="188"/>
      <c r="AV96" s="188"/>
      <c r="AW96" s="188"/>
      <c r="AX96" s="188"/>
      <c r="AY96" s="188"/>
    </row>
    <row r="97" spans="3:51" ht="32.1" customHeight="1" x14ac:dyDescent="0.25">
      <c r="D97" s="202"/>
      <c r="E97" s="182">
        <f>+Metas!H1117</f>
        <v>956</v>
      </c>
      <c r="F97" s="183" t="str">
        <f>+Metas!K1117</f>
        <v>Estrategias a nivel departamental de promoción de la Industria y consumo local implementadas.</v>
      </c>
      <c r="G97" s="226">
        <f>+Metas!J1117</f>
        <v>2</v>
      </c>
      <c r="H97" s="1">
        <f>SUM(I97:L97)</f>
        <v>2</v>
      </c>
      <c r="I97" s="185">
        <v>1</v>
      </c>
      <c r="J97" s="185"/>
      <c r="K97" s="185">
        <v>1</v>
      </c>
      <c r="L97" s="185"/>
      <c r="M97" s="186">
        <f t="shared" si="137"/>
        <v>143</v>
      </c>
      <c r="N97" s="186">
        <f t="shared" si="137"/>
        <v>143</v>
      </c>
      <c r="O97" s="186">
        <f t="shared" si="137"/>
        <v>0</v>
      </c>
      <c r="P97" s="186">
        <f t="shared" si="137"/>
        <v>0</v>
      </c>
      <c r="Q97" s="186">
        <f t="shared" si="137"/>
        <v>0</v>
      </c>
      <c r="R97" s="186">
        <f t="shared" si="137"/>
        <v>0</v>
      </c>
      <c r="S97" s="186">
        <f t="shared" si="137"/>
        <v>0</v>
      </c>
      <c r="T97" s="227">
        <f>+I97</f>
        <v>1</v>
      </c>
      <c r="U97" s="186">
        <f>SUM(V97:AA97)</f>
        <v>73</v>
      </c>
      <c r="V97" s="188">
        <v>73</v>
      </c>
      <c r="W97" s="188"/>
      <c r="X97" s="188"/>
      <c r="Y97" s="188"/>
      <c r="Z97" s="188"/>
      <c r="AA97" s="188"/>
      <c r="AB97" s="227">
        <f>+J97</f>
        <v>0</v>
      </c>
      <c r="AC97" s="186">
        <f>SUM(AD97:AI97)</f>
        <v>0</v>
      </c>
      <c r="AD97" s="188"/>
      <c r="AE97" s="188"/>
      <c r="AF97" s="188"/>
      <c r="AG97" s="188"/>
      <c r="AH97" s="188"/>
      <c r="AI97" s="188"/>
      <c r="AJ97" s="227">
        <f>+K97</f>
        <v>1</v>
      </c>
      <c r="AK97" s="186">
        <f>SUM(AL97:AQ97)</f>
        <v>70</v>
      </c>
      <c r="AL97" s="188">
        <v>70</v>
      </c>
      <c r="AM97" s="188"/>
      <c r="AN97" s="188"/>
      <c r="AO97" s="188"/>
      <c r="AP97" s="188"/>
      <c r="AQ97" s="188"/>
      <c r="AR97" s="227">
        <f>+L97</f>
        <v>0</v>
      </c>
      <c r="AS97" s="186">
        <f>SUM(AT97:AY97)</f>
        <v>0</v>
      </c>
      <c r="AT97" s="188"/>
      <c r="AU97" s="188"/>
      <c r="AV97" s="188"/>
      <c r="AW97" s="188"/>
      <c r="AX97" s="188"/>
      <c r="AY97" s="188"/>
    </row>
    <row r="98" spans="3:51" ht="32.1" customHeight="1" x14ac:dyDescent="0.25">
      <c r="D98" s="202" t="s">
        <v>2893</v>
      </c>
      <c r="E98" s="551" t="s">
        <v>2892</v>
      </c>
      <c r="F98" s="552"/>
      <c r="G98" s="189"/>
      <c r="H98" s="177"/>
      <c r="I98" s="178"/>
      <c r="J98" s="178"/>
      <c r="K98" s="178"/>
      <c r="L98" s="178"/>
      <c r="M98" s="190">
        <f t="shared" si="137"/>
        <v>453</v>
      </c>
      <c r="N98" s="190">
        <f t="shared" si="137"/>
        <v>453</v>
      </c>
      <c r="O98" s="190">
        <f t="shared" si="137"/>
        <v>0</v>
      </c>
      <c r="P98" s="190">
        <f t="shared" si="137"/>
        <v>0</v>
      </c>
      <c r="Q98" s="190">
        <f t="shared" si="137"/>
        <v>0</v>
      </c>
      <c r="R98" s="190">
        <f t="shared" si="137"/>
        <v>0</v>
      </c>
      <c r="S98" s="190">
        <f t="shared" si="137"/>
        <v>0</v>
      </c>
      <c r="T98" s="180"/>
      <c r="U98" s="181">
        <f t="shared" ref="U98:AA98" si="146">SUM(U99:U100)</f>
        <v>113</v>
      </c>
      <c r="V98" s="181">
        <f t="shared" si="146"/>
        <v>113</v>
      </c>
      <c r="W98" s="181">
        <f t="shared" si="146"/>
        <v>0</v>
      </c>
      <c r="X98" s="181">
        <f t="shared" si="146"/>
        <v>0</v>
      </c>
      <c r="Y98" s="181">
        <f t="shared" si="146"/>
        <v>0</v>
      </c>
      <c r="Z98" s="181">
        <f t="shared" si="146"/>
        <v>0</v>
      </c>
      <c r="AA98" s="181">
        <f t="shared" si="146"/>
        <v>0</v>
      </c>
      <c r="AB98" s="180"/>
      <c r="AC98" s="181">
        <f t="shared" ref="AC98:AI98" si="147">SUM(AC99:AC100)</f>
        <v>80</v>
      </c>
      <c r="AD98" s="181">
        <f t="shared" si="147"/>
        <v>80</v>
      </c>
      <c r="AE98" s="181">
        <f t="shared" si="147"/>
        <v>0</v>
      </c>
      <c r="AF98" s="181">
        <f t="shared" si="147"/>
        <v>0</v>
      </c>
      <c r="AG98" s="181">
        <f t="shared" si="147"/>
        <v>0</v>
      </c>
      <c r="AH98" s="181">
        <f t="shared" si="147"/>
        <v>0</v>
      </c>
      <c r="AI98" s="181">
        <f t="shared" si="147"/>
        <v>0</v>
      </c>
      <c r="AJ98" s="180"/>
      <c r="AK98" s="181">
        <f t="shared" ref="AK98:AQ98" si="148">SUM(AK99:AK100)</f>
        <v>140</v>
      </c>
      <c r="AL98" s="181">
        <f t="shared" si="148"/>
        <v>140</v>
      </c>
      <c r="AM98" s="181">
        <f t="shared" si="148"/>
        <v>0</v>
      </c>
      <c r="AN98" s="181">
        <f t="shared" si="148"/>
        <v>0</v>
      </c>
      <c r="AO98" s="181">
        <f t="shared" si="148"/>
        <v>0</v>
      </c>
      <c r="AP98" s="181">
        <f t="shared" si="148"/>
        <v>0</v>
      </c>
      <c r="AQ98" s="181">
        <f t="shared" si="148"/>
        <v>0</v>
      </c>
      <c r="AR98" s="180"/>
      <c r="AS98" s="181">
        <f t="shared" ref="AS98:AY98" si="149">SUM(AS99:AS100)</f>
        <v>120</v>
      </c>
      <c r="AT98" s="181">
        <f t="shared" si="149"/>
        <v>120</v>
      </c>
      <c r="AU98" s="181">
        <f t="shared" si="149"/>
        <v>0</v>
      </c>
      <c r="AV98" s="181">
        <f t="shared" si="149"/>
        <v>0</v>
      </c>
      <c r="AW98" s="181">
        <f t="shared" si="149"/>
        <v>0</v>
      </c>
      <c r="AX98" s="181">
        <f t="shared" si="149"/>
        <v>0</v>
      </c>
      <c r="AY98" s="181">
        <f t="shared" si="149"/>
        <v>0</v>
      </c>
    </row>
    <row r="99" spans="3:51" ht="31.9" customHeight="1" x14ac:dyDescent="0.25">
      <c r="D99" s="202"/>
      <c r="E99" s="182">
        <f>+Metas!H1118</f>
        <v>957</v>
      </c>
      <c r="F99" s="191" t="str">
        <f>+Metas!K1118</f>
        <v>Microempresarios capacitados en innovación, asociatividad, gestión administrativa, comercial, financiera y/o tecnológica, priorizando en población vulnerable</v>
      </c>
      <c r="G99" s="184">
        <f>+Metas!J1118</f>
        <v>200</v>
      </c>
      <c r="H99" s="1">
        <f>SUM(I99:L99)</f>
        <v>200</v>
      </c>
      <c r="I99" s="185">
        <v>40</v>
      </c>
      <c r="J99" s="185">
        <v>40</v>
      </c>
      <c r="K99" s="185">
        <v>60</v>
      </c>
      <c r="L99" s="185">
        <v>60</v>
      </c>
      <c r="M99" s="186">
        <f t="shared" si="137"/>
        <v>407</v>
      </c>
      <c r="N99" s="186">
        <f t="shared" si="137"/>
        <v>407</v>
      </c>
      <c r="O99" s="186">
        <f t="shared" si="137"/>
        <v>0</v>
      </c>
      <c r="P99" s="186">
        <f t="shared" si="137"/>
        <v>0</v>
      </c>
      <c r="Q99" s="186">
        <f t="shared" si="137"/>
        <v>0</v>
      </c>
      <c r="R99" s="186">
        <f t="shared" si="137"/>
        <v>0</v>
      </c>
      <c r="S99" s="186">
        <f t="shared" si="137"/>
        <v>0</v>
      </c>
      <c r="T99" s="227">
        <f>+I99</f>
        <v>40</v>
      </c>
      <c r="U99" s="186">
        <f>SUM(V99:AA99)</f>
        <v>87</v>
      </c>
      <c r="V99" s="188">
        <v>87</v>
      </c>
      <c r="W99" s="188"/>
      <c r="X99" s="188"/>
      <c r="Y99" s="188"/>
      <c r="Z99" s="188"/>
      <c r="AA99" s="188"/>
      <c r="AB99" s="227">
        <f>+J99</f>
        <v>40</v>
      </c>
      <c r="AC99" s="186">
        <f>SUM(AD99:AI99)</f>
        <v>80</v>
      </c>
      <c r="AD99" s="188">
        <v>80</v>
      </c>
      <c r="AE99" s="188"/>
      <c r="AF99" s="188"/>
      <c r="AG99" s="188"/>
      <c r="AH99" s="188"/>
      <c r="AI99" s="188"/>
      <c r="AJ99" s="227">
        <f>+K99</f>
        <v>60</v>
      </c>
      <c r="AK99" s="186">
        <f>SUM(AL99:AQ99)</f>
        <v>120</v>
      </c>
      <c r="AL99" s="188">
        <v>120</v>
      </c>
      <c r="AM99" s="188"/>
      <c r="AN99" s="188"/>
      <c r="AO99" s="188"/>
      <c r="AP99" s="188"/>
      <c r="AQ99" s="188"/>
      <c r="AR99" s="227">
        <f>+L99</f>
        <v>60</v>
      </c>
      <c r="AS99" s="186">
        <f>SUM(AT99:AY99)</f>
        <v>120</v>
      </c>
      <c r="AT99" s="188">
        <v>120</v>
      </c>
      <c r="AU99" s="188"/>
      <c r="AV99" s="188"/>
      <c r="AW99" s="188"/>
      <c r="AX99" s="188"/>
      <c r="AY99" s="188"/>
    </row>
    <row r="100" spans="3:51" ht="31.9" customHeight="1" x14ac:dyDescent="0.25">
      <c r="D100" s="202"/>
      <c r="E100" s="182">
        <f>+Metas!H1119</f>
        <v>958</v>
      </c>
      <c r="F100" s="191" t="str">
        <f>+Metas!K1119</f>
        <v>Iniciativas de formalización empresarial y/o laboral apoyadas</v>
      </c>
      <c r="G100" s="184">
        <f>+Metas!J1119</f>
        <v>2</v>
      </c>
      <c r="H100" s="1">
        <f>SUM(I100:L100)</f>
        <v>2</v>
      </c>
      <c r="I100" s="185">
        <v>1</v>
      </c>
      <c r="J100" s="185"/>
      <c r="K100" s="185">
        <v>1</v>
      </c>
      <c r="L100" s="185"/>
      <c r="M100" s="186">
        <f t="shared" si="137"/>
        <v>46</v>
      </c>
      <c r="N100" s="186">
        <f t="shared" si="137"/>
        <v>46</v>
      </c>
      <c r="O100" s="186">
        <f t="shared" si="137"/>
        <v>0</v>
      </c>
      <c r="P100" s="186">
        <f t="shared" si="137"/>
        <v>0</v>
      </c>
      <c r="Q100" s="186">
        <f t="shared" si="137"/>
        <v>0</v>
      </c>
      <c r="R100" s="186">
        <f t="shared" si="137"/>
        <v>0</v>
      </c>
      <c r="S100" s="186">
        <f t="shared" si="137"/>
        <v>0</v>
      </c>
      <c r="T100" s="227">
        <f>+I100</f>
        <v>1</v>
      </c>
      <c r="U100" s="186">
        <f>SUM(V100:AA100)</f>
        <v>26</v>
      </c>
      <c r="V100" s="188">
        <v>26</v>
      </c>
      <c r="W100" s="188"/>
      <c r="X100" s="188"/>
      <c r="Y100" s="188"/>
      <c r="Z100" s="188"/>
      <c r="AA100" s="188"/>
      <c r="AB100" s="227">
        <f>+J100</f>
        <v>0</v>
      </c>
      <c r="AC100" s="186">
        <f>SUM(AD100:AI100)</f>
        <v>0</v>
      </c>
      <c r="AD100" s="188"/>
      <c r="AE100" s="188"/>
      <c r="AF100" s="188"/>
      <c r="AG100" s="188"/>
      <c r="AH100" s="188"/>
      <c r="AI100" s="188"/>
      <c r="AJ100" s="227">
        <f>+K100</f>
        <v>1</v>
      </c>
      <c r="AK100" s="186">
        <f>SUM(AL100:AQ100)</f>
        <v>20</v>
      </c>
      <c r="AL100" s="188">
        <v>20</v>
      </c>
      <c r="AM100" s="188"/>
      <c r="AN100" s="188"/>
      <c r="AO100" s="188"/>
      <c r="AP100" s="188"/>
      <c r="AQ100" s="188"/>
      <c r="AR100" s="227">
        <f>+L100</f>
        <v>0</v>
      </c>
      <c r="AS100" s="186">
        <f>SUM(AT100:AY100)</f>
        <v>0</v>
      </c>
      <c r="AT100" s="188"/>
      <c r="AU100" s="188"/>
      <c r="AV100" s="188"/>
      <c r="AW100" s="188"/>
      <c r="AX100" s="188"/>
      <c r="AY100" s="188"/>
    </row>
    <row r="101" spans="3:51" ht="32.1" customHeight="1" x14ac:dyDescent="0.25">
      <c r="C101" s="165" t="s">
        <v>2894</v>
      </c>
      <c r="D101" s="166" t="s">
        <v>614</v>
      </c>
      <c r="E101" s="228"/>
      <c r="F101" s="168"/>
      <c r="G101" s="194"/>
      <c r="H101" s="170"/>
      <c r="I101" s="171"/>
      <c r="J101" s="171"/>
      <c r="K101" s="171"/>
      <c r="L101" s="171"/>
      <c r="M101" s="172">
        <f t="shared" ref="M101:S101" si="150">SUM(M102:M110)/2</f>
        <v>2750</v>
      </c>
      <c r="N101" s="172">
        <f t="shared" si="150"/>
        <v>2750</v>
      </c>
      <c r="O101" s="172">
        <f t="shared" si="150"/>
        <v>0</v>
      </c>
      <c r="P101" s="172">
        <f t="shared" si="150"/>
        <v>0</v>
      </c>
      <c r="Q101" s="172">
        <f t="shared" si="150"/>
        <v>0</v>
      </c>
      <c r="R101" s="172">
        <f t="shared" si="150"/>
        <v>0</v>
      </c>
      <c r="S101" s="172">
        <f t="shared" si="150"/>
        <v>0</v>
      </c>
      <c r="T101" s="229"/>
      <c r="U101" s="174">
        <f t="shared" ref="U101:AA101" si="151">SUM(U102:U110)/2</f>
        <v>700</v>
      </c>
      <c r="V101" s="197">
        <f t="shared" si="151"/>
        <v>700</v>
      </c>
      <c r="W101" s="197">
        <f t="shared" si="151"/>
        <v>0</v>
      </c>
      <c r="X101" s="197">
        <f t="shared" si="151"/>
        <v>0</v>
      </c>
      <c r="Y101" s="197">
        <f t="shared" si="151"/>
        <v>0</v>
      </c>
      <c r="Z101" s="197">
        <f t="shared" si="151"/>
        <v>0</v>
      </c>
      <c r="AA101" s="197">
        <f t="shared" si="151"/>
        <v>0</v>
      </c>
      <c r="AB101" s="229"/>
      <c r="AC101" s="174">
        <f t="shared" ref="AC101:AI101" si="152">SUM(AC102:AC110)/2</f>
        <v>340</v>
      </c>
      <c r="AD101" s="197">
        <f t="shared" si="152"/>
        <v>340</v>
      </c>
      <c r="AE101" s="197">
        <f t="shared" si="152"/>
        <v>0</v>
      </c>
      <c r="AF101" s="197">
        <f t="shared" si="152"/>
        <v>0</v>
      </c>
      <c r="AG101" s="197">
        <f t="shared" si="152"/>
        <v>0</v>
      </c>
      <c r="AH101" s="197">
        <f t="shared" si="152"/>
        <v>0</v>
      </c>
      <c r="AI101" s="197">
        <f t="shared" si="152"/>
        <v>0</v>
      </c>
      <c r="AJ101" s="229"/>
      <c r="AK101" s="174">
        <f t="shared" ref="AK101:AQ101" si="153">SUM(AK102:AK110)/2</f>
        <v>1340</v>
      </c>
      <c r="AL101" s="197">
        <f t="shared" si="153"/>
        <v>1340</v>
      </c>
      <c r="AM101" s="197">
        <f t="shared" si="153"/>
        <v>0</v>
      </c>
      <c r="AN101" s="197">
        <f t="shared" si="153"/>
        <v>0</v>
      </c>
      <c r="AO101" s="197">
        <f t="shared" si="153"/>
        <v>0</v>
      </c>
      <c r="AP101" s="197">
        <f t="shared" si="153"/>
        <v>0</v>
      </c>
      <c r="AQ101" s="197">
        <f t="shared" si="153"/>
        <v>0</v>
      </c>
      <c r="AR101" s="229"/>
      <c r="AS101" s="174">
        <f t="shared" ref="AS101:AY101" si="154">SUM(AS102:AS110)/2</f>
        <v>370</v>
      </c>
      <c r="AT101" s="197">
        <f t="shared" si="154"/>
        <v>370</v>
      </c>
      <c r="AU101" s="197">
        <f t="shared" si="154"/>
        <v>0</v>
      </c>
      <c r="AV101" s="197">
        <f t="shared" si="154"/>
        <v>0</v>
      </c>
      <c r="AW101" s="197">
        <f t="shared" si="154"/>
        <v>0</v>
      </c>
      <c r="AX101" s="197">
        <f t="shared" si="154"/>
        <v>0</v>
      </c>
      <c r="AY101" s="197">
        <f t="shared" si="154"/>
        <v>0</v>
      </c>
    </row>
    <row r="102" spans="3:51" ht="32.1" customHeight="1" x14ac:dyDescent="0.25">
      <c r="D102" s="202" t="s">
        <v>2896</v>
      </c>
      <c r="E102" s="540" t="s">
        <v>2895</v>
      </c>
      <c r="F102" s="541"/>
      <c r="G102" s="189"/>
      <c r="H102" s="177"/>
      <c r="I102" s="178"/>
      <c r="J102" s="178"/>
      <c r="K102" s="178"/>
      <c r="L102" s="178"/>
      <c r="M102" s="190">
        <f t="shared" ref="M102:S110" si="155">+U102+AC102+AK102+AS102</f>
        <v>2100</v>
      </c>
      <c r="N102" s="190">
        <f t="shared" si="155"/>
        <v>2100</v>
      </c>
      <c r="O102" s="190">
        <f t="shared" si="155"/>
        <v>0</v>
      </c>
      <c r="P102" s="190">
        <f t="shared" si="155"/>
        <v>0</v>
      </c>
      <c r="Q102" s="190">
        <f t="shared" si="155"/>
        <v>0</v>
      </c>
      <c r="R102" s="190">
        <f t="shared" si="155"/>
        <v>0</v>
      </c>
      <c r="S102" s="190">
        <f t="shared" si="155"/>
        <v>0</v>
      </c>
      <c r="T102" s="192"/>
      <c r="U102" s="181">
        <f t="shared" ref="U102:AA102" si="156">SUM(U103:U104)</f>
        <v>500</v>
      </c>
      <c r="V102" s="181">
        <f t="shared" si="156"/>
        <v>500</v>
      </c>
      <c r="W102" s="181">
        <f t="shared" si="156"/>
        <v>0</v>
      </c>
      <c r="X102" s="181">
        <f t="shared" si="156"/>
        <v>0</v>
      </c>
      <c r="Y102" s="181">
        <f t="shared" si="156"/>
        <v>0</v>
      </c>
      <c r="Z102" s="181">
        <f t="shared" si="156"/>
        <v>0</v>
      </c>
      <c r="AA102" s="181">
        <f t="shared" si="156"/>
        <v>0</v>
      </c>
      <c r="AB102" s="192"/>
      <c r="AC102" s="181">
        <f t="shared" ref="AC102:AI102" si="157">SUM(AC103:AC104)</f>
        <v>200</v>
      </c>
      <c r="AD102" s="181">
        <f t="shared" si="157"/>
        <v>200</v>
      </c>
      <c r="AE102" s="181">
        <f t="shared" si="157"/>
        <v>0</v>
      </c>
      <c r="AF102" s="181">
        <f t="shared" si="157"/>
        <v>0</v>
      </c>
      <c r="AG102" s="181">
        <f t="shared" si="157"/>
        <v>0</v>
      </c>
      <c r="AH102" s="181">
        <f t="shared" si="157"/>
        <v>0</v>
      </c>
      <c r="AI102" s="181">
        <f t="shared" si="157"/>
        <v>0</v>
      </c>
      <c r="AJ102" s="192"/>
      <c r="AK102" s="181">
        <f t="shared" ref="AK102:AQ102" si="158">SUM(AK103:AK104)</f>
        <v>1100</v>
      </c>
      <c r="AL102" s="181">
        <f t="shared" si="158"/>
        <v>1100</v>
      </c>
      <c r="AM102" s="181">
        <f t="shared" si="158"/>
        <v>0</v>
      </c>
      <c r="AN102" s="181">
        <f t="shared" si="158"/>
        <v>0</v>
      </c>
      <c r="AO102" s="181">
        <f t="shared" si="158"/>
        <v>0</v>
      </c>
      <c r="AP102" s="181">
        <f t="shared" si="158"/>
        <v>0</v>
      </c>
      <c r="AQ102" s="181">
        <f t="shared" si="158"/>
        <v>0</v>
      </c>
      <c r="AR102" s="192"/>
      <c r="AS102" s="181">
        <f t="shared" ref="AS102:AY102" si="159">SUM(AS103:AS104)</f>
        <v>300</v>
      </c>
      <c r="AT102" s="181">
        <f t="shared" si="159"/>
        <v>300</v>
      </c>
      <c r="AU102" s="181">
        <f t="shared" si="159"/>
        <v>0</v>
      </c>
      <c r="AV102" s="181">
        <f t="shared" si="159"/>
        <v>0</v>
      </c>
      <c r="AW102" s="181">
        <f t="shared" si="159"/>
        <v>0</v>
      </c>
      <c r="AX102" s="181">
        <f t="shared" si="159"/>
        <v>0</v>
      </c>
      <c r="AY102" s="181">
        <f t="shared" si="159"/>
        <v>0</v>
      </c>
    </row>
    <row r="103" spans="3:51" ht="32.1" customHeight="1" x14ac:dyDescent="0.25">
      <c r="D103" s="202"/>
      <c r="E103" s="182">
        <f>+Metas!H1121</f>
        <v>959</v>
      </c>
      <c r="F103" s="191" t="str">
        <f>+Metas!K1121</f>
        <v>Fondo complementario de Garantías para el sector empresarial creado</v>
      </c>
      <c r="G103" s="226">
        <f>+Metas!J1121</f>
        <v>1</v>
      </c>
      <c r="H103" s="1">
        <f>SUM(I103:L103)</f>
        <v>1</v>
      </c>
      <c r="I103" s="198"/>
      <c r="J103" s="198"/>
      <c r="K103" s="198">
        <v>1</v>
      </c>
      <c r="L103" s="198"/>
      <c r="M103" s="186">
        <f t="shared" si="155"/>
        <v>800</v>
      </c>
      <c r="N103" s="186">
        <f t="shared" si="155"/>
        <v>800</v>
      </c>
      <c r="O103" s="186">
        <f t="shared" si="155"/>
        <v>0</v>
      </c>
      <c r="P103" s="186">
        <f t="shared" si="155"/>
        <v>0</v>
      </c>
      <c r="Q103" s="186">
        <f t="shared" si="155"/>
        <v>0</v>
      </c>
      <c r="R103" s="186">
        <f t="shared" si="155"/>
        <v>0</v>
      </c>
      <c r="S103" s="186">
        <f t="shared" si="155"/>
        <v>0</v>
      </c>
      <c r="T103" s="227">
        <f>+I103</f>
        <v>0</v>
      </c>
      <c r="U103" s="186">
        <f>SUM(V103:AA103)</f>
        <v>0</v>
      </c>
      <c r="V103" s="199"/>
      <c r="W103" s="199"/>
      <c r="X103" s="199"/>
      <c r="Y103" s="199"/>
      <c r="Z103" s="199"/>
      <c r="AA103" s="199"/>
      <c r="AB103" s="227">
        <f>+J103</f>
        <v>0</v>
      </c>
      <c r="AC103" s="186">
        <f>SUM(AD103:AI103)</f>
        <v>0</v>
      </c>
      <c r="AD103" s="199"/>
      <c r="AE103" s="199"/>
      <c r="AF103" s="199"/>
      <c r="AG103" s="199"/>
      <c r="AH103" s="199"/>
      <c r="AI103" s="199"/>
      <c r="AJ103" s="227">
        <f>+K103</f>
        <v>1</v>
      </c>
      <c r="AK103" s="186">
        <f>SUM(AL103:AQ103)</f>
        <v>800</v>
      </c>
      <c r="AL103" s="199">
        <v>800</v>
      </c>
      <c r="AM103" s="199"/>
      <c r="AN103" s="199"/>
      <c r="AO103" s="199"/>
      <c r="AP103" s="199"/>
      <c r="AQ103" s="199"/>
      <c r="AR103" s="227">
        <f>+L103</f>
        <v>0</v>
      </c>
      <c r="AS103" s="186">
        <f>SUM(AT103:AY103)</f>
        <v>0</v>
      </c>
      <c r="AT103" s="199"/>
      <c r="AU103" s="199"/>
      <c r="AV103" s="199"/>
      <c r="AW103" s="199"/>
      <c r="AX103" s="199"/>
      <c r="AY103" s="199"/>
    </row>
    <row r="104" spans="3:51" ht="32.1" customHeight="1" x14ac:dyDescent="0.25">
      <c r="D104" s="202"/>
      <c r="E104" s="182">
        <f>+Metas!H1122</f>
        <v>960</v>
      </c>
      <c r="F104" s="191" t="str">
        <f>+Metas!K1122</f>
        <v xml:space="preserve">Mipymes con acceso a líneas de apalancamiento financiero </v>
      </c>
      <c r="G104" s="226">
        <f>+Metas!J1122</f>
        <v>200</v>
      </c>
      <c r="H104" s="1">
        <f>SUM(I104:L104)</f>
        <v>200</v>
      </c>
      <c r="I104" s="185">
        <v>40</v>
      </c>
      <c r="J104" s="185">
        <v>40</v>
      </c>
      <c r="K104" s="185">
        <v>60</v>
      </c>
      <c r="L104" s="185">
        <v>60</v>
      </c>
      <c r="M104" s="186">
        <f t="shared" si="155"/>
        <v>1300</v>
      </c>
      <c r="N104" s="186">
        <f t="shared" si="155"/>
        <v>1300</v>
      </c>
      <c r="O104" s="186">
        <f t="shared" si="155"/>
        <v>0</v>
      </c>
      <c r="P104" s="186">
        <f t="shared" si="155"/>
        <v>0</v>
      </c>
      <c r="Q104" s="186">
        <f t="shared" si="155"/>
        <v>0</v>
      </c>
      <c r="R104" s="186">
        <f t="shared" si="155"/>
        <v>0</v>
      </c>
      <c r="S104" s="186">
        <f t="shared" si="155"/>
        <v>0</v>
      </c>
      <c r="T104" s="227">
        <f>+I104</f>
        <v>40</v>
      </c>
      <c r="U104" s="186">
        <f>SUM(V104:AA104)</f>
        <v>500</v>
      </c>
      <c r="V104" s="199">
        <v>500</v>
      </c>
      <c r="W104" s="199"/>
      <c r="X104" s="199"/>
      <c r="Y104" s="199"/>
      <c r="Z104" s="199"/>
      <c r="AA104" s="199"/>
      <c r="AB104" s="227">
        <f>+J104</f>
        <v>40</v>
      </c>
      <c r="AC104" s="186">
        <f>SUM(AD104:AI104)</f>
        <v>200</v>
      </c>
      <c r="AD104" s="199">
        <v>200</v>
      </c>
      <c r="AE104" s="199"/>
      <c r="AF104" s="199"/>
      <c r="AG104" s="199"/>
      <c r="AH104" s="199"/>
      <c r="AI104" s="199"/>
      <c r="AJ104" s="227">
        <f>+K104</f>
        <v>60</v>
      </c>
      <c r="AK104" s="186">
        <f>SUM(AL104:AQ104)</f>
        <v>300</v>
      </c>
      <c r="AL104" s="199">
        <v>300</v>
      </c>
      <c r="AM104" s="199"/>
      <c r="AN104" s="199"/>
      <c r="AO104" s="199"/>
      <c r="AP104" s="199"/>
      <c r="AQ104" s="199"/>
      <c r="AR104" s="227">
        <f>+L104</f>
        <v>60</v>
      </c>
      <c r="AS104" s="186">
        <f>SUM(AT104:AY104)</f>
        <v>300</v>
      </c>
      <c r="AT104" s="199">
        <v>300</v>
      </c>
      <c r="AU104" s="199"/>
      <c r="AV104" s="199"/>
      <c r="AW104" s="199"/>
      <c r="AX104" s="199"/>
      <c r="AY104" s="199"/>
    </row>
    <row r="105" spans="3:51" ht="32.1" customHeight="1" x14ac:dyDescent="0.25">
      <c r="D105" s="202" t="s">
        <v>2898</v>
      </c>
      <c r="E105" s="540" t="s">
        <v>2897</v>
      </c>
      <c r="F105" s="541"/>
      <c r="G105" s="189"/>
      <c r="H105" s="177"/>
      <c r="I105" s="178"/>
      <c r="J105" s="178"/>
      <c r="K105" s="178"/>
      <c r="L105" s="178"/>
      <c r="M105" s="190">
        <f t="shared" si="155"/>
        <v>523</v>
      </c>
      <c r="N105" s="190">
        <f t="shared" si="155"/>
        <v>523</v>
      </c>
      <c r="O105" s="190">
        <f t="shared" si="155"/>
        <v>0</v>
      </c>
      <c r="P105" s="190">
        <f t="shared" si="155"/>
        <v>0</v>
      </c>
      <c r="Q105" s="190">
        <f t="shared" si="155"/>
        <v>0</v>
      </c>
      <c r="R105" s="190">
        <f t="shared" si="155"/>
        <v>0</v>
      </c>
      <c r="S105" s="190">
        <f t="shared" si="155"/>
        <v>0</v>
      </c>
      <c r="T105" s="192"/>
      <c r="U105" s="181">
        <f t="shared" ref="U105:AA105" si="160">SUM(U106:U107)</f>
        <v>73</v>
      </c>
      <c r="V105" s="181">
        <f t="shared" si="160"/>
        <v>73</v>
      </c>
      <c r="W105" s="181">
        <f t="shared" si="160"/>
        <v>0</v>
      </c>
      <c r="X105" s="181">
        <f t="shared" si="160"/>
        <v>0</v>
      </c>
      <c r="Y105" s="181">
        <f t="shared" si="160"/>
        <v>0</v>
      </c>
      <c r="Z105" s="181">
        <f t="shared" si="160"/>
        <v>0</v>
      </c>
      <c r="AA105" s="181">
        <f t="shared" si="160"/>
        <v>0</v>
      </c>
      <c r="AB105" s="192"/>
      <c r="AC105" s="181">
        <f t="shared" ref="AC105:AI105" si="161">SUM(AC106:AC107)</f>
        <v>140</v>
      </c>
      <c r="AD105" s="181">
        <f t="shared" si="161"/>
        <v>140</v>
      </c>
      <c r="AE105" s="181">
        <f t="shared" si="161"/>
        <v>0</v>
      </c>
      <c r="AF105" s="181">
        <f t="shared" si="161"/>
        <v>0</v>
      </c>
      <c r="AG105" s="181">
        <f t="shared" si="161"/>
        <v>0</v>
      </c>
      <c r="AH105" s="181">
        <f t="shared" si="161"/>
        <v>0</v>
      </c>
      <c r="AI105" s="181">
        <f t="shared" si="161"/>
        <v>0</v>
      </c>
      <c r="AJ105" s="192"/>
      <c r="AK105" s="181">
        <f t="shared" ref="AK105:AQ105" si="162">SUM(AK106:AK107)</f>
        <v>240</v>
      </c>
      <c r="AL105" s="181">
        <f t="shared" si="162"/>
        <v>240</v>
      </c>
      <c r="AM105" s="181">
        <f t="shared" si="162"/>
        <v>0</v>
      </c>
      <c r="AN105" s="181">
        <f t="shared" si="162"/>
        <v>0</v>
      </c>
      <c r="AO105" s="181">
        <f t="shared" si="162"/>
        <v>0</v>
      </c>
      <c r="AP105" s="181">
        <f t="shared" si="162"/>
        <v>0</v>
      </c>
      <c r="AQ105" s="181">
        <f t="shared" si="162"/>
        <v>0</v>
      </c>
      <c r="AR105" s="192"/>
      <c r="AS105" s="181">
        <f t="shared" ref="AS105:AY105" si="163">SUM(AS106:AS107)</f>
        <v>70</v>
      </c>
      <c r="AT105" s="181">
        <f t="shared" si="163"/>
        <v>70</v>
      </c>
      <c r="AU105" s="181">
        <f t="shared" si="163"/>
        <v>0</v>
      </c>
      <c r="AV105" s="181">
        <f t="shared" si="163"/>
        <v>0</v>
      </c>
      <c r="AW105" s="181">
        <f t="shared" si="163"/>
        <v>0</v>
      </c>
      <c r="AX105" s="181">
        <f t="shared" si="163"/>
        <v>0</v>
      </c>
      <c r="AY105" s="181">
        <f t="shared" si="163"/>
        <v>0</v>
      </c>
    </row>
    <row r="106" spans="3:51" ht="32.1" customHeight="1" x14ac:dyDescent="0.25">
      <c r="D106" s="202"/>
      <c r="E106" s="182">
        <f>+Metas!H1123</f>
        <v>961</v>
      </c>
      <c r="F106" s="191" t="str">
        <f>+Metas!K1123</f>
        <v>Evento como vitrina internacional para el impulso y promoción de los sectores productivos realizado</v>
      </c>
      <c r="G106" s="233">
        <f>+Metas!J1123</f>
        <v>1</v>
      </c>
      <c r="H106" s="2">
        <f>SUM(I106:L106)</f>
        <v>1</v>
      </c>
      <c r="I106" s="355"/>
      <c r="J106" s="398"/>
      <c r="K106" s="398">
        <v>1</v>
      </c>
      <c r="L106" s="398"/>
      <c r="M106" s="186">
        <f t="shared" si="155"/>
        <v>100</v>
      </c>
      <c r="N106" s="186">
        <f t="shared" si="155"/>
        <v>100</v>
      </c>
      <c r="O106" s="186">
        <f t="shared" si="155"/>
        <v>0</v>
      </c>
      <c r="P106" s="186">
        <f t="shared" si="155"/>
        <v>0</v>
      </c>
      <c r="Q106" s="186">
        <f t="shared" si="155"/>
        <v>0</v>
      </c>
      <c r="R106" s="186">
        <f t="shared" si="155"/>
        <v>0</v>
      </c>
      <c r="S106" s="186">
        <f t="shared" si="155"/>
        <v>0</v>
      </c>
      <c r="T106" s="227">
        <f>+I106</f>
        <v>0</v>
      </c>
      <c r="U106" s="186">
        <f>SUM(V106:AA106)</f>
        <v>0</v>
      </c>
      <c r="V106" s="188"/>
      <c r="W106" s="199"/>
      <c r="X106" s="199"/>
      <c r="Y106" s="199"/>
      <c r="Z106" s="199"/>
      <c r="AA106" s="199"/>
      <c r="AB106" s="227">
        <f>+J106</f>
        <v>0</v>
      </c>
      <c r="AC106" s="186">
        <f>SUM(AD106:AI106)</f>
        <v>0</v>
      </c>
      <c r="AD106" s="188"/>
      <c r="AE106" s="199"/>
      <c r="AF106" s="199"/>
      <c r="AG106" s="199"/>
      <c r="AH106" s="199"/>
      <c r="AI106" s="199"/>
      <c r="AJ106" s="227">
        <f>+K106</f>
        <v>1</v>
      </c>
      <c r="AK106" s="186">
        <f>SUM(AL106:AQ106)</f>
        <v>100</v>
      </c>
      <c r="AL106" s="188">
        <v>100</v>
      </c>
      <c r="AM106" s="199"/>
      <c r="AN106" s="199"/>
      <c r="AO106" s="199"/>
      <c r="AP106" s="199"/>
      <c r="AQ106" s="199"/>
      <c r="AR106" s="227">
        <f>+L106</f>
        <v>0</v>
      </c>
      <c r="AS106" s="186">
        <f>SUM(AT106:AY106)</f>
        <v>0</v>
      </c>
      <c r="AT106" s="188"/>
      <c r="AU106" s="199"/>
      <c r="AV106" s="199"/>
      <c r="AW106" s="199"/>
      <c r="AX106" s="199"/>
      <c r="AY106" s="199"/>
    </row>
    <row r="107" spans="3:51" ht="32.1" customHeight="1" x14ac:dyDescent="0.25">
      <c r="D107" s="202"/>
      <c r="E107" s="182">
        <f>+Metas!H1124</f>
        <v>962</v>
      </c>
      <c r="F107" s="191" t="str">
        <f>+Metas!K1124</f>
        <v>Eventos y/o ferias regionales y nacionales de los principales sectores productivos del Departamento promocionados</v>
      </c>
      <c r="G107" s="233">
        <f>+Metas!J1124</f>
        <v>6</v>
      </c>
      <c r="H107" s="2">
        <f>SUM(I107:L107)</f>
        <v>6</v>
      </c>
      <c r="I107" s="355">
        <v>1</v>
      </c>
      <c r="J107" s="398">
        <v>2</v>
      </c>
      <c r="K107" s="398">
        <v>2</v>
      </c>
      <c r="L107" s="398">
        <v>1</v>
      </c>
      <c r="M107" s="186">
        <f t="shared" si="155"/>
        <v>423</v>
      </c>
      <c r="N107" s="186">
        <f t="shared" si="155"/>
        <v>423</v>
      </c>
      <c r="O107" s="186">
        <f t="shared" si="155"/>
        <v>0</v>
      </c>
      <c r="P107" s="186">
        <f t="shared" si="155"/>
        <v>0</v>
      </c>
      <c r="Q107" s="186">
        <f t="shared" si="155"/>
        <v>0</v>
      </c>
      <c r="R107" s="186">
        <f t="shared" si="155"/>
        <v>0</v>
      </c>
      <c r="S107" s="186">
        <f t="shared" si="155"/>
        <v>0</v>
      </c>
      <c r="T107" s="227">
        <f>+I107</f>
        <v>1</v>
      </c>
      <c r="U107" s="186">
        <f>SUM(V107:AA107)</f>
        <v>73</v>
      </c>
      <c r="V107" s="188">
        <v>73</v>
      </c>
      <c r="W107" s="199"/>
      <c r="X107" s="199"/>
      <c r="Y107" s="199"/>
      <c r="Z107" s="199"/>
      <c r="AA107" s="199"/>
      <c r="AB107" s="227">
        <f>+J107</f>
        <v>2</v>
      </c>
      <c r="AC107" s="186">
        <f>SUM(AD107:AI107)</f>
        <v>140</v>
      </c>
      <c r="AD107" s="188">
        <v>140</v>
      </c>
      <c r="AE107" s="199"/>
      <c r="AF107" s="199"/>
      <c r="AG107" s="199"/>
      <c r="AH107" s="199"/>
      <c r="AI107" s="199"/>
      <c r="AJ107" s="227">
        <f>+K107</f>
        <v>2</v>
      </c>
      <c r="AK107" s="186">
        <f>SUM(AL107:AQ107)</f>
        <v>140</v>
      </c>
      <c r="AL107" s="188">
        <v>140</v>
      </c>
      <c r="AM107" s="199"/>
      <c r="AN107" s="199"/>
      <c r="AO107" s="199"/>
      <c r="AP107" s="199"/>
      <c r="AQ107" s="199"/>
      <c r="AR107" s="227">
        <f>+L107</f>
        <v>1</v>
      </c>
      <c r="AS107" s="186">
        <f>SUM(AT107:AY107)</f>
        <v>70</v>
      </c>
      <c r="AT107" s="188">
        <v>70</v>
      </c>
      <c r="AU107" s="199"/>
      <c r="AV107" s="199"/>
      <c r="AW107" s="199"/>
      <c r="AX107" s="199"/>
      <c r="AY107" s="199"/>
    </row>
    <row r="108" spans="3:51" ht="32.1" customHeight="1" x14ac:dyDescent="0.25">
      <c r="D108" s="202" t="s">
        <v>2900</v>
      </c>
      <c r="E108" s="540" t="s">
        <v>2899</v>
      </c>
      <c r="F108" s="541"/>
      <c r="G108" s="189"/>
      <c r="H108" s="177"/>
      <c r="I108" s="178"/>
      <c r="J108" s="178"/>
      <c r="K108" s="178"/>
      <c r="L108" s="178"/>
      <c r="M108" s="190">
        <f t="shared" si="155"/>
        <v>127</v>
      </c>
      <c r="N108" s="190">
        <f t="shared" si="155"/>
        <v>127</v>
      </c>
      <c r="O108" s="190">
        <f t="shared" si="155"/>
        <v>0</v>
      </c>
      <c r="P108" s="190">
        <f t="shared" si="155"/>
        <v>0</v>
      </c>
      <c r="Q108" s="190">
        <f t="shared" si="155"/>
        <v>0</v>
      </c>
      <c r="R108" s="190">
        <f t="shared" si="155"/>
        <v>0</v>
      </c>
      <c r="S108" s="190">
        <f t="shared" si="155"/>
        <v>0</v>
      </c>
      <c r="T108" s="180"/>
      <c r="U108" s="181">
        <f t="shared" ref="U108:AA108" si="164">SUM(U109:U110)</f>
        <v>127</v>
      </c>
      <c r="V108" s="181">
        <f t="shared" si="164"/>
        <v>127</v>
      </c>
      <c r="W108" s="181">
        <f t="shared" si="164"/>
        <v>0</v>
      </c>
      <c r="X108" s="181">
        <f t="shared" si="164"/>
        <v>0</v>
      </c>
      <c r="Y108" s="181">
        <f t="shared" si="164"/>
        <v>0</v>
      </c>
      <c r="Z108" s="181">
        <f t="shared" si="164"/>
        <v>0</v>
      </c>
      <c r="AA108" s="181">
        <f t="shared" si="164"/>
        <v>0</v>
      </c>
      <c r="AB108" s="180"/>
      <c r="AC108" s="181">
        <f t="shared" ref="AC108:AI108" si="165">SUM(AC109:AC110)</f>
        <v>0</v>
      </c>
      <c r="AD108" s="181">
        <f t="shared" si="165"/>
        <v>0</v>
      </c>
      <c r="AE108" s="181">
        <f t="shared" si="165"/>
        <v>0</v>
      </c>
      <c r="AF108" s="181">
        <f t="shared" si="165"/>
        <v>0</v>
      </c>
      <c r="AG108" s="181">
        <f t="shared" si="165"/>
        <v>0</v>
      </c>
      <c r="AH108" s="181">
        <f t="shared" si="165"/>
        <v>0</v>
      </c>
      <c r="AI108" s="181">
        <f t="shared" si="165"/>
        <v>0</v>
      </c>
      <c r="AJ108" s="180"/>
      <c r="AK108" s="181">
        <f t="shared" ref="AK108:AQ108" si="166">SUM(AK109:AK110)</f>
        <v>0</v>
      </c>
      <c r="AL108" s="181">
        <f t="shared" si="166"/>
        <v>0</v>
      </c>
      <c r="AM108" s="181">
        <f t="shared" si="166"/>
        <v>0</v>
      </c>
      <c r="AN108" s="181">
        <f t="shared" si="166"/>
        <v>0</v>
      </c>
      <c r="AO108" s="181">
        <f t="shared" si="166"/>
        <v>0</v>
      </c>
      <c r="AP108" s="181">
        <f t="shared" si="166"/>
        <v>0</v>
      </c>
      <c r="AQ108" s="181">
        <f t="shared" si="166"/>
        <v>0</v>
      </c>
      <c r="AR108" s="180"/>
      <c r="AS108" s="181">
        <f t="shared" ref="AS108:AY108" si="167">SUM(AS109:AS110)</f>
        <v>0</v>
      </c>
      <c r="AT108" s="181">
        <f t="shared" si="167"/>
        <v>0</v>
      </c>
      <c r="AU108" s="181">
        <f t="shared" si="167"/>
        <v>0</v>
      </c>
      <c r="AV108" s="181">
        <f t="shared" si="167"/>
        <v>0</v>
      </c>
      <c r="AW108" s="181">
        <f t="shared" si="167"/>
        <v>0</v>
      </c>
      <c r="AX108" s="181">
        <f t="shared" si="167"/>
        <v>0</v>
      </c>
      <c r="AY108" s="181">
        <f t="shared" si="167"/>
        <v>0</v>
      </c>
    </row>
    <row r="109" spans="3:51" ht="32.1" customHeight="1" x14ac:dyDescent="0.25">
      <c r="D109" s="201"/>
      <c r="E109" s="182">
        <f>+Metas!H1125</f>
        <v>963</v>
      </c>
      <c r="F109" s="191" t="str">
        <f>+Metas!K1125</f>
        <v>Estrategia apoyada para el fortalecimiento y promoción de la Agencia de Inversión de Norte de Santander</v>
      </c>
      <c r="G109" s="184">
        <f>+Metas!J1125</f>
        <v>1</v>
      </c>
      <c r="H109" s="1">
        <f>SUM(I109:L109)</f>
        <v>1</v>
      </c>
      <c r="I109" s="198">
        <v>1</v>
      </c>
      <c r="J109" s="198"/>
      <c r="K109" s="198"/>
      <c r="L109" s="198"/>
      <c r="M109" s="186">
        <f t="shared" si="155"/>
        <v>71</v>
      </c>
      <c r="N109" s="186">
        <f t="shared" si="155"/>
        <v>71</v>
      </c>
      <c r="O109" s="186">
        <f t="shared" si="155"/>
        <v>0</v>
      </c>
      <c r="P109" s="186">
        <f t="shared" si="155"/>
        <v>0</v>
      </c>
      <c r="Q109" s="186">
        <f t="shared" si="155"/>
        <v>0</v>
      </c>
      <c r="R109" s="186">
        <f t="shared" si="155"/>
        <v>0</v>
      </c>
      <c r="S109" s="186">
        <f t="shared" si="155"/>
        <v>0</v>
      </c>
      <c r="T109" s="227">
        <f>+I109</f>
        <v>1</v>
      </c>
      <c r="U109" s="186">
        <f>SUM(V109:AA109)</f>
        <v>71</v>
      </c>
      <c r="V109" s="188">
        <v>71</v>
      </c>
      <c r="W109" s="188"/>
      <c r="X109" s="188"/>
      <c r="Y109" s="188"/>
      <c r="Z109" s="188"/>
      <c r="AA109" s="188"/>
      <c r="AB109" s="227">
        <f>+J109</f>
        <v>0</v>
      </c>
      <c r="AC109" s="186">
        <f>SUM(AD109:AI109)</f>
        <v>0</v>
      </c>
      <c r="AD109" s="188"/>
      <c r="AE109" s="188"/>
      <c r="AF109" s="188"/>
      <c r="AG109" s="188"/>
      <c r="AH109" s="188"/>
      <c r="AI109" s="188"/>
      <c r="AJ109" s="227">
        <f>+K109</f>
        <v>0</v>
      </c>
      <c r="AK109" s="186">
        <f>SUM(AL109:AQ109)</f>
        <v>0</v>
      </c>
      <c r="AL109" s="188"/>
      <c r="AM109" s="188"/>
      <c r="AN109" s="188"/>
      <c r="AO109" s="188"/>
      <c r="AP109" s="188"/>
      <c r="AQ109" s="188"/>
      <c r="AR109" s="227">
        <f>+L109</f>
        <v>0</v>
      </c>
      <c r="AS109" s="186">
        <f>SUM(AT109:AY109)</f>
        <v>0</v>
      </c>
      <c r="AT109" s="188"/>
      <c r="AU109" s="188"/>
      <c r="AV109" s="188"/>
      <c r="AW109" s="188"/>
      <c r="AX109" s="188"/>
      <c r="AY109" s="188"/>
    </row>
    <row r="110" spans="3:51" ht="32.1" customHeight="1" x14ac:dyDescent="0.25">
      <c r="D110" s="201"/>
      <c r="E110" s="182">
        <f>+Metas!H1126</f>
        <v>964</v>
      </c>
      <c r="F110" s="191" t="str">
        <f>+Metas!K1126</f>
        <v xml:space="preserve">Campañas para la promoción de las Zonas Económicas y Sociales Especiales ZESE </v>
      </c>
      <c r="G110" s="184">
        <f>+Metas!J1126</f>
        <v>3</v>
      </c>
      <c r="H110" s="1">
        <f>SUM(I110:L110)</f>
        <v>3</v>
      </c>
      <c r="I110" s="198">
        <v>3</v>
      </c>
      <c r="J110" s="198"/>
      <c r="K110" s="198"/>
      <c r="L110" s="198"/>
      <c r="M110" s="186">
        <f t="shared" si="155"/>
        <v>56</v>
      </c>
      <c r="N110" s="186">
        <f t="shared" si="155"/>
        <v>56</v>
      </c>
      <c r="O110" s="186">
        <f t="shared" si="155"/>
        <v>0</v>
      </c>
      <c r="P110" s="186">
        <f t="shared" si="155"/>
        <v>0</v>
      </c>
      <c r="Q110" s="186">
        <f t="shared" si="155"/>
        <v>0</v>
      </c>
      <c r="R110" s="186">
        <f t="shared" si="155"/>
        <v>0</v>
      </c>
      <c r="S110" s="186">
        <f t="shared" si="155"/>
        <v>0</v>
      </c>
      <c r="T110" s="227">
        <f>+I110</f>
        <v>3</v>
      </c>
      <c r="U110" s="186">
        <f>SUM(V110:AA110)</f>
        <v>56</v>
      </c>
      <c r="V110" s="188">
        <v>56</v>
      </c>
      <c r="W110" s="188"/>
      <c r="X110" s="188"/>
      <c r="Y110" s="188"/>
      <c r="Z110" s="188"/>
      <c r="AA110" s="188"/>
      <c r="AB110" s="227">
        <f>+J110</f>
        <v>0</v>
      </c>
      <c r="AC110" s="186">
        <f>SUM(AD110:AI110)</f>
        <v>0</v>
      </c>
      <c r="AD110" s="188"/>
      <c r="AE110" s="188"/>
      <c r="AF110" s="188"/>
      <c r="AG110" s="188"/>
      <c r="AH110" s="188"/>
      <c r="AI110" s="188"/>
      <c r="AJ110" s="227">
        <f>+K110</f>
        <v>0</v>
      </c>
      <c r="AK110" s="186">
        <f>SUM(AL110:AQ110)</f>
        <v>0</v>
      </c>
      <c r="AL110" s="188"/>
      <c r="AM110" s="188"/>
      <c r="AN110" s="188"/>
      <c r="AO110" s="188"/>
      <c r="AP110" s="188"/>
      <c r="AQ110" s="188"/>
      <c r="AR110" s="227">
        <f>+L110</f>
        <v>0</v>
      </c>
      <c r="AS110" s="186">
        <f>SUM(AT110:AY110)</f>
        <v>0</v>
      </c>
      <c r="AT110" s="188"/>
      <c r="AU110" s="188"/>
      <c r="AV110" s="188"/>
      <c r="AW110" s="188"/>
      <c r="AX110" s="188"/>
      <c r="AY110" s="188"/>
    </row>
    <row r="111" spans="3:51" ht="31.9" customHeight="1" x14ac:dyDescent="0.25"/>
    <row r="112" spans="3:51" ht="31.9" customHeight="1" x14ac:dyDescent="0.25"/>
    <row r="113" spans="1:51" ht="31.9" customHeight="1" thickBot="1" x14ac:dyDescent="0.3"/>
    <row r="114" spans="1:51" ht="30" customHeight="1" thickBot="1" x14ac:dyDescent="0.3">
      <c r="A114" s="141"/>
      <c r="B114" s="142"/>
      <c r="C114" s="142"/>
      <c r="D114" s="142"/>
      <c r="E114" s="143"/>
      <c r="F114" s="144"/>
      <c r="G114" s="145"/>
      <c r="H114" s="145"/>
      <c r="I114" s="147"/>
      <c r="J114" s="147"/>
      <c r="K114" s="147"/>
      <c r="L114" s="147"/>
      <c r="M114" s="527" t="s">
        <v>271</v>
      </c>
      <c r="N114" s="528"/>
      <c r="O114" s="528"/>
      <c r="P114" s="528"/>
      <c r="Q114" s="528"/>
      <c r="R114" s="528"/>
      <c r="S114" s="529"/>
      <c r="T114" s="530" t="s">
        <v>264</v>
      </c>
      <c r="U114" s="531"/>
      <c r="V114" s="531"/>
      <c r="W114" s="531"/>
      <c r="X114" s="531"/>
      <c r="Y114" s="531"/>
      <c r="Z114" s="531"/>
      <c r="AA114" s="531"/>
      <c r="AB114" s="530" t="s">
        <v>265</v>
      </c>
      <c r="AC114" s="531"/>
      <c r="AD114" s="531"/>
      <c r="AE114" s="531"/>
      <c r="AF114" s="531"/>
      <c r="AG114" s="531"/>
      <c r="AH114" s="531"/>
      <c r="AI114" s="531"/>
      <c r="AJ114" s="530" t="s">
        <v>266</v>
      </c>
      <c r="AK114" s="531"/>
      <c r="AL114" s="531"/>
      <c r="AM114" s="531"/>
      <c r="AN114" s="531"/>
      <c r="AO114" s="531"/>
      <c r="AP114" s="531"/>
      <c r="AQ114" s="531"/>
      <c r="AR114" s="530" t="s">
        <v>267</v>
      </c>
      <c r="AS114" s="531"/>
      <c r="AT114" s="531"/>
      <c r="AU114" s="531"/>
      <c r="AV114" s="531"/>
      <c r="AW114" s="531"/>
      <c r="AX114" s="531"/>
      <c r="AY114" s="531"/>
    </row>
    <row r="115" spans="1:51" ht="31.9" customHeight="1" x14ac:dyDescent="0.25">
      <c r="A115" s="542" t="s">
        <v>140</v>
      </c>
      <c r="B115" s="543"/>
      <c r="C115" s="543"/>
      <c r="D115" s="543"/>
      <c r="E115" s="543"/>
      <c r="F115" s="544"/>
      <c r="G115" s="567" t="s">
        <v>270</v>
      </c>
      <c r="H115" s="569" t="s">
        <v>269</v>
      </c>
      <c r="I115" s="555" t="s">
        <v>141</v>
      </c>
      <c r="J115" s="557" t="s">
        <v>142</v>
      </c>
      <c r="K115" s="559" t="s">
        <v>143</v>
      </c>
      <c r="L115" s="566" t="s">
        <v>144</v>
      </c>
      <c r="M115" s="571" t="s">
        <v>1</v>
      </c>
      <c r="N115" s="563" t="s">
        <v>0</v>
      </c>
      <c r="O115" s="563"/>
      <c r="P115" s="563"/>
      <c r="Q115" s="563"/>
      <c r="R115" s="564" t="s">
        <v>268</v>
      </c>
      <c r="S115" s="553" t="s">
        <v>5</v>
      </c>
      <c r="T115" s="561" t="s">
        <v>141</v>
      </c>
      <c r="U115" s="571" t="s">
        <v>8</v>
      </c>
      <c r="V115" s="563" t="s">
        <v>0</v>
      </c>
      <c r="W115" s="563"/>
      <c r="X115" s="563"/>
      <c r="Y115" s="563"/>
      <c r="Z115" s="564" t="s">
        <v>268</v>
      </c>
      <c r="AA115" s="553" t="s">
        <v>5</v>
      </c>
      <c r="AB115" s="561" t="s">
        <v>142</v>
      </c>
      <c r="AC115" s="571" t="s">
        <v>8</v>
      </c>
      <c r="AD115" s="563" t="s">
        <v>0</v>
      </c>
      <c r="AE115" s="563"/>
      <c r="AF115" s="563"/>
      <c r="AG115" s="563"/>
      <c r="AH115" s="564" t="s">
        <v>268</v>
      </c>
      <c r="AI115" s="553" t="s">
        <v>5</v>
      </c>
      <c r="AJ115" s="561" t="s">
        <v>143</v>
      </c>
      <c r="AK115" s="571" t="s">
        <v>8</v>
      </c>
      <c r="AL115" s="563" t="s">
        <v>0</v>
      </c>
      <c r="AM115" s="563"/>
      <c r="AN115" s="563"/>
      <c r="AO115" s="563"/>
      <c r="AP115" s="564" t="s">
        <v>268</v>
      </c>
      <c r="AQ115" s="553" t="s">
        <v>5</v>
      </c>
      <c r="AR115" s="561" t="s">
        <v>144</v>
      </c>
      <c r="AS115" s="571" t="s">
        <v>8</v>
      </c>
      <c r="AT115" s="563" t="s">
        <v>0</v>
      </c>
      <c r="AU115" s="563"/>
      <c r="AV115" s="563"/>
      <c r="AW115" s="563"/>
      <c r="AX115" s="564" t="s">
        <v>268</v>
      </c>
      <c r="AY115" s="553" t="s">
        <v>5</v>
      </c>
    </row>
    <row r="116" spans="1:51" ht="31.9" customHeight="1" x14ac:dyDescent="0.25">
      <c r="A116" s="545"/>
      <c r="B116" s="546"/>
      <c r="C116" s="546"/>
      <c r="D116" s="546"/>
      <c r="E116" s="546"/>
      <c r="F116" s="547"/>
      <c r="G116" s="568"/>
      <c r="H116" s="570"/>
      <c r="I116" s="556"/>
      <c r="J116" s="558"/>
      <c r="K116" s="560"/>
      <c r="L116" s="562"/>
      <c r="M116" s="572"/>
      <c r="N116" s="148" t="s">
        <v>2</v>
      </c>
      <c r="O116" s="148" t="s">
        <v>4</v>
      </c>
      <c r="P116" s="148" t="s">
        <v>3</v>
      </c>
      <c r="Q116" s="148" t="s">
        <v>6</v>
      </c>
      <c r="R116" s="565"/>
      <c r="S116" s="554"/>
      <c r="T116" s="562"/>
      <c r="U116" s="572"/>
      <c r="V116" s="148" t="s">
        <v>2</v>
      </c>
      <c r="W116" s="148" t="s">
        <v>4</v>
      </c>
      <c r="X116" s="148" t="s">
        <v>3</v>
      </c>
      <c r="Y116" s="148" t="s">
        <v>6</v>
      </c>
      <c r="Z116" s="565"/>
      <c r="AA116" s="554"/>
      <c r="AB116" s="562"/>
      <c r="AC116" s="572"/>
      <c r="AD116" s="148" t="s">
        <v>2</v>
      </c>
      <c r="AE116" s="148" t="s">
        <v>4</v>
      </c>
      <c r="AF116" s="148" t="s">
        <v>3</v>
      </c>
      <c r="AG116" s="148" t="s">
        <v>6</v>
      </c>
      <c r="AH116" s="565"/>
      <c r="AI116" s="554"/>
      <c r="AJ116" s="562"/>
      <c r="AK116" s="572"/>
      <c r="AL116" s="148" t="s">
        <v>2</v>
      </c>
      <c r="AM116" s="148" t="s">
        <v>4</v>
      </c>
      <c r="AN116" s="148" t="s">
        <v>3</v>
      </c>
      <c r="AO116" s="148" t="s">
        <v>6</v>
      </c>
      <c r="AP116" s="565"/>
      <c r="AQ116" s="554"/>
      <c r="AR116" s="562"/>
      <c r="AS116" s="572"/>
      <c r="AT116" s="148" t="s">
        <v>2</v>
      </c>
      <c r="AU116" s="148" t="s">
        <v>4</v>
      </c>
      <c r="AV116" s="148" t="s">
        <v>3</v>
      </c>
      <c r="AW116" s="148" t="s">
        <v>6</v>
      </c>
      <c r="AX116" s="565"/>
      <c r="AY116" s="554"/>
    </row>
    <row r="117" spans="1:51" ht="19.149999999999999" customHeight="1" x14ac:dyDescent="0.25">
      <c r="A117" s="548" t="s">
        <v>7</v>
      </c>
      <c r="B117" s="549"/>
      <c r="C117" s="549"/>
      <c r="D117" s="549"/>
      <c r="E117" s="549"/>
      <c r="F117" s="550"/>
      <c r="G117" s="149"/>
      <c r="H117" s="149"/>
      <c r="I117" s="150"/>
      <c r="J117" s="150"/>
      <c r="K117" s="150"/>
      <c r="L117" s="150"/>
      <c r="M117" s="215">
        <v>1000</v>
      </c>
      <c r="N117" s="215">
        <v>1000</v>
      </c>
      <c r="O117" s="215">
        <v>0</v>
      </c>
      <c r="P117" s="215">
        <v>0</v>
      </c>
      <c r="Q117" s="215">
        <v>0</v>
      </c>
      <c r="R117" s="215">
        <v>0</v>
      </c>
      <c r="S117" s="215">
        <v>0</v>
      </c>
      <c r="T117" s="152"/>
      <c r="U117" s="151"/>
      <c r="V117" s="151"/>
      <c r="W117" s="151"/>
      <c r="X117" s="151"/>
      <c r="Y117" s="151"/>
      <c r="Z117" s="151"/>
      <c r="AA117" s="151"/>
      <c r="AB117" s="152"/>
      <c r="AC117" s="151"/>
      <c r="AD117" s="151"/>
      <c r="AE117" s="151"/>
      <c r="AF117" s="151"/>
      <c r="AG117" s="151"/>
      <c r="AH117" s="151"/>
      <c r="AI117" s="151"/>
      <c r="AJ117" s="152"/>
      <c r="AK117" s="151"/>
      <c r="AL117" s="151"/>
      <c r="AM117" s="151"/>
      <c r="AN117" s="151"/>
      <c r="AO117" s="151"/>
      <c r="AP117" s="151"/>
      <c r="AQ117" s="151"/>
      <c r="AR117" s="152"/>
      <c r="AS117" s="151"/>
      <c r="AT117" s="151"/>
      <c r="AU117" s="151"/>
      <c r="AV117" s="151"/>
      <c r="AW117" s="151"/>
      <c r="AX117" s="151"/>
      <c r="AY117" s="151"/>
    </row>
    <row r="118" spans="1:51" ht="31.9" customHeight="1" x14ac:dyDescent="0.25">
      <c r="B118" s="216" t="s">
        <v>2901</v>
      </c>
      <c r="C118" s="217" t="s">
        <v>616</v>
      </c>
      <c r="D118" s="218"/>
      <c r="E118" s="219"/>
      <c r="F118" s="219"/>
      <c r="G118" s="220"/>
      <c r="H118" s="221"/>
      <c r="I118" s="222"/>
      <c r="J118" s="222"/>
      <c r="K118" s="222"/>
      <c r="L118" s="222"/>
      <c r="M118" s="223">
        <f t="shared" ref="M118:S118" si="168">+M119+M130+M144</f>
        <v>1261</v>
      </c>
      <c r="N118" s="223">
        <f t="shared" si="168"/>
        <v>1243</v>
      </c>
      <c r="O118" s="223">
        <f t="shared" si="168"/>
        <v>18</v>
      </c>
      <c r="P118" s="223">
        <f t="shared" si="168"/>
        <v>0</v>
      </c>
      <c r="Q118" s="223">
        <f t="shared" si="168"/>
        <v>0</v>
      </c>
      <c r="R118" s="223">
        <f t="shared" si="168"/>
        <v>0</v>
      </c>
      <c r="S118" s="223">
        <f t="shared" si="168"/>
        <v>0</v>
      </c>
      <c r="T118" s="224"/>
      <c r="U118" s="237">
        <f>+U119+U130+U144</f>
        <v>411</v>
      </c>
      <c r="V118" s="237">
        <f t="shared" ref="V118:AA118" si="169">+V119+V130+V144</f>
        <v>393</v>
      </c>
      <c r="W118" s="237">
        <f t="shared" si="169"/>
        <v>18</v>
      </c>
      <c r="X118" s="237">
        <f t="shared" si="169"/>
        <v>0</v>
      </c>
      <c r="Y118" s="237">
        <f t="shared" si="169"/>
        <v>0</v>
      </c>
      <c r="Z118" s="237">
        <f t="shared" si="169"/>
        <v>0</v>
      </c>
      <c r="AA118" s="237">
        <f t="shared" si="169"/>
        <v>0</v>
      </c>
      <c r="AB118" s="224"/>
      <c r="AC118" s="237">
        <f t="shared" ref="AC118:AI118" si="170">+AC119+AC130+AC144</f>
        <v>370</v>
      </c>
      <c r="AD118" s="237">
        <f t="shared" si="170"/>
        <v>370</v>
      </c>
      <c r="AE118" s="237">
        <f t="shared" si="170"/>
        <v>0</v>
      </c>
      <c r="AF118" s="237">
        <f t="shared" si="170"/>
        <v>0</v>
      </c>
      <c r="AG118" s="237">
        <f t="shared" si="170"/>
        <v>0</v>
      </c>
      <c r="AH118" s="237">
        <f t="shared" si="170"/>
        <v>0</v>
      </c>
      <c r="AI118" s="237">
        <f t="shared" si="170"/>
        <v>0</v>
      </c>
      <c r="AJ118" s="224"/>
      <c r="AK118" s="237">
        <f t="shared" ref="AK118:AQ118" si="171">+AK119+AK130+AK144</f>
        <v>230</v>
      </c>
      <c r="AL118" s="237">
        <f t="shared" si="171"/>
        <v>230</v>
      </c>
      <c r="AM118" s="237">
        <f t="shared" si="171"/>
        <v>0</v>
      </c>
      <c r="AN118" s="237">
        <f t="shared" si="171"/>
        <v>0</v>
      </c>
      <c r="AO118" s="237">
        <f t="shared" si="171"/>
        <v>0</v>
      </c>
      <c r="AP118" s="237">
        <f t="shared" si="171"/>
        <v>0</v>
      </c>
      <c r="AQ118" s="237">
        <f t="shared" si="171"/>
        <v>0</v>
      </c>
      <c r="AR118" s="224"/>
      <c r="AS118" s="237">
        <f t="shared" ref="AS118:AY118" si="172">+AS119+AS130+AS144</f>
        <v>250</v>
      </c>
      <c r="AT118" s="237">
        <f t="shared" si="172"/>
        <v>250</v>
      </c>
      <c r="AU118" s="237">
        <f t="shared" si="172"/>
        <v>0</v>
      </c>
      <c r="AV118" s="237">
        <f t="shared" si="172"/>
        <v>0</v>
      </c>
      <c r="AW118" s="237">
        <f t="shared" si="172"/>
        <v>0</v>
      </c>
      <c r="AX118" s="237">
        <f t="shared" si="172"/>
        <v>0</v>
      </c>
      <c r="AY118" s="237">
        <f t="shared" si="172"/>
        <v>0</v>
      </c>
    </row>
    <row r="119" spans="1:51" ht="31.9" customHeight="1" x14ac:dyDescent="0.25">
      <c r="C119" s="165" t="s">
        <v>2902</v>
      </c>
      <c r="D119" s="166" t="s">
        <v>618</v>
      </c>
      <c r="E119" s="167"/>
      <c r="F119" s="168"/>
      <c r="G119" s="169"/>
      <c r="H119" s="170"/>
      <c r="I119" s="171"/>
      <c r="J119" s="171"/>
      <c r="K119" s="171"/>
      <c r="L119" s="171"/>
      <c r="M119" s="172">
        <f t="shared" ref="M119:S119" si="173">SUM(M120:M129)/2</f>
        <v>651</v>
      </c>
      <c r="N119" s="172">
        <f t="shared" si="173"/>
        <v>651</v>
      </c>
      <c r="O119" s="172">
        <f t="shared" si="173"/>
        <v>0</v>
      </c>
      <c r="P119" s="172">
        <f t="shared" si="173"/>
        <v>0</v>
      </c>
      <c r="Q119" s="172">
        <f t="shared" si="173"/>
        <v>0</v>
      </c>
      <c r="R119" s="172">
        <f t="shared" si="173"/>
        <v>0</v>
      </c>
      <c r="S119" s="172">
        <f t="shared" si="173"/>
        <v>0</v>
      </c>
      <c r="T119" s="173"/>
      <c r="U119" s="174">
        <f t="shared" ref="U119:AA119" si="174">SUM(U120:U129)/2</f>
        <v>261</v>
      </c>
      <c r="V119" s="174">
        <f t="shared" si="174"/>
        <v>261</v>
      </c>
      <c r="W119" s="174">
        <f t="shared" si="174"/>
        <v>0</v>
      </c>
      <c r="X119" s="174">
        <f t="shared" si="174"/>
        <v>0</v>
      </c>
      <c r="Y119" s="174">
        <f t="shared" si="174"/>
        <v>0</v>
      </c>
      <c r="Z119" s="174">
        <f t="shared" si="174"/>
        <v>0</v>
      </c>
      <c r="AA119" s="174">
        <f t="shared" si="174"/>
        <v>0</v>
      </c>
      <c r="AB119" s="173"/>
      <c r="AC119" s="174">
        <f t="shared" ref="AC119:AI119" si="175">SUM(AC120:AC129)/2</f>
        <v>185</v>
      </c>
      <c r="AD119" s="174">
        <f t="shared" si="175"/>
        <v>185</v>
      </c>
      <c r="AE119" s="174">
        <f t="shared" si="175"/>
        <v>0</v>
      </c>
      <c r="AF119" s="174">
        <f t="shared" si="175"/>
        <v>0</v>
      </c>
      <c r="AG119" s="174">
        <f t="shared" si="175"/>
        <v>0</v>
      </c>
      <c r="AH119" s="174">
        <f t="shared" si="175"/>
        <v>0</v>
      </c>
      <c r="AI119" s="174">
        <f t="shared" si="175"/>
        <v>0</v>
      </c>
      <c r="AJ119" s="173"/>
      <c r="AK119" s="174">
        <f t="shared" ref="AK119:AQ119" si="176">SUM(AK120:AK129)/2</f>
        <v>105</v>
      </c>
      <c r="AL119" s="174">
        <f t="shared" si="176"/>
        <v>105</v>
      </c>
      <c r="AM119" s="174">
        <f t="shared" si="176"/>
        <v>0</v>
      </c>
      <c r="AN119" s="174">
        <f t="shared" si="176"/>
        <v>0</v>
      </c>
      <c r="AO119" s="174">
        <f t="shared" si="176"/>
        <v>0</v>
      </c>
      <c r="AP119" s="174">
        <f t="shared" si="176"/>
        <v>0</v>
      </c>
      <c r="AQ119" s="174">
        <f t="shared" si="176"/>
        <v>0</v>
      </c>
      <c r="AR119" s="173"/>
      <c r="AS119" s="174">
        <f t="shared" ref="AS119:AY119" si="177">SUM(AS120:AS129)/2</f>
        <v>100</v>
      </c>
      <c r="AT119" s="174">
        <f t="shared" si="177"/>
        <v>100</v>
      </c>
      <c r="AU119" s="174">
        <f t="shared" si="177"/>
        <v>0</v>
      </c>
      <c r="AV119" s="174">
        <f t="shared" si="177"/>
        <v>0</v>
      </c>
      <c r="AW119" s="174">
        <f t="shared" si="177"/>
        <v>0</v>
      </c>
      <c r="AX119" s="174">
        <f t="shared" si="177"/>
        <v>0</v>
      </c>
      <c r="AY119" s="174">
        <f t="shared" si="177"/>
        <v>0</v>
      </c>
    </row>
    <row r="120" spans="1:51" ht="31.9" customHeight="1" x14ac:dyDescent="0.25">
      <c r="D120" s="202" t="s">
        <v>2904</v>
      </c>
      <c r="E120" s="551" t="s">
        <v>2903</v>
      </c>
      <c r="F120" s="552"/>
      <c r="G120" s="176"/>
      <c r="H120" s="177"/>
      <c r="I120" s="178"/>
      <c r="J120" s="178"/>
      <c r="K120" s="178"/>
      <c r="L120" s="178"/>
      <c r="M120" s="179">
        <f t="shared" ref="M120:S129" si="178">+U120+AC120+AK120+AS120</f>
        <v>471</v>
      </c>
      <c r="N120" s="179">
        <f t="shared" si="178"/>
        <v>471</v>
      </c>
      <c r="O120" s="179">
        <f t="shared" si="178"/>
        <v>0</v>
      </c>
      <c r="P120" s="179">
        <f t="shared" si="178"/>
        <v>0</v>
      </c>
      <c r="Q120" s="179">
        <f t="shared" si="178"/>
        <v>0</v>
      </c>
      <c r="R120" s="179">
        <f t="shared" si="178"/>
        <v>0</v>
      </c>
      <c r="S120" s="179">
        <f t="shared" si="178"/>
        <v>0</v>
      </c>
      <c r="T120" s="180"/>
      <c r="U120" s="181">
        <f t="shared" ref="U120:AA120" si="179">SUM(U121:U122)</f>
        <v>241</v>
      </c>
      <c r="V120" s="181">
        <f t="shared" si="179"/>
        <v>241</v>
      </c>
      <c r="W120" s="181">
        <f t="shared" si="179"/>
        <v>0</v>
      </c>
      <c r="X120" s="181">
        <f t="shared" si="179"/>
        <v>0</v>
      </c>
      <c r="Y120" s="181">
        <f t="shared" si="179"/>
        <v>0</v>
      </c>
      <c r="Z120" s="181">
        <f t="shared" si="179"/>
        <v>0</v>
      </c>
      <c r="AA120" s="181">
        <f t="shared" si="179"/>
        <v>0</v>
      </c>
      <c r="AB120" s="180"/>
      <c r="AC120" s="181">
        <f t="shared" ref="AC120:AI120" si="180">SUM(AC121:AC122)</f>
        <v>100</v>
      </c>
      <c r="AD120" s="181">
        <f t="shared" si="180"/>
        <v>100</v>
      </c>
      <c r="AE120" s="181">
        <f t="shared" si="180"/>
        <v>0</v>
      </c>
      <c r="AF120" s="181">
        <f t="shared" si="180"/>
        <v>0</v>
      </c>
      <c r="AG120" s="181">
        <f t="shared" si="180"/>
        <v>0</v>
      </c>
      <c r="AH120" s="181">
        <f t="shared" si="180"/>
        <v>0</v>
      </c>
      <c r="AI120" s="181">
        <f t="shared" si="180"/>
        <v>0</v>
      </c>
      <c r="AJ120" s="180"/>
      <c r="AK120" s="181">
        <f t="shared" ref="AK120:AQ120" si="181">SUM(AK121:AK122)</f>
        <v>30</v>
      </c>
      <c r="AL120" s="181">
        <f t="shared" si="181"/>
        <v>30</v>
      </c>
      <c r="AM120" s="181">
        <f t="shared" si="181"/>
        <v>0</v>
      </c>
      <c r="AN120" s="181">
        <f t="shared" si="181"/>
        <v>0</v>
      </c>
      <c r="AO120" s="181">
        <f t="shared" si="181"/>
        <v>0</v>
      </c>
      <c r="AP120" s="181">
        <f t="shared" si="181"/>
        <v>0</v>
      </c>
      <c r="AQ120" s="181">
        <f t="shared" si="181"/>
        <v>0</v>
      </c>
      <c r="AR120" s="180"/>
      <c r="AS120" s="181">
        <f t="shared" ref="AS120:AY120" si="182">SUM(AS121:AS122)</f>
        <v>100</v>
      </c>
      <c r="AT120" s="181">
        <f t="shared" si="182"/>
        <v>100</v>
      </c>
      <c r="AU120" s="181">
        <f t="shared" si="182"/>
        <v>0</v>
      </c>
      <c r="AV120" s="181">
        <f t="shared" si="182"/>
        <v>0</v>
      </c>
      <c r="AW120" s="181">
        <f t="shared" si="182"/>
        <v>0</v>
      </c>
      <c r="AX120" s="181">
        <f t="shared" si="182"/>
        <v>0</v>
      </c>
      <c r="AY120" s="181">
        <f t="shared" si="182"/>
        <v>0</v>
      </c>
    </row>
    <row r="121" spans="1:51" ht="31.9" customHeight="1" x14ac:dyDescent="0.25">
      <c r="D121" s="202"/>
      <c r="E121" s="182">
        <f>+Metas!H1129</f>
        <v>965</v>
      </c>
      <c r="F121" s="183" t="str">
        <f>+Metas!K1129</f>
        <v>Iniciativas apoyadas para el desarrollo y transferencia de modelos tecnológicos de producción industrial, en los sectores estratégicos del Departamento.</v>
      </c>
      <c r="G121" s="226">
        <f>+Metas!J1129</f>
        <v>2</v>
      </c>
      <c r="H121" s="1">
        <f>SUM(I121:L121)</f>
        <v>2</v>
      </c>
      <c r="I121" s="185">
        <v>1</v>
      </c>
      <c r="J121" s="185"/>
      <c r="K121" s="185">
        <v>1</v>
      </c>
      <c r="L121" s="185"/>
      <c r="M121" s="186">
        <f t="shared" si="178"/>
        <v>271</v>
      </c>
      <c r="N121" s="186">
        <f t="shared" si="178"/>
        <v>271</v>
      </c>
      <c r="O121" s="186">
        <f t="shared" si="178"/>
        <v>0</v>
      </c>
      <c r="P121" s="186">
        <f t="shared" si="178"/>
        <v>0</v>
      </c>
      <c r="Q121" s="186">
        <f t="shared" si="178"/>
        <v>0</v>
      </c>
      <c r="R121" s="186">
        <f t="shared" si="178"/>
        <v>0</v>
      </c>
      <c r="S121" s="186">
        <f t="shared" si="178"/>
        <v>0</v>
      </c>
      <c r="T121" s="227">
        <f>+I121</f>
        <v>1</v>
      </c>
      <c r="U121" s="186">
        <f>SUM(V121:AA121)</f>
        <v>241</v>
      </c>
      <c r="V121" s="188">
        <v>241</v>
      </c>
      <c r="W121" s="188"/>
      <c r="X121" s="188"/>
      <c r="Y121" s="188"/>
      <c r="Z121" s="188"/>
      <c r="AA121" s="188"/>
      <c r="AB121" s="227">
        <f>+J121</f>
        <v>0</v>
      </c>
      <c r="AC121" s="186">
        <f>SUM(AD121:AI121)</f>
        <v>0</v>
      </c>
      <c r="AD121" s="188"/>
      <c r="AE121" s="188"/>
      <c r="AF121" s="188"/>
      <c r="AG121" s="188"/>
      <c r="AH121" s="188"/>
      <c r="AI121" s="188"/>
      <c r="AJ121" s="227">
        <f>+K121</f>
        <v>1</v>
      </c>
      <c r="AK121" s="186">
        <f>SUM(AL121:AQ121)</f>
        <v>30</v>
      </c>
      <c r="AL121" s="188">
        <v>30</v>
      </c>
      <c r="AM121" s="188"/>
      <c r="AN121" s="188"/>
      <c r="AO121" s="188"/>
      <c r="AP121" s="188"/>
      <c r="AQ121" s="188"/>
      <c r="AR121" s="227">
        <f>+L121</f>
        <v>0</v>
      </c>
      <c r="AS121" s="186">
        <f>SUM(AT121:AY121)</f>
        <v>0</v>
      </c>
      <c r="AT121" s="188"/>
      <c r="AU121" s="188"/>
      <c r="AV121" s="188"/>
      <c r="AW121" s="188"/>
      <c r="AX121" s="188"/>
      <c r="AY121" s="188"/>
    </row>
    <row r="122" spans="1:51" ht="31.9" customHeight="1" x14ac:dyDescent="0.25">
      <c r="D122" s="202"/>
      <c r="E122" s="182">
        <f>+Metas!H1130</f>
        <v>966</v>
      </c>
      <c r="F122" s="183" t="str">
        <f>+Metas!K1130</f>
        <v>Estrategias comerciales promocionadas a partir de una marca región y sello territorial.</v>
      </c>
      <c r="G122" s="226">
        <f>+Metas!J1130</f>
        <v>2</v>
      </c>
      <c r="H122" s="1">
        <f>SUM(I122:L122)</f>
        <v>2</v>
      </c>
      <c r="I122" s="185"/>
      <c r="J122" s="185">
        <v>1</v>
      </c>
      <c r="K122" s="185"/>
      <c r="L122" s="185">
        <v>1</v>
      </c>
      <c r="M122" s="186">
        <f t="shared" si="178"/>
        <v>200</v>
      </c>
      <c r="N122" s="186">
        <f t="shared" si="178"/>
        <v>200</v>
      </c>
      <c r="O122" s="186">
        <f t="shared" si="178"/>
        <v>0</v>
      </c>
      <c r="P122" s="186">
        <f t="shared" si="178"/>
        <v>0</v>
      </c>
      <c r="Q122" s="186">
        <f t="shared" si="178"/>
        <v>0</v>
      </c>
      <c r="R122" s="186">
        <f t="shared" si="178"/>
        <v>0</v>
      </c>
      <c r="S122" s="186">
        <f t="shared" si="178"/>
        <v>0</v>
      </c>
      <c r="T122" s="227">
        <f>+I122</f>
        <v>0</v>
      </c>
      <c r="U122" s="186">
        <f>SUM(V122:AA122)</f>
        <v>0</v>
      </c>
      <c r="V122" s="188"/>
      <c r="W122" s="188"/>
      <c r="X122" s="188"/>
      <c r="Y122" s="188"/>
      <c r="Z122" s="188"/>
      <c r="AA122" s="188"/>
      <c r="AB122" s="227">
        <f>+J122</f>
        <v>1</v>
      </c>
      <c r="AC122" s="186">
        <f>SUM(AD122:AI122)</f>
        <v>100</v>
      </c>
      <c r="AD122" s="188">
        <v>100</v>
      </c>
      <c r="AE122" s="188"/>
      <c r="AF122" s="188"/>
      <c r="AG122" s="188"/>
      <c r="AH122" s="188"/>
      <c r="AI122" s="188"/>
      <c r="AJ122" s="227">
        <f>+K122</f>
        <v>0</v>
      </c>
      <c r="AK122" s="186">
        <f>SUM(AL122:AQ122)</f>
        <v>0</v>
      </c>
      <c r="AL122" s="188"/>
      <c r="AM122" s="188"/>
      <c r="AN122" s="188"/>
      <c r="AO122" s="188"/>
      <c r="AP122" s="188"/>
      <c r="AQ122" s="188"/>
      <c r="AR122" s="227">
        <f>+L122</f>
        <v>1</v>
      </c>
      <c r="AS122" s="186">
        <f>SUM(AT122:AY122)</f>
        <v>100</v>
      </c>
      <c r="AT122" s="188">
        <v>100</v>
      </c>
      <c r="AU122" s="188"/>
      <c r="AV122" s="188"/>
      <c r="AW122" s="188"/>
      <c r="AX122" s="188"/>
      <c r="AY122" s="188"/>
    </row>
    <row r="123" spans="1:51" ht="31.9" customHeight="1" x14ac:dyDescent="0.25">
      <c r="D123" s="202" t="s">
        <v>2906</v>
      </c>
      <c r="E123" s="551" t="s">
        <v>2905</v>
      </c>
      <c r="F123" s="552"/>
      <c r="G123" s="189"/>
      <c r="H123" s="177"/>
      <c r="I123" s="178"/>
      <c r="J123" s="178"/>
      <c r="K123" s="178"/>
      <c r="L123" s="178"/>
      <c r="M123" s="190">
        <f t="shared" si="178"/>
        <v>100</v>
      </c>
      <c r="N123" s="190">
        <f t="shared" si="178"/>
        <v>100</v>
      </c>
      <c r="O123" s="190">
        <f t="shared" si="178"/>
        <v>0</v>
      </c>
      <c r="P123" s="190">
        <f t="shared" si="178"/>
        <v>0</v>
      </c>
      <c r="Q123" s="190">
        <f t="shared" si="178"/>
        <v>0</v>
      </c>
      <c r="R123" s="190">
        <f t="shared" si="178"/>
        <v>0</v>
      </c>
      <c r="S123" s="190">
        <f t="shared" si="178"/>
        <v>0</v>
      </c>
      <c r="T123" s="180"/>
      <c r="U123" s="181">
        <f t="shared" ref="U123:AA123" si="183">SUM(U124:U126)</f>
        <v>20</v>
      </c>
      <c r="V123" s="181">
        <f t="shared" si="183"/>
        <v>20</v>
      </c>
      <c r="W123" s="181">
        <f t="shared" si="183"/>
        <v>0</v>
      </c>
      <c r="X123" s="181">
        <f t="shared" si="183"/>
        <v>0</v>
      </c>
      <c r="Y123" s="181">
        <f t="shared" si="183"/>
        <v>0</v>
      </c>
      <c r="Z123" s="181">
        <f t="shared" si="183"/>
        <v>0</v>
      </c>
      <c r="AA123" s="181">
        <f t="shared" si="183"/>
        <v>0</v>
      </c>
      <c r="AB123" s="180"/>
      <c r="AC123" s="181">
        <f t="shared" ref="AC123:AI123" si="184">SUM(AC124:AC126)</f>
        <v>60</v>
      </c>
      <c r="AD123" s="181">
        <f t="shared" si="184"/>
        <v>60</v>
      </c>
      <c r="AE123" s="181">
        <f t="shared" si="184"/>
        <v>0</v>
      </c>
      <c r="AF123" s="181">
        <f t="shared" si="184"/>
        <v>0</v>
      </c>
      <c r="AG123" s="181">
        <f t="shared" si="184"/>
        <v>0</v>
      </c>
      <c r="AH123" s="181">
        <f t="shared" si="184"/>
        <v>0</v>
      </c>
      <c r="AI123" s="181">
        <f t="shared" si="184"/>
        <v>0</v>
      </c>
      <c r="AJ123" s="180"/>
      <c r="AK123" s="181">
        <f t="shared" ref="AK123:AQ123" si="185">SUM(AK124:AK126)</f>
        <v>20</v>
      </c>
      <c r="AL123" s="181">
        <f t="shared" si="185"/>
        <v>20</v>
      </c>
      <c r="AM123" s="181">
        <f t="shared" si="185"/>
        <v>0</v>
      </c>
      <c r="AN123" s="181">
        <f t="shared" si="185"/>
        <v>0</v>
      </c>
      <c r="AO123" s="181">
        <f t="shared" si="185"/>
        <v>0</v>
      </c>
      <c r="AP123" s="181">
        <f t="shared" si="185"/>
        <v>0</v>
      </c>
      <c r="AQ123" s="181">
        <f t="shared" si="185"/>
        <v>0</v>
      </c>
      <c r="AR123" s="180"/>
      <c r="AS123" s="181">
        <f t="shared" ref="AS123:AY123" si="186">SUM(AS124:AS126)</f>
        <v>0</v>
      </c>
      <c r="AT123" s="181">
        <f t="shared" si="186"/>
        <v>0</v>
      </c>
      <c r="AU123" s="181">
        <f t="shared" si="186"/>
        <v>0</v>
      </c>
      <c r="AV123" s="181">
        <f t="shared" si="186"/>
        <v>0</v>
      </c>
      <c r="AW123" s="181">
        <f t="shared" si="186"/>
        <v>0</v>
      </c>
      <c r="AX123" s="181">
        <f t="shared" si="186"/>
        <v>0</v>
      </c>
      <c r="AY123" s="181">
        <f t="shared" si="186"/>
        <v>0</v>
      </c>
    </row>
    <row r="124" spans="1:51" ht="31.9" customHeight="1" x14ac:dyDescent="0.25">
      <c r="D124" s="202"/>
      <c r="E124" s="182">
        <f>+Metas!H1131</f>
        <v>967</v>
      </c>
      <c r="F124" s="191" t="str">
        <f>+Metas!K1131</f>
        <v>Estrategia diseñada para el Fortalecimiento de la capacidad instalada de la zona franca como eje del desarrollo industrial en Norte de Santander.</v>
      </c>
      <c r="G124" s="226">
        <f>+Metas!J1131</f>
        <v>1</v>
      </c>
      <c r="H124" s="1">
        <f>SUM(I124:L124)</f>
        <v>1</v>
      </c>
      <c r="I124" s="185"/>
      <c r="J124" s="185">
        <v>1</v>
      </c>
      <c r="K124" s="185"/>
      <c r="L124" s="185"/>
      <c r="M124" s="186">
        <f t="shared" si="178"/>
        <v>30</v>
      </c>
      <c r="N124" s="186">
        <f t="shared" si="178"/>
        <v>30</v>
      </c>
      <c r="O124" s="186">
        <f t="shared" si="178"/>
        <v>0</v>
      </c>
      <c r="P124" s="186">
        <f t="shared" si="178"/>
        <v>0</v>
      </c>
      <c r="Q124" s="186">
        <f t="shared" si="178"/>
        <v>0</v>
      </c>
      <c r="R124" s="186">
        <f t="shared" si="178"/>
        <v>0</v>
      </c>
      <c r="S124" s="186">
        <f t="shared" si="178"/>
        <v>0</v>
      </c>
      <c r="T124" s="227">
        <f>+I124</f>
        <v>0</v>
      </c>
      <c r="U124" s="186">
        <f>SUM(V124:AA124)</f>
        <v>0</v>
      </c>
      <c r="V124" s="188"/>
      <c r="W124" s="188"/>
      <c r="X124" s="188"/>
      <c r="Y124" s="188"/>
      <c r="Z124" s="188"/>
      <c r="AA124" s="188"/>
      <c r="AB124" s="227">
        <f>+J124</f>
        <v>1</v>
      </c>
      <c r="AC124" s="186">
        <f>SUM(AD124:AI124)</f>
        <v>30</v>
      </c>
      <c r="AD124" s="188">
        <v>30</v>
      </c>
      <c r="AE124" s="188"/>
      <c r="AF124" s="188"/>
      <c r="AG124" s="188"/>
      <c r="AH124" s="188"/>
      <c r="AI124" s="188"/>
      <c r="AJ124" s="227">
        <f>+K124</f>
        <v>0</v>
      </c>
      <c r="AK124" s="186">
        <f>SUM(AL124:AQ124)</f>
        <v>0</v>
      </c>
      <c r="AL124" s="188"/>
      <c r="AM124" s="188"/>
      <c r="AN124" s="188"/>
      <c r="AO124" s="188"/>
      <c r="AP124" s="188"/>
      <c r="AQ124" s="188"/>
      <c r="AR124" s="227">
        <f>+L124</f>
        <v>0</v>
      </c>
      <c r="AS124" s="186">
        <f>SUM(AT124:AY124)</f>
        <v>0</v>
      </c>
      <c r="AT124" s="188"/>
      <c r="AU124" s="188"/>
      <c r="AV124" s="188"/>
      <c r="AW124" s="188"/>
      <c r="AX124" s="188"/>
      <c r="AY124" s="188"/>
    </row>
    <row r="125" spans="1:51" ht="31.9" customHeight="1" x14ac:dyDescent="0.25">
      <c r="D125" s="202"/>
      <c r="E125" s="182">
        <f>+Metas!H1132</f>
        <v>968</v>
      </c>
      <c r="F125" s="191" t="str">
        <f>+Metas!K1132</f>
        <v>Campañas de promoción y material publicitario, para promover la zona franca</v>
      </c>
      <c r="G125" s="226">
        <f>+Metas!J1132</f>
        <v>2</v>
      </c>
      <c r="H125" s="1">
        <f>SUM(I125:L125)</f>
        <v>2</v>
      </c>
      <c r="I125" s="185">
        <v>1</v>
      </c>
      <c r="J125" s="185"/>
      <c r="K125" s="185">
        <v>1</v>
      </c>
      <c r="L125" s="185"/>
      <c r="M125" s="186">
        <f t="shared" si="178"/>
        <v>40</v>
      </c>
      <c r="N125" s="186">
        <f t="shared" si="178"/>
        <v>40</v>
      </c>
      <c r="O125" s="186">
        <f t="shared" si="178"/>
        <v>0</v>
      </c>
      <c r="P125" s="186">
        <f t="shared" si="178"/>
        <v>0</v>
      </c>
      <c r="Q125" s="186">
        <f t="shared" si="178"/>
        <v>0</v>
      </c>
      <c r="R125" s="186">
        <f t="shared" si="178"/>
        <v>0</v>
      </c>
      <c r="S125" s="186">
        <f t="shared" si="178"/>
        <v>0</v>
      </c>
      <c r="T125" s="227">
        <f>+I125</f>
        <v>1</v>
      </c>
      <c r="U125" s="186">
        <f>SUM(V125:AA125)</f>
        <v>20</v>
      </c>
      <c r="V125" s="188">
        <v>20</v>
      </c>
      <c r="W125" s="188"/>
      <c r="X125" s="188"/>
      <c r="Y125" s="188"/>
      <c r="Z125" s="188"/>
      <c r="AA125" s="188"/>
      <c r="AB125" s="227">
        <f>+J125</f>
        <v>0</v>
      </c>
      <c r="AC125" s="186">
        <f>SUM(AD125:AI125)</f>
        <v>0</v>
      </c>
      <c r="AD125" s="188"/>
      <c r="AE125" s="188"/>
      <c r="AF125" s="188"/>
      <c r="AG125" s="188"/>
      <c r="AH125" s="188"/>
      <c r="AI125" s="188"/>
      <c r="AJ125" s="227">
        <f>+K125</f>
        <v>1</v>
      </c>
      <c r="AK125" s="186">
        <f>SUM(AL125:AQ125)</f>
        <v>20</v>
      </c>
      <c r="AL125" s="188">
        <v>20</v>
      </c>
      <c r="AM125" s="188"/>
      <c r="AN125" s="188"/>
      <c r="AO125" s="188"/>
      <c r="AP125" s="188"/>
      <c r="AQ125" s="188"/>
      <c r="AR125" s="227">
        <f>+L125</f>
        <v>0</v>
      </c>
      <c r="AS125" s="186">
        <f>SUM(AT125:AY125)</f>
        <v>0</v>
      </c>
      <c r="AT125" s="188"/>
      <c r="AU125" s="188"/>
      <c r="AV125" s="188"/>
      <c r="AW125" s="188"/>
      <c r="AX125" s="188"/>
      <c r="AY125" s="188"/>
    </row>
    <row r="126" spans="1:51" ht="31.9" customHeight="1" x14ac:dyDescent="0.25">
      <c r="D126" s="202"/>
      <c r="E126" s="182">
        <f>+Metas!H1133</f>
        <v>969</v>
      </c>
      <c r="F126" s="191" t="str">
        <f>+Metas!K1133</f>
        <v>Actualización del Régimen Franco</v>
      </c>
      <c r="G126" s="226">
        <f>+Metas!J1133</f>
        <v>1</v>
      </c>
      <c r="H126" s="1">
        <f>SUM(I126:L126)</f>
        <v>1</v>
      </c>
      <c r="I126" s="185"/>
      <c r="J126" s="185">
        <v>1</v>
      </c>
      <c r="K126" s="185"/>
      <c r="L126" s="185"/>
      <c r="M126" s="186">
        <f t="shared" si="178"/>
        <v>30</v>
      </c>
      <c r="N126" s="186">
        <f t="shared" si="178"/>
        <v>30</v>
      </c>
      <c r="O126" s="186">
        <f t="shared" si="178"/>
        <v>0</v>
      </c>
      <c r="P126" s="186">
        <f t="shared" si="178"/>
        <v>0</v>
      </c>
      <c r="Q126" s="186">
        <f t="shared" si="178"/>
        <v>0</v>
      </c>
      <c r="R126" s="186">
        <f t="shared" si="178"/>
        <v>0</v>
      </c>
      <c r="S126" s="186">
        <f t="shared" si="178"/>
        <v>0</v>
      </c>
      <c r="T126" s="227">
        <f>+I126</f>
        <v>0</v>
      </c>
      <c r="U126" s="186">
        <f>SUM(V126:AA126)</f>
        <v>0</v>
      </c>
      <c r="V126" s="188"/>
      <c r="W126" s="188"/>
      <c r="X126" s="188"/>
      <c r="Y126" s="188"/>
      <c r="Z126" s="188"/>
      <c r="AA126" s="188"/>
      <c r="AB126" s="227">
        <f>+J126</f>
        <v>1</v>
      </c>
      <c r="AC126" s="186">
        <f>SUM(AD126:AI126)</f>
        <v>30</v>
      </c>
      <c r="AD126" s="188">
        <v>30</v>
      </c>
      <c r="AE126" s="188"/>
      <c r="AF126" s="188"/>
      <c r="AG126" s="188"/>
      <c r="AH126" s="188"/>
      <c r="AI126" s="188"/>
      <c r="AJ126" s="227">
        <f>+K126</f>
        <v>0</v>
      </c>
      <c r="AK126" s="186">
        <f>SUM(AL126:AQ126)</f>
        <v>0</v>
      </c>
      <c r="AL126" s="188"/>
      <c r="AM126" s="188"/>
      <c r="AN126" s="188"/>
      <c r="AO126" s="188"/>
      <c r="AP126" s="188"/>
      <c r="AQ126" s="188"/>
      <c r="AR126" s="227">
        <f>+L126</f>
        <v>0</v>
      </c>
      <c r="AS126" s="186">
        <f>SUM(AT126:AY126)</f>
        <v>0</v>
      </c>
      <c r="AT126" s="188"/>
      <c r="AU126" s="188"/>
      <c r="AV126" s="188"/>
      <c r="AW126" s="188"/>
      <c r="AX126" s="188"/>
      <c r="AY126" s="188"/>
    </row>
    <row r="127" spans="1:51" ht="31.9" customHeight="1" x14ac:dyDescent="0.25">
      <c r="D127" s="202" t="s">
        <v>2908</v>
      </c>
      <c r="E127" s="551" t="s">
        <v>2907</v>
      </c>
      <c r="F127" s="552"/>
      <c r="G127" s="189"/>
      <c r="H127" s="177"/>
      <c r="I127" s="178"/>
      <c r="J127" s="178"/>
      <c r="K127" s="178"/>
      <c r="L127" s="178"/>
      <c r="M127" s="190">
        <f t="shared" si="178"/>
        <v>80</v>
      </c>
      <c r="N127" s="190">
        <f t="shared" si="178"/>
        <v>80</v>
      </c>
      <c r="O127" s="190">
        <f t="shared" si="178"/>
        <v>0</v>
      </c>
      <c r="P127" s="190">
        <f t="shared" si="178"/>
        <v>0</v>
      </c>
      <c r="Q127" s="190">
        <f t="shared" si="178"/>
        <v>0</v>
      </c>
      <c r="R127" s="190">
        <f t="shared" si="178"/>
        <v>0</v>
      </c>
      <c r="S127" s="190">
        <f t="shared" si="178"/>
        <v>0</v>
      </c>
      <c r="T127" s="180"/>
      <c r="U127" s="181">
        <f t="shared" ref="U127:AA127" si="187">SUM(U128:U129)</f>
        <v>0</v>
      </c>
      <c r="V127" s="181">
        <f t="shared" si="187"/>
        <v>0</v>
      </c>
      <c r="W127" s="181">
        <f t="shared" si="187"/>
        <v>0</v>
      </c>
      <c r="X127" s="181">
        <f t="shared" si="187"/>
        <v>0</v>
      </c>
      <c r="Y127" s="181">
        <f t="shared" si="187"/>
        <v>0</v>
      </c>
      <c r="Z127" s="181">
        <f t="shared" si="187"/>
        <v>0</v>
      </c>
      <c r="AA127" s="181">
        <f t="shared" si="187"/>
        <v>0</v>
      </c>
      <c r="AB127" s="180"/>
      <c r="AC127" s="181">
        <f t="shared" ref="AC127:AI127" si="188">SUM(AC128:AC129)</f>
        <v>25</v>
      </c>
      <c r="AD127" s="181">
        <f t="shared" si="188"/>
        <v>25</v>
      </c>
      <c r="AE127" s="181">
        <f t="shared" si="188"/>
        <v>0</v>
      </c>
      <c r="AF127" s="181">
        <f t="shared" si="188"/>
        <v>0</v>
      </c>
      <c r="AG127" s="181">
        <f t="shared" si="188"/>
        <v>0</v>
      </c>
      <c r="AH127" s="181">
        <f t="shared" si="188"/>
        <v>0</v>
      </c>
      <c r="AI127" s="181">
        <f t="shared" si="188"/>
        <v>0</v>
      </c>
      <c r="AJ127" s="180"/>
      <c r="AK127" s="181">
        <f t="shared" ref="AK127:AQ127" si="189">SUM(AK128:AK129)</f>
        <v>55</v>
      </c>
      <c r="AL127" s="181">
        <f t="shared" si="189"/>
        <v>55</v>
      </c>
      <c r="AM127" s="181">
        <f t="shared" si="189"/>
        <v>0</v>
      </c>
      <c r="AN127" s="181">
        <f t="shared" si="189"/>
        <v>0</v>
      </c>
      <c r="AO127" s="181">
        <f t="shared" si="189"/>
        <v>0</v>
      </c>
      <c r="AP127" s="181">
        <f t="shared" si="189"/>
        <v>0</v>
      </c>
      <c r="AQ127" s="181">
        <f t="shared" si="189"/>
        <v>0</v>
      </c>
      <c r="AR127" s="180"/>
      <c r="AS127" s="181">
        <f t="shared" ref="AS127:AY127" si="190">SUM(AS128:AS129)</f>
        <v>0</v>
      </c>
      <c r="AT127" s="181">
        <f t="shared" si="190"/>
        <v>0</v>
      </c>
      <c r="AU127" s="181">
        <f t="shared" si="190"/>
        <v>0</v>
      </c>
      <c r="AV127" s="181">
        <f t="shared" si="190"/>
        <v>0</v>
      </c>
      <c r="AW127" s="181">
        <f t="shared" si="190"/>
        <v>0</v>
      </c>
      <c r="AX127" s="181">
        <f t="shared" si="190"/>
        <v>0</v>
      </c>
      <c r="AY127" s="181">
        <f t="shared" si="190"/>
        <v>0</v>
      </c>
    </row>
    <row r="128" spans="1:51" ht="31.9" customHeight="1" x14ac:dyDescent="0.25">
      <c r="D128" s="202"/>
      <c r="E128" s="182">
        <f>+Metas!H1134</f>
        <v>970</v>
      </c>
      <c r="F128" s="191" t="str">
        <f>+Metas!K1134</f>
        <v>Iniciativas de transformación apoyadas y/o financiadas para el aumento de la productividad en los sectores priorizados del Departamento por la comisión regional de competitividad</v>
      </c>
      <c r="G128" s="226">
        <f>+Metas!J1134</f>
        <v>2</v>
      </c>
      <c r="H128" s="1">
        <f>SUM(I128:L128)</f>
        <v>2</v>
      </c>
      <c r="I128" s="185"/>
      <c r="J128" s="185">
        <v>1</v>
      </c>
      <c r="K128" s="185">
        <v>1</v>
      </c>
      <c r="L128" s="185"/>
      <c r="M128" s="186">
        <f t="shared" si="178"/>
        <v>50</v>
      </c>
      <c r="N128" s="186">
        <f t="shared" si="178"/>
        <v>50</v>
      </c>
      <c r="O128" s="186">
        <f t="shared" si="178"/>
        <v>0</v>
      </c>
      <c r="P128" s="186">
        <f t="shared" si="178"/>
        <v>0</v>
      </c>
      <c r="Q128" s="186">
        <f t="shared" si="178"/>
        <v>0</v>
      </c>
      <c r="R128" s="186">
        <f t="shared" si="178"/>
        <v>0</v>
      </c>
      <c r="S128" s="186">
        <f t="shared" si="178"/>
        <v>0</v>
      </c>
      <c r="T128" s="227">
        <f>+I128</f>
        <v>0</v>
      </c>
      <c r="U128" s="186">
        <f>SUM(V128:AA128)</f>
        <v>0</v>
      </c>
      <c r="V128" s="188"/>
      <c r="W128" s="188"/>
      <c r="X128" s="188"/>
      <c r="Y128" s="188"/>
      <c r="Z128" s="188"/>
      <c r="AA128" s="188"/>
      <c r="AB128" s="227">
        <f>+J128</f>
        <v>1</v>
      </c>
      <c r="AC128" s="186">
        <f>SUM(AD128:AI128)</f>
        <v>25</v>
      </c>
      <c r="AD128" s="188">
        <v>25</v>
      </c>
      <c r="AE128" s="188"/>
      <c r="AF128" s="188"/>
      <c r="AG128" s="188"/>
      <c r="AH128" s="188"/>
      <c r="AI128" s="188"/>
      <c r="AJ128" s="227">
        <f>+K128</f>
        <v>1</v>
      </c>
      <c r="AK128" s="186">
        <f>SUM(AL128:AQ128)</f>
        <v>25</v>
      </c>
      <c r="AL128" s="188">
        <v>25</v>
      </c>
      <c r="AM128" s="188"/>
      <c r="AN128" s="188"/>
      <c r="AO128" s="188"/>
      <c r="AP128" s="188"/>
      <c r="AQ128" s="188"/>
      <c r="AR128" s="227">
        <f>+L128</f>
        <v>0</v>
      </c>
      <c r="AS128" s="186">
        <f>SUM(AT128:AY128)</f>
        <v>0</v>
      </c>
      <c r="AT128" s="188"/>
      <c r="AU128" s="188"/>
      <c r="AV128" s="188"/>
      <c r="AW128" s="188"/>
      <c r="AX128" s="188"/>
      <c r="AY128" s="188"/>
    </row>
    <row r="129" spans="2:51" ht="31.9" customHeight="1" x14ac:dyDescent="0.25">
      <c r="D129" s="202"/>
      <c r="E129" s="182">
        <f>+Metas!H1135</f>
        <v>971</v>
      </c>
      <c r="F129" s="191" t="str">
        <f>+Metas!K1135</f>
        <v>Proyecto apoyado que genere valor agregado y diferenciación en un sector productivo de Norte de Santander</v>
      </c>
      <c r="G129" s="226">
        <f>+Metas!J1135</f>
        <v>1</v>
      </c>
      <c r="H129" s="1">
        <f>SUM(I129:L129)</f>
        <v>1</v>
      </c>
      <c r="I129" s="185"/>
      <c r="J129" s="185"/>
      <c r="K129" s="185">
        <v>1</v>
      </c>
      <c r="L129" s="185"/>
      <c r="M129" s="186">
        <f t="shared" si="178"/>
        <v>30</v>
      </c>
      <c r="N129" s="186">
        <f t="shared" si="178"/>
        <v>30</v>
      </c>
      <c r="O129" s="186">
        <f t="shared" si="178"/>
        <v>0</v>
      </c>
      <c r="P129" s="186">
        <f t="shared" si="178"/>
        <v>0</v>
      </c>
      <c r="Q129" s="186">
        <f t="shared" si="178"/>
        <v>0</v>
      </c>
      <c r="R129" s="186">
        <f t="shared" si="178"/>
        <v>0</v>
      </c>
      <c r="S129" s="186">
        <f t="shared" si="178"/>
        <v>0</v>
      </c>
      <c r="T129" s="227">
        <f>+I129</f>
        <v>0</v>
      </c>
      <c r="U129" s="186">
        <f>SUM(V129:AA129)</f>
        <v>0</v>
      </c>
      <c r="V129" s="188"/>
      <c r="W129" s="188"/>
      <c r="X129" s="188"/>
      <c r="Y129" s="188"/>
      <c r="Z129" s="188"/>
      <c r="AA129" s="188"/>
      <c r="AB129" s="227">
        <f>+J129</f>
        <v>0</v>
      </c>
      <c r="AC129" s="186">
        <f>SUM(AD129:AI129)</f>
        <v>0</v>
      </c>
      <c r="AD129" s="188"/>
      <c r="AE129" s="188"/>
      <c r="AF129" s="188"/>
      <c r="AG129" s="188"/>
      <c r="AH129" s="188"/>
      <c r="AI129" s="188"/>
      <c r="AJ129" s="227">
        <f>+K129</f>
        <v>1</v>
      </c>
      <c r="AK129" s="186">
        <f>SUM(AL129:AQ129)</f>
        <v>30</v>
      </c>
      <c r="AL129" s="188">
        <v>30</v>
      </c>
      <c r="AM129" s="188"/>
      <c r="AN129" s="188"/>
      <c r="AO129" s="188"/>
      <c r="AP129" s="188"/>
      <c r="AQ129" s="188"/>
      <c r="AR129" s="227">
        <f>+L129</f>
        <v>0</v>
      </c>
      <c r="AS129" s="186">
        <f>SUM(AT129:AY129)</f>
        <v>0</v>
      </c>
      <c r="AT129" s="188"/>
      <c r="AU129" s="188"/>
      <c r="AV129" s="188"/>
      <c r="AW129" s="188"/>
      <c r="AX129" s="188"/>
      <c r="AY129" s="188"/>
    </row>
    <row r="130" spans="2:51" ht="31.9" customHeight="1" x14ac:dyDescent="0.25">
      <c r="C130" s="165" t="s">
        <v>2909</v>
      </c>
      <c r="D130" s="166" t="s">
        <v>620</v>
      </c>
      <c r="E130" s="228"/>
      <c r="F130" s="168"/>
      <c r="G130" s="194"/>
      <c r="H130" s="170"/>
      <c r="I130" s="171"/>
      <c r="J130" s="171"/>
      <c r="K130" s="171"/>
      <c r="L130" s="171"/>
      <c r="M130" s="195">
        <f t="shared" ref="M130:S130" si="191">SUM(M131:M143)/2</f>
        <v>500</v>
      </c>
      <c r="N130" s="195">
        <f t="shared" si="191"/>
        <v>482</v>
      </c>
      <c r="O130" s="195">
        <f t="shared" si="191"/>
        <v>18</v>
      </c>
      <c r="P130" s="195">
        <f t="shared" si="191"/>
        <v>0</v>
      </c>
      <c r="Q130" s="195">
        <f t="shared" si="191"/>
        <v>0</v>
      </c>
      <c r="R130" s="195">
        <f t="shared" si="191"/>
        <v>0</v>
      </c>
      <c r="S130" s="195">
        <f t="shared" si="191"/>
        <v>0</v>
      </c>
      <c r="T130" s="196"/>
      <c r="U130" s="197">
        <f t="shared" ref="U130:AA130" si="192">SUM(U131:U143)/2</f>
        <v>100</v>
      </c>
      <c r="V130" s="197">
        <f t="shared" si="192"/>
        <v>82</v>
      </c>
      <c r="W130" s="197">
        <f t="shared" si="192"/>
        <v>18</v>
      </c>
      <c r="X130" s="197">
        <f t="shared" si="192"/>
        <v>0</v>
      </c>
      <c r="Y130" s="197">
        <f t="shared" si="192"/>
        <v>0</v>
      </c>
      <c r="Z130" s="197">
        <f t="shared" si="192"/>
        <v>0</v>
      </c>
      <c r="AA130" s="197">
        <f t="shared" si="192"/>
        <v>0</v>
      </c>
      <c r="AB130" s="196"/>
      <c r="AC130" s="197">
        <f t="shared" ref="AC130:AI130" si="193">SUM(AC131:AC143)/2</f>
        <v>125</v>
      </c>
      <c r="AD130" s="197">
        <f t="shared" si="193"/>
        <v>125</v>
      </c>
      <c r="AE130" s="197">
        <f t="shared" si="193"/>
        <v>0</v>
      </c>
      <c r="AF130" s="197">
        <f t="shared" si="193"/>
        <v>0</v>
      </c>
      <c r="AG130" s="197">
        <f t="shared" si="193"/>
        <v>0</v>
      </c>
      <c r="AH130" s="197">
        <f t="shared" si="193"/>
        <v>0</v>
      </c>
      <c r="AI130" s="197">
        <f t="shared" si="193"/>
        <v>0</v>
      </c>
      <c r="AJ130" s="196"/>
      <c r="AK130" s="197">
        <f t="shared" ref="AK130:AQ130" si="194">SUM(AK131:AK143)/2</f>
        <v>125</v>
      </c>
      <c r="AL130" s="197">
        <f t="shared" si="194"/>
        <v>125</v>
      </c>
      <c r="AM130" s="197">
        <f t="shared" si="194"/>
        <v>0</v>
      </c>
      <c r="AN130" s="197">
        <f t="shared" si="194"/>
        <v>0</v>
      </c>
      <c r="AO130" s="197">
        <f t="shared" si="194"/>
        <v>0</v>
      </c>
      <c r="AP130" s="197">
        <f t="shared" si="194"/>
        <v>0</v>
      </c>
      <c r="AQ130" s="197">
        <f t="shared" si="194"/>
        <v>0</v>
      </c>
      <c r="AR130" s="196"/>
      <c r="AS130" s="197">
        <f t="shared" ref="AS130:AY130" si="195">SUM(AS131:AS143)/2</f>
        <v>150</v>
      </c>
      <c r="AT130" s="197">
        <f t="shared" si="195"/>
        <v>150</v>
      </c>
      <c r="AU130" s="197">
        <f t="shared" si="195"/>
        <v>0</v>
      </c>
      <c r="AV130" s="197">
        <f t="shared" si="195"/>
        <v>0</v>
      </c>
      <c r="AW130" s="197">
        <f t="shared" si="195"/>
        <v>0</v>
      </c>
      <c r="AX130" s="197">
        <f t="shared" si="195"/>
        <v>0</v>
      </c>
      <c r="AY130" s="197">
        <f t="shared" si="195"/>
        <v>0</v>
      </c>
    </row>
    <row r="131" spans="2:51" ht="31.9" customHeight="1" x14ac:dyDescent="0.25">
      <c r="D131" s="202" t="s">
        <v>2911</v>
      </c>
      <c r="E131" s="540" t="s">
        <v>2910</v>
      </c>
      <c r="F131" s="541"/>
      <c r="G131" s="189"/>
      <c r="H131" s="177"/>
      <c r="I131" s="178"/>
      <c r="J131" s="178"/>
      <c r="K131" s="178"/>
      <c r="L131" s="178"/>
      <c r="M131" s="190">
        <f t="shared" ref="M131:S143" si="196">+U131+AC131+AK131+AS131</f>
        <v>157</v>
      </c>
      <c r="N131" s="190">
        <f t="shared" si="196"/>
        <v>139</v>
      </c>
      <c r="O131" s="190">
        <f t="shared" si="196"/>
        <v>18</v>
      </c>
      <c r="P131" s="190">
        <f t="shared" si="196"/>
        <v>0</v>
      </c>
      <c r="Q131" s="190">
        <f t="shared" si="196"/>
        <v>0</v>
      </c>
      <c r="R131" s="190">
        <f t="shared" si="196"/>
        <v>0</v>
      </c>
      <c r="S131" s="190">
        <f t="shared" si="196"/>
        <v>0</v>
      </c>
      <c r="T131" s="192"/>
      <c r="U131" s="181">
        <f t="shared" ref="U131:AA131" si="197">SUM(U132:U135)</f>
        <v>82</v>
      </c>
      <c r="V131" s="181">
        <f t="shared" si="197"/>
        <v>64</v>
      </c>
      <c r="W131" s="181">
        <f t="shared" si="197"/>
        <v>18</v>
      </c>
      <c r="X131" s="181">
        <f t="shared" si="197"/>
        <v>0</v>
      </c>
      <c r="Y131" s="181">
        <f t="shared" si="197"/>
        <v>0</v>
      </c>
      <c r="Z131" s="181">
        <f t="shared" si="197"/>
        <v>0</v>
      </c>
      <c r="AA131" s="181">
        <f t="shared" si="197"/>
        <v>0</v>
      </c>
      <c r="AB131" s="192"/>
      <c r="AC131" s="181">
        <f t="shared" ref="AC131:AI131" si="198">SUM(AC132:AC135)</f>
        <v>25</v>
      </c>
      <c r="AD131" s="181">
        <f t="shared" si="198"/>
        <v>25</v>
      </c>
      <c r="AE131" s="181">
        <f t="shared" si="198"/>
        <v>0</v>
      </c>
      <c r="AF131" s="181">
        <f t="shared" si="198"/>
        <v>0</v>
      </c>
      <c r="AG131" s="181">
        <f t="shared" si="198"/>
        <v>0</v>
      </c>
      <c r="AH131" s="181">
        <f t="shared" si="198"/>
        <v>0</v>
      </c>
      <c r="AI131" s="181">
        <f t="shared" si="198"/>
        <v>0</v>
      </c>
      <c r="AJ131" s="192"/>
      <c r="AK131" s="181">
        <f t="shared" ref="AK131:AQ131" si="199">SUM(AK132:AK135)</f>
        <v>25</v>
      </c>
      <c r="AL131" s="181">
        <f t="shared" si="199"/>
        <v>25</v>
      </c>
      <c r="AM131" s="181">
        <f t="shared" si="199"/>
        <v>0</v>
      </c>
      <c r="AN131" s="181">
        <f t="shared" si="199"/>
        <v>0</v>
      </c>
      <c r="AO131" s="181">
        <f t="shared" si="199"/>
        <v>0</v>
      </c>
      <c r="AP131" s="181">
        <f t="shared" si="199"/>
        <v>0</v>
      </c>
      <c r="AQ131" s="181">
        <f t="shared" si="199"/>
        <v>0</v>
      </c>
      <c r="AR131" s="192"/>
      <c r="AS131" s="181">
        <f t="shared" ref="AS131:AY131" si="200">SUM(AS132:AS135)</f>
        <v>25</v>
      </c>
      <c r="AT131" s="181">
        <f t="shared" si="200"/>
        <v>25</v>
      </c>
      <c r="AU131" s="181">
        <f t="shared" si="200"/>
        <v>0</v>
      </c>
      <c r="AV131" s="181">
        <f t="shared" si="200"/>
        <v>0</v>
      </c>
      <c r="AW131" s="181">
        <f t="shared" si="200"/>
        <v>0</v>
      </c>
      <c r="AX131" s="181">
        <f t="shared" si="200"/>
        <v>0</v>
      </c>
      <c r="AY131" s="181">
        <f t="shared" si="200"/>
        <v>0</v>
      </c>
    </row>
    <row r="132" spans="2:51" ht="31.9" customHeight="1" x14ac:dyDescent="0.25">
      <c r="D132" s="202"/>
      <c r="E132" s="182">
        <f>+Metas!H1137</f>
        <v>972</v>
      </c>
      <c r="F132" s="191" t="str">
        <f>+Metas!K1137</f>
        <v>Estrategia implementada para la generación de las condiciones que faciliten la exportación de productos y servicios no tradicionales mediante los sectores público - privados y académicos.</v>
      </c>
      <c r="G132" s="184">
        <f>+Metas!J1137</f>
        <v>1</v>
      </c>
      <c r="H132" s="1">
        <f>SUM(I132:L132)</f>
        <v>1</v>
      </c>
      <c r="I132" s="405"/>
      <c r="J132" s="405">
        <v>1</v>
      </c>
      <c r="K132" s="405"/>
      <c r="L132" s="405"/>
      <c r="M132" s="186">
        <f t="shared" si="196"/>
        <v>25</v>
      </c>
      <c r="N132" s="186">
        <f t="shared" si="196"/>
        <v>25</v>
      </c>
      <c r="O132" s="186">
        <f t="shared" si="196"/>
        <v>0</v>
      </c>
      <c r="P132" s="186">
        <f t="shared" si="196"/>
        <v>0</v>
      </c>
      <c r="Q132" s="186">
        <f t="shared" si="196"/>
        <v>0</v>
      </c>
      <c r="R132" s="186">
        <f t="shared" si="196"/>
        <v>0</v>
      </c>
      <c r="S132" s="186">
        <f t="shared" si="196"/>
        <v>0</v>
      </c>
      <c r="T132" s="227">
        <f>+I132</f>
        <v>0</v>
      </c>
      <c r="U132" s="186">
        <f>SUM(V132:AA132)</f>
        <v>0</v>
      </c>
      <c r="V132" s="199"/>
      <c r="W132" s="199"/>
      <c r="X132" s="199"/>
      <c r="Y132" s="199"/>
      <c r="Z132" s="199"/>
      <c r="AA132" s="199"/>
      <c r="AB132" s="227">
        <f>+J132</f>
        <v>1</v>
      </c>
      <c r="AC132" s="186">
        <f>SUM(AD132:AI132)</f>
        <v>25</v>
      </c>
      <c r="AD132" s="199">
        <v>25</v>
      </c>
      <c r="AE132" s="199"/>
      <c r="AF132" s="199"/>
      <c r="AG132" s="199"/>
      <c r="AH132" s="199"/>
      <c r="AI132" s="199"/>
      <c r="AJ132" s="227">
        <f>+K132</f>
        <v>0</v>
      </c>
      <c r="AK132" s="186">
        <f>SUM(AL132:AQ132)</f>
        <v>0</v>
      </c>
      <c r="AL132" s="199"/>
      <c r="AM132" s="199"/>
      <c r="AN132" s="199"/>
      <c r="AO132" s="199"/>
      <c r="AP132" s="199"/>
      <c r="AQ132" s="199"/>
      <c r="AR132" s="227">
        <f>+L132</f>
        <v>0</v>
      </c>
      <c r="AS132" s="186">
        <f>SUM(AT132:AY132)</f>
        <v>0</v>
      </c>
      <c r="AT132" s="199"/>
      <c r="AU132" s="199"/>
      <c r="AV132" s="199"/>
      <c r="AW132" s="199"/>
      <c r="AX132" s="199"/>
      <c r="AY132" s="199"/>
    </row>
    <row r="133" spans="2:51" ht="31.9" customHeight="1" x14ac:dyDescent="0.25">
      <c r="D133" s="202"/>
      <c r="E133" s="182">
        <f>+Metas!H1138</f>
        <v>973</v>
      </c>
      <c r="F133" s="191" t="str">
        <f>+Metas!K1138</f>
        <v>Estrategias que permitan el proceso de internacionalización de los sectores productivos apoyadas</v>
      </c>
      <c r="G133" s="184">
        <f>+Metas!J1138</f>
        <v>2</v>
      </c>
      <c r="H133" s="1">
        <f>SUM(I133:L133)</f>
        <v>2</v>
      </c>
      <c r="I133" s="405">
        <v>1</v>
      </c>
      <c r="J133" s="405"/>
      <c r="K133" s="405">
        <v>1</v>
      </c>
      <c r="L133" s="405"/>
      <c r="M133" s="186">
        <f t="shared" si="196"/>
        <v>43</v>
      </c>
      <c r="N133" s="186">
        <f t="shared" si="196"/>
        <v>25</v>
      </c>
      <c r="O133" s="186">
        <f t="shared" si="196"/>
        <v>18</v>
      </c>
      <c r="P133" s="186">
        <f t="shared" si="196"/>
        <v>0</v>
      </c>
      <c r="Q133" s="186">
        <f t="shared" si="196"/>
        <v>0</v>
      </c>
      <c r="R133" s="186">
        <f t="shared" si="196"/>
        <v>0</v>
      </c>
      <c r="S133" s="186">
        <f t="shared" si="196"/>
        <v>0</v>
      </c>
      <c r="T133" s="227">
        <f>+I133</f>
        <v>1</v>
      </c>
      <c r="U133" s="186">
        <f>SUM(V133:AA133)</f>
        <v>18</v>
      </c>
      <c r="V133" s="199"/>
      <c r="W133" s="199">
        <v>18</v>
      </c>
      <c r="X133" s="199"/>
      <c r="Y133" s="199"/>
      <c r="Z133" s="199"/>
      <c r="AA133" s="199"/>
      <c r="AB133" s="227">
        <f>+J133</f>
        <v>0</v>
      </c>
      <c r="AC133" s="186">
        <f>SUM(AD133:AI133)</f>
        <v>0</v>
      </c>
      <c r="AD133" s="199"/>
      <c r="AE133" s="199"/>
      <c r="AF133" s="199"/>
      <c r="AG133" s="199"/>
      <c r="AH133" s="199"/>
      <c r="AI133" s="199"/>
      <c r="AJ133" s="227">
        <f>+K133</f>
        <v>1</v>
      </c>
      <c r="AK133" s="186">
        <f>SUM(AL133:AQ133)</f>
        <v>25</v>
      </c>
      <c r="AL133" s="199">
        <v>25</v>
      </c>
      <c r="AM133" s="199"/>
      <c r="AN133" s="199"/>
      <c r="AO133" s="199"/>
      <c r="AP133" s="199"/>
      <c r="AQ133" s="199"/>
      <c r="AR133" s="227">
        <f>+L133</f>
        <v>0</v>
      </c>
      <c r="AS133" s="186">
        <f>SUM(AT133:AY133)</f>
        <v>0</v>
      </c>
      <c r="AT133" s="199"/>
      <c r="AU133" s="199"/>
      <c r="AV133" s="199"/>
      <c r="AW133" s="199"/>
      <c r="AX133" s="199"/>
      <c r="AY133" s="199"/>
    </row>
    <row r="134" spans="2:51" ht="31.9" customHeight="1" x14ac:dyDescent="0.25">
      <c r="D134" s="202"/>
      <c r="E134" s="182">
        <f>+Metas!H1139</f>
        <v>974</v>
      </c>
      <c r="F134" s="191" t="str">
        <f>+Metas!K1139</f>
        <v>Acompañamiento a estrategias de alianzas logísticas que se desarrollen en el Departamento</v>
      </c>
      <c r="G134" s="184">
        <f>+Metas!J1139</f>
        <v>2</v>
      </c>
      <c r="H134" s="1">
        <f>SUM(I134:L134)</f>
        <v>2</v>
      </c>
      <c r="I134" s="405">
        <v>1</v>
      </c>
      <c r="J134" s="405"/>
      <c r="K134" s="405"/>
      <c r="L134" s="405">
        <v>1</v>
      </c>
      <c r="M134" s="186">
        <f t="shared" si="196"/>
        <v>73</v>
      </c>
      <c r="N134" s="186">
        <f t="shared" si="196"/>
        <v>73</v>
      </c>
      <c r="O134" s="186">
        <f t="shared" si="196"/>
        <v>0</v>
      </c>
      <c r="P134" s="186">
        <f t="shared" si="196"/>
        <v>0</v>
      </c>
      <c r="Q134" s="186">
        <f t="shared" si="196"/>
        <v>0</v>
      </c>
      <c r="R134" s="186">
        <f t="shared" si="196"/>
        <v>0</v>
      </c>
      <c r="S134" s="186">
        <f t="shared" si="196"/>
        <v>0</v>
      </c>
      <c r="T134" s="227">
        <f>+I134</f>
        <v>1</v>
      </c>
      <c r="U134" s="186">
        <f>SUM(V134:AA134)</f>
        <v>48</v>
      </c>
      <c r="V134" s="199">
        <v>48</v>
      </c>
      <c r="W134" s="199"/>
      <c r="X134" s="199"/>
      <c r="Y134" s="199"/>
      <c r="Z134" s="199"/>
      <c r="AA134" s="199"/>
      <c r="AB134" s="227">
        <f>+J134</f>
        <v>0</v>
      </c>
      <c r="AC134" s="186">
        <f>SUM(AD134:AI134)</f>
        <v>0</v>
      </c>
      <c r="AD134" s="199"/>
      <c r="AE134" s="199"/>
      <c r="AF134" s="199"/>
      <c r="AG134" s="199"/>
      <c r="AH134" s="199"/>
      <c r="AI134" s="199"/>
      <c r="AJ134" s="227">
        <f>+K134</f>
        <v>0</v>
      </c>
      <c r="AK134" s="186">
        <f>SUM(AL134:AQ134)</f>
        <v>0</v>
      </c>
      <c r="AL134" s="199"/>
      <c r="AM134" s="199"/>
      <c r="AN134" s="199"/>
      <c r="AO134" s="199"/>
      <c r="AP134" s="199"/>
      <c r="AQ134" s="199"/>
      <c r="AR134" s="227">
        <f>+L134</f>
        <v>1</v>
      </c>
      <c r="AS134" s="186">
        <f>SUM(AT134:AY134)</f>
        <v>25</v>
      </c>
      <c r="AT134" s="199">
        <v>25</v>
      </c>
      <c r="AU134" s="199"/>
      <c r="AV134" s="199"/>
      <c r="AW134" s="199"/>
      <c r="AX134" s="199"/>
      <c r="AY134" s="199"/>
    </row>
    <row r="135" spans="2:51" ht="31.9" customHeight="1" x14ac:dyDescent="0.25">
      <c r="D135" s="202"/>
      <c r="E135" s="182">
        <f>+Metas!H1140</f>
        <v>975</v>
      </c>
      <c r="F135" s="191" t="str">
        <f>+Metas!K1140</f>
        <v>Aunar esfuerzos que permitan el fortalecimiento de Promotoras de Inversión</v>
      </c>
      <c r="G135" s="184">
        <f>+Metas!J1140</f>
        <v>1</v>
      </c>
      <c r="H135" s="1">
        <f>SUM(I135:L135)</f>
        <v>1</v>
      </c>
      <c r="I135" s="405">
        <v>1</v>
      </c>
      <c r="J135" s="405"/>
      <c r="K135" s="405"/>
      <c r="L135" s="405"/>
      <c r="M135" s="186">
        <f t="shared" si="196"/>
        <v>16</v>
      </c>
      <c r="N135" s="186">
        <f t="shared" si="196"/>
        <v>16</v>
      </c>
      <c r="O135" s="186">
        <f t="shared" si="196"/>
        <v>0</v>
      </c>
      <c r="P135" s="186">
        <f t="shared" si="196"/>
        <v>0</v>
      </c>
      <c r="Q135" s="186">
        <f t="shared" si="196"/>
        <v>0</v>
      </c>
      <c r="R135" s="186">
        <f t="shared" si="196"/>
        <v>0</v>
      </c>
      <c r="S135" s="186">
        <f t="shared" si="196"/>
        <v>0</v>
      </c>
      <c r="T135" s="227">
        <f>+I135</f>
        <v>1</v>
      </c>
      <c r="U135" s="186">
        <f>SUM(V135:AA135)</f>
        <v>16</v>
      </c>
      <c r="V135" s="199">
        <v>16</v>
      </c>
      <c r="W135" s="199"/>
      <c r="X135" s="199"/>
      <c r="Y135" s="199"/>
      <c r="Z135" s="199"/>
      <c r="AA135" s="199"/>
      <c r="AB135" s="227">
        <f>+J135</f>
        <v>0</v>
      </c>
      <c r="AC135" s="186">
        <f>SUM(AD135:AI135)</f>
        <v>0</v>
      </c>
      <c r="AD135" s="199"/>
      <c r="AE135" s="199"/>
      <c r="AF135" s="199"/>
      <c r="AG135" s="199"/>
      <c r="AH135" s="199"/>
      <c r="AI135" s="199"/>
      <c r="AJ135" s="227">
        <f>+K135</f>
        <v>0</v>
      </c>
      <c r="AK135" s="186">
        <f>SUM(AL135:AQ135)</f>
        <v>0</v>
      </c>
      <c r="AL135" s="199"/>
      <c r="AM135" s="199"/>
      <c r="AN135" s="199"/>
      <c r="AO135" s="199"/>
      <c r="AP135" s="199"/>
      <c r="AQ135" s="199"/>
      <c r="AR135" s="227">
        <f>+L135</f>
        <v>0</v>
      </c>
      <c r="AS135" s="186">
        <f>SUM(AT135:AY135)</f>
        <v>0</v>
      </c>
      <c r="AT135" s="199"/>
      <c r="AU135" s="199"/>
      <c r="AV135" s="199"/>
      <c r="AW135" s="199"/>
      <c r="AX135" s="199"/>
      <c r="AY135" s="199"/>
    </row>
    <row r="136" spans="2:51" ht="31.9" customHeight="1" x14ac:dyDescent="0.25">
      <c r="D136" s="202" t="s">
        <v>2913</v>
      </c>
      <c r="E136" s="540" t="s">
        <v>2912</v>
      </c>
      <c r="F136" s="541"/>
      <c r="G136" s="189"/>
      <c r="H136" s="177"/>
      <c r="I136" s="178"/>
      <c r="J136" s="178"/>
      <c r="K136" s="178"/>
      <c r="L136" s="178"/>
      <c r="M136" s="190">
        <f t="shared" si="196"/>
        <v>318</v>
      </c>
      <c r="N136" s="190">
        <f t="shared" si="196"/>
        <v>318</v>
      </c>
      <c r="O136" s="190">
        <f t="shared" si="196"/>
        <v>0</v>
      </c>
      <c r="P136" s="190">
        <f t="shared" si="196"/>
        <v>0</v>
      </c>
      <c r="Q136" s="190">
        <f t="shared" si="196"/>
        <v>0</v>
      </c>
      <c r="R136" s="190">
        <f t="shared" si="196"/>
        <v>0</v>
      </c>
      <c r="S136" s="190">
        <f t="shared" si="196"/>
        <v>0</v>
      </c>
      <c r="T136" s="192"/>
      <c r="U136" s="181">
        <f t="shared" ref="U136:AA136" si="201">SUM(U137:U141)</f>
        <v>18</v>
      </c>
      <c r="V136" s="181">
        <f t="shared" si="201"/>
        <v>18</v>
      </c>
      <c r="W136" s="181">
        <f t="shared" si="201"/>
        <v>0</v>
      </c>
      <c r="X136" s="181">
        <f t="shared" si="201"/>
        <v>0</v>
      </c>
      <c r="Y136" s="181">
        <f t="shared" si="201"/>
        <v>0</v>
      </c>
      <c r="Z136" s="181">
        <f t="shared" si="201"/>
        <v>0</v>
      </c>
      <c r="AA136" s="181">
        <f t="shared" si="201"/>
        <v>0</v>
      </c>
      <c r="AB136" s="192"/>
      <c r="AC136" s="181">
        <f t="shared" ref="AC136:AI136" si="202">SUM(AC137:AC141)</f>
        <v>100</v>
      </c>
      <c r="AD136" s="181">
        <f t="shared" si="202"/>
        <v>100</v>
      </c>
      <c r="AE136" s="181">
        <f t="shared" si="202"/>
        <v>0</v>
      </c>
      <c r="AF136" s="181">
        <f t="shared" si="202"/>
        <v>0</v>
      </c>
      <c r="AG136" s="181">
        <f t="shared" si="202"/>
        <v>0</v>
      </c>
      <c r="AH136" s="181">
        <f t="shared" si="202"/>
        <v>0</v>
      </c>
      <c r="AI136" s="181">
        <f t="shared" si="202"/>
        <v>0</v>
      </c>
      <c r="AJ136" s="192"/>
      <c r="AK136" s="181">
        <f t="shared" ref="AK136:AQ136" si="203">SUM(AK137:AK141)</f>
        <v>75</v>
      </c>
      <c r="AL136" s="181">
        <f t="shared" si="203"/>
        <v>75</v>
      </c>
      <c r="AM136" s="181">
        <f t="shared" si="203"/>
        <v>0</v>
      </c>
      <c r="AN136" s="181">
        <f t="shared" si="203"/>
        <v>0</v>
      </c>
      <c r="AO136" s="181">
        <f t="shared" si="203"/>
        <v>0</v>
      </c>
      <c r="AP136" s="181">
        <f t="shared" si="203"/>
        <v>0</v>
      </c>
      <c r="AQ136" s="181">
        <f t="shared" si="203"/>
        <v>0</v>
      </c>
      <c r="AR136" s="192"/>
      <c r="AS136" s="181">
        <f t="shared" ref="AS136:AY136" si="204">SUM(AS137:AS141)</f>
        <v>125</v>
      </c>
      <c r="AT136" s="181">
        <f t="shared" si="204"/>
        <v>125</v>
      </c>
      <c r="AU136" s="181">
        <f t="shared" si="204"/>
        <v>0</v>
      </c>
      <c r="AV136" s="181">
        <f t="shared" si="204"/>
        <v>0</v>
      </c>
      <c r="AW136" s="181">
        <f t="shared" si="204"/>
        <v>0</v>
      </c>
      <c r="AX136" s="181">
        <f t="shared" si="204"/>
        <v>0</v>
      </c>
      <c r="AY136" s="181">
        <f t="shared" si="204"/>
        <v>0</v>
      </c>
    </row>
    <row r="137" spans="2:51" ht="31.9" customHeight="1" x14ac:dyDescent="0.25">
      <c r="D137" s="202"/>
      <c r="E137" s="182">
        <f>+Metas!H1141</f>
        <v>976</v>
      </c>
      <c r="F137" s="191" t="str">
        <f>+Metas!K1141</f>
        <v>Estrategias comerciales promocionadas para generar una cultura exportadora en los sectores productivos del Departamento</v>
      </c>
      <c r="G137" s="184">
        <f>+Metas!J1141</f>
        <v>3</v>
      </c>
      <c r="H137" s="1">
        <f>SUM(I137:L137)</f>
        <v>3</v>
      </c>
      <c r="I137" s="405"/>
      <c r="J137" s="405">
        <v>1</v>
      </c>
      <c r="K137" s="405">
        <v>1</v>
      </c>
      <c r="L137" s="405">
        <v>1</v>
      </c>
      <c r="M137" s="186">
        <f t="shared" si="196"/>
        <v>75</v>
      </c>
      <c r="N137" s="186">
        <f t="shared" si="196"/>
        <v>75</v>
      </c>
      <c r="O137" s="186">
        <f t="shared" si="196"/>
        <v>0</v>
      </c>
      <c r="P137" s="186">
        <f t="shared" si="196"/>
        <v>0</v>
      </c>
      <c r="Q137" s="186">
        <f t="shared" si="196"/>
        <v>0</v>
      </c>
      <c r="R137" s="186">
        <f t="shared" si="196"/>
        <v>0</v>
      </c>
      <c r="S137" s="186">
        <f t="shared" si="196"/>
        <v>0</v>
      </c>
      <c r="T137" s="227">
        <f>+I137</f>
        <v>0</v>
      </c>
      <c r="U137" s="186">
        <f>SUM(V137:AA137)</f>
        <v>0</v>
      </c>
      <c r="V137" s="199"/>
      <c r="W137" s="199"/>
      <c r="X137" s="199"/>
      <c r="Y137" s="199"/>
      <c r="Z137" s="199"/>
      <c r="AA137" s="199"/>
      <c r="AB137" s="227">
        <f>+J137</f>
        <v>1</v>
      </c>
      <c r="AC137" s="186">
        <f>SUM(AD137:AI137)</f>
        <v>25</v>
      </c>
      <c r="AD137" s="199">
        <v>25</v>
      </c>
      <c r="AE137" s="199"/>
      <c r="AF137" s="199"/>
      <c r="AG137" s="199"/>
      <c r="AH137" s="199"/>
      <c r="AI137" s="199"/>
      <c r="AJ137" s="227">
        <f>+K137</f>
        <v>1</v>
      </c>
      <c r="AK137" s="186">
        <f>SUM(AL137:AQ137)</f>
        <v>25</v>
      </c>
      <c r="AL137" s="199">
        <v>25</v>
      </c>
      <c r="AM137" s="199"/>
      <c r="AN137" s="199"/>
      <c r="AO137" s="199"/>
      <c r="AP137" s="199"/>
      <c r="AQ137" s="199"/>
      <c r="AR137" s="227">
        <f>+L137</f>
        <v>1</v>
      </c>
      <c r="AS137" s="186">
        <f>SUM(AT137:AY137)</f>
        <v>25</v>
      </c>
      <c r="AT137" s="199">
        <v>25</v>
      </c>
      <c r="AU137" s="199"/>
      <c r="AV137" s="199"/>
      <c r="AW137" s="199"/>
      <c r="AX137" s="199"/>
      <c r="AY137" s="199"/>
    </row>
    <row r="138" spans="2:51" ht="31.9" customHeight="1" x14ac:dyDescent="0.25">
      <c r="D138" s="202"/>
      <c r="E138" s="182">
        <f>+Metas!H1142</f>
        <v>977</v>
      </c>
      <c r="F138" s="191" t="str">
        <f>+Metas!K1142</f>
        <v>Ferias y/o misiones y/o ruedas comerciales organizadas para el acceso a mercados internacionales.</v>
      </c>
      <c r="G138" s="184">
        <f>+Metas!J1142</f>
        <v>3</v>
      </c>
      <c r="H138" s="1">
        <f>SUM(I138:L138)</f>
        <v>3</v>
      </c>
      <c r="I138" s="405"/>
      <c r="J138" s="405">
        <v>1</v>
      </c>
      <c r="K138" s="405">
        <v>1</v>
      </c>
      <c r="L138" s="405">
        <v>1</v>
      </c>
      <c r="M138" s="186">
        <f t="shared" si="196"/>
        <v>75</v>
      </c>
      <c r="N138" s="186">
        <f t="shared" si="196"/>
        <v>75</v>
      </c>
      <c r="O138" s="186">
        <f t="shared" si="196"/>
        <v>0</v>
      </c>
      <c r="P138" s="186">
        <f t="shared" si="196"/>
        <v>0</v>
      </c>
      <c r="Q138" s="186">
        <f t="shared" si="196"/>
        <v>0</v>
      </c>
      <c r="R138" s="186">
        <f t="shared" si="196"/>
        <v>0</v>
      </c>
      <c r="S138" s="186">
        <f t="shared" si="196"/>
        <v>0</v>
      </c>
      <c r="T138" s="227">
        <f>+I138</f>
        <v>0</v>
      </c>
      <c r="U138" s="186">
        <f>SUM(V138:AA138)</f>
        <v>0</v>
      </c>
      <c r="V138" s="199"/>
      <c r="W138" s="199"/>
      <c r="X138" s="199"/>
      <c r="Y138" s="199"/>
      <c r="Z138" s="199"/>
      <c r="AA138" s="199"/>
      <c r="AB138" s="227">
        <f>+J138</f>
        <v>1</v>
      </c>
      <c r="AC138" s="186">
        <f>SUM(AD138:AI138)</f>
        <v>25</v>
      </c>
      <c r="AD138" s="199">
        <v>25</v>
      </c>
      <c r="AE138" s="199"/>
      <c r="AF138" s="199"/>
      <c r="AG138" s="199"/>
      <c r="AH138" s="199"/>
      <c r="AI138" s="199"/>
      <c r="AJ138" s="227">
        <f>+K138</f>
        <v>1</v>
      </c>
      <c r="AK138" s="186">
        <f>SUM(AL138:AQ138)</f>
        <v>25</v>
      </c>
      <c r="AL138" s="199">
        <v>25</v>
      </c>
      <c r="AM138" s="199"/>
      <c r="AN138" s="199"/>
      <c r="AO138" s="199"/>
      <c r="AP138" s="199"/>
      <c r="AQ138" s="199"/>
      <c r="AR138" s="227">
        <f>+L138</f>
        <v>1</v>
      </c>
      <c r="AS138" s="186">
        <f>SUM(AT138:AY138)</f>
        <v>25</v>
      </c>
      <c r="AT138" s="199">
        <v>25</v>
      </c>
      <c r="AU138" s="199"/>
      <c r="AV138" s="199"/>
      <c r="AW138" s="199"/>
      <c r="AX138" s="199"/>
      <c r="AY138" s="199"/>
    </row>
    <row r="139" spans="2:51" ht="31.9" customHeight="1" x14ac:dyDescent="0.25">
      <c r="D139" s="202"/>
      <c r="E139" s="182">
        <f>+Metas!H1143</f>
        <v>978</v>
      </c>
      <c r="F139" s="191" t="str">
        <f>+Metas!K1143</f>
        <v>Evento o estrategia de promoción de la Marca Región en el exterior apoyado</v>
      </c>
      <c r="G139" s="184">
        <f>+Metas!J1143</f>
        <v>1</v>
      </c>
      <c r="H139" s="1">
        <f>SUM(I139:L139)</f>
        <v>1</v>
      </c>
      <c r="I139" s="405"/>
      <c r="J139" s="405"/>
      <c r="K139" s="405"/>
      <c r="L139" s="405">
        <v>1</v>
      </c>
      <c r="M139" s="186">
        <f t="shared" si="196"/>
        <v>50</v>
      </c>
      <c r="N139" s="186">
        <f t="shared" si="196"/>
        <v>50</v>
      </c>
      <c r="O139" s="186">
        <f t="shared" si="196"/>
        <v>0</v>
      </c>
      <c r="P139" s="186">
        <f t="shared" si="196"/>
        <v>0</v>
      </c>
      <c r="Q139" s="186">
        <f t="shared" si="196"/>
        <v>0</v>
      </c>
      <c r="R139" s="186">
        <f t="shared" si="196"/>
        <v>0</v>
      </c>
      <c r="S139" s="186">
        <f t="shared" si="196"/>
        <v>0</v>
      </c>
      <c r="T139" s="227">
        <f>+I139</f>
        <v>0</v>
      </c>
      <c r="U139" s="186">
        <f>SUM(V139:AA139)</f>
        <v>0</v>
      </c>
      <c r="V139" s="199"/>
      <c r="W139" s="199"/>
      <c r="X139" s="199"/>
      <c r="Y139" s="199"/>
      <c r="Z139" s="199"/>
      <c r="AA139" s="199"/>
      <c r="AB139" s="227">
        <f>+J139</f>
        <v>0</v>
      </c>
      <c r="AC139" s="186">
        <f>SUM(AD139:AI139)</f>
        <v>0</v>
      </c>
      <c r="AD139" s="199"/>
      <c r="AE139" s="199"/>
      <c r="AF139" s="199"/>
      <c r="AG139" s="199"/>
      <c r="AH139" s="199"/>
      <c r="AI139" s="199"/>
      <c r="AJ139" s="227">
        <f>+K139</f>
        <v>0</v>
      </c>
      <c r="AK139" s="186">
        <f>SUM(AL139:AQ139)</f>
        <v>0</v>
      </c>
      <c r="AL139" s="199"/>
      <c r="AM139" s="199"/>
      <c r="AN139" s="199"/>
      <c r="AO139" s="199"/>
      <c r="AP139" s="199"/>
      <c r="AQ139" s="199"/>
      <c r="AR139" s="227">
        <f>+L139</f>
        <v>1</v>
      </c>
      <c r="AS139" s="186">
        <f>SUM(AT139:AY139)</f>
        <v>50</v>
      </c>
      <c r="AT139" s="199">
        <v>50</v>
      </c>
      <c r="AU139" s="199"/>
      <c r="AV139" s="199"/>
      <c r="AW139" s="199"/>
      <c r="AX139" s="199"/>
      <c r="AY139" s="199"/>
    </row>
    <row r="140" spans="2:51" ht="31.9" customHeight="1" x14ac:dyDescent="0.25">
      <c r="D140" s="202"/>
      <c r="E140" s="182">
        <f>+Metas!H1144</f>
        <v>979</v>
      </c>
      <c r="F140" s="191" t="str">
        <f>+Metas!K1144</f>
        <v xml:space="preserve">Hoja de Ruta para la internacionalización implementada y apoyada </v>
      </c>
      <c r="G140" s="184">
        <f>+Metas!J1144</f>
        <v>1</v>
      </c>
      <c r="H140" s="1">
        <f>SUM(I140:L140)</f>
        <v>1</v>
      </c>
      <c r="I140" s="405"/>
      <c r="J140" s="405">
        <v>1</v>
      </c>
      <c r="K140" s="405"/>
      <c r="L140" s="405"/>
      <c r="M140" s="186">
        <f t="shared" si="196"/>
        <v>25</v>
      </c>
      <c r="N140" s="186">
        <f t="shared" si="196"/>
        <v>25</v>
      </c>
      <c r="O140" s="186">
        <f t="shared" si="196"/>
        <v>0</v>
      </c>
      <c r="P140" s="186">
        <f t="shared" si="196"/>
        <v>0</v>
      </c>
      <c r="Q140" s="186">
        <f t="shared" si="196"/>
        <v>0</v>
      </c>
      <c r="R140" s="186">
        <f t="shared" si="196"/>
        <v>0</v>
      </c>
      <c r="S140" s="186">
        <f t="shared" si="196"/>
        <v>0</v>
      </c>
      <c r="T140" s="227">
        <f>+I140</f>
        <v>0</v>
      </c>
      <c r="U140" s="186">
        <f>SUM(V140:AA140)</f>
        <v>0</v>
      </c>
      <c r="V140" s="199"/>
      <c r="W140" s="199"/>
      <c r="X140" s="199"/>
      <c r="Y140" s="199"/>
      <c r="Z140" s="199"/>
      <c r="AA140" s="199"/>
      <c r="AB140" s="227">
        <f>+J140</f>
        <v>1</v>
      </c>
      <c r="AC140" s="186">
        <f>SUM(AD140:AI140)</f>
        <v>25</v>
      </c>
      <c r="AD140" s="199">
        <v>25</v>
      </c>
      <c r="AE140" s="199"/>
      <c r="AF140" s="199"/>
      <c r="AG140" s="199"/>
      <c r="AH140" s="199"/>
      <c r="AI140" s="199"/>
      <c r="AJ140" s="227">
        <f>+K140</f>
        <v>0</v>
      </c>
      <c r="AK140" s="186">
        <f>SUM(AL140:AQ140)</f>
        <v>0</v>
      </c>
      <c r="AL140" s="199"/>
      <c r="AM140" s="199"/>
      <c r="AN140" s="199"/>
      <c r="AO140" s="199"/>
      <c r="AP140" s="199"/>
      <c r="AQ140" s="199"/>
      <c r="AR140" s="227">
        <f>+L140</f>
        <v>0</v>
      </c>
      <c r="AS140" s="186">
        <f>SUM(AT140:AY140)</f>
        <v>0</v>
      </c>
      <c r="AT140" s="199"/>
      <c r="AU140" s="199"/>
      <c r="AV140" s="199"/>
      <c r="AW140" s="199"/>
      <c r="AX140" s="199"/>
      <c r="AY140" s="199"/>
    </row>
    <row r="141" spans="2:51" ht="31.9" customHeight="1" x14ac:dyDescent="0.25">
      <c r="D141" s="202"/>
      <c r="E141" s="182">
        <f>+Metas!H1145</f>
        <v>980</v>
      </c>
      <c r="F141" s="191" t="str">
        <f>+Metas!K1145</f>
        <v>Planes de internacionalización para los sectores productivos con valor agregado apoyados y/o creados</v>
      </c>
      <c r="G141" s="184">
        <f>+Metas!J1145</f>
        <v>4</v>
      </c>
      <c r="H141" s="1">
        <f>SUM(I141:L141)</f>
        <v>4</v>
      </c>
      <c r="I141" s="405">
        <v>1</v>
      </c>
      <c r="J141" s="405">
        <v>1</v>
      </c>
      <c r="K141" s="405">
        <v>1</v>
      </c>
      <c r="L141" s="405">
        <v>1</v>
      </c>
      <c r="M141" s="186">
        <f t="shared" si="196"/>
        <v>93</v>
      </c>
      <c r="N141" s="186">
        <f t="shared" si="196"/>
        <v>93</v>
      </c>
      <c r="O141" s="186">
        <f t="shared" si="196"/>
        <v>0</v>
      </c>
      <c r="P141" s="186">
        <f t="shared" si="196"/>
        <v>0</v>
      </c>
      <c r="Q141" s="186">
        <f t="shared" si="196"/>
        <v>0</v>
      </c>
      <c r="R141" s="186">
        <f t="shared" si="196"/>
        <v>0</v>
      </c>
      <c r="S141" s="186">
        <f t="shared" si="196"/>
        <v>0</v>
      </c>
      <c r="T141" s="227">
        <f>+I141</f>
        <v>1</v>
      </c>
      <c r="U141" s="186">
        <f>SUM(V141:AA141)</f>
        <v>18</v>
      </c>
      <c r="V141" s="199">
        <v>18</v>
      </c>
      <c r="W141" s="199"/>
      <c r="X141" s="199"/>
      <c r="Y141" s="199"/>
      <c r="Z141" s="199"/>
      <c r="AA141" s="199"/>
      <c r="AB141" s="227">
        <f>+J141</f>
        <v>1</v>
      </c>
      <c r="AC141" s="186">
        <f>SUM(AD141:AI141)</f>
        <v>25</v>
      </c>
      <c r="AD141" s="199">
        <v>25</v>
      </c>
      <c r="AE141" s="199"/>
      <c r="AF141" s="199"/>
      <c r="AG141" s="199"/>
      <c r="AH141" s="199"/>
      <c r="AI141" s="199"/>
      <c r="AJ141" s="227">
        <f>+K141</f>
        <v>1</v>
      </c>
      <c r="AK141" s="186">
        <f>SUM(AL141:AQ141)</f>
        <v>25</v>
      </c>
      <c r="AL141" s="199">
        <v>25</v>
      </c>
      <c r="AM141" s="199"/>
      <c r="AN141" s="199"/>
      <c r="AO141" s="199"/>
      <c r="AP141" s="199"/>
      <c r="AQ141" s="199"/>
      <c r="AR141" s="227">
        <f>+L141</f>
        <v>1</v>
      </c>
      <c r="AS141" s="186">
        <f>SUM(AT141:AY141)</f>
        <v>25</v>
      </c>
      <c r="AT141" s="199">
        <v>25</v>
      </c>
      <c r="AU141" s="199"/>
      <c r="AV141" s="199"/>
      <c r="AW141" s="199"/>
      <c r="AX141" s="199"/>
      <c r="AY141" s="199"/>
    </row>
    <row r="142" spans="2:51" ht="31.9" customHeight="1" x14ac:dyDescent="0.25">
      <c r="D142" s="202" t="s">
        <v>2915</v>
      </c>
      <c r="E142" s="540" t="s">
        <v>2914</v>
      </c>
      <c r="F142" s="541"/>
      <c r="G142" s="189"/>
      <c r="H142" s="177"/>
      <c r="I142" s="178"/>
      <c r="J142" s="178"/>
      <c r="K142" s="178"/>
      <c r="L142" s="178"/>
      <c r="M142" s="190">
        <f t="shared" si="196"/>
        <v>25</v>
      </c>
      <c r="N142" s="190">
        <f t="shared" si="196"/>
        <v>25</v>
      </c>
      <c r="O142" s="190">
        <f t="shared" si="196"/>
        <v>0</v>
      </c>
      <c r="P142" s="190">
        <f t="shared" si="196"/>
        <v>0</v>
      </c>
      <c r="Q142" s="190">
        <f t="shared" si="196"/>
        <v>0</v>
      </c>
      <c r="R142" s="190">
        <f t="shared" si="196"/>
        <v>0</v>
      </c>
      <c r="S142" s="190">
        <f t="shared" si="196"/>
        <v>0</v>
      </c>
      <c r="T142" s="192"/>
      <c r="U142" s="181">
        <f t="shared" ref="U142:AA142" si="205">SUM(U143:U143)</f>
        <v>0</v>
      </c>
      <c r="V142" s="181">
        <f t="shared" si="205"/>
        <v>0</v>
      </c>
      <c r="W142" s="181">
        <f t="shared" si="205"/>
        <v>0</v>
      </c>
      <c r="X142" s="181">
        <f t="shared" si="205"/>
        <v>0</v>
      </c>
      <c r="Y142" s="181">
        <f t="shared" si="205"/>
        <v>0</v>
      </c>
      <c r="Z142" s="181">
        <f t="shared" si="205"/>
        <v>0</v>
      </c>
      <c r="AA142" s="181">
        <f t="shared" si="205"/>
        <v>0</v>
      </c>
      <c r="AB142" s="192"/>
      <c r="AC142" s="181">
        <f t="shared" ref="AC142:AI142" si="206">SUM(AC143:AC143)</f>
        <v>0</v>
      </c>
      <c r="AD142" s="181">
        <f t="shared" si="206"/>
        <v>0</v>
      </c>
      <c r="AE142" s="181">
        <f t="shared" si="206"/>
        <v>0</v>
      </c>
      <c r="AF142" s="181">
        <f t="shared" si="206"/>
        <v>0</v>
      </c>
      <c r="AG142" s="181">
        <f t="shared" si="206"/>
        <v>0</v>
      </c>
      <c r="AH142" s="181">
        <f t="shared" si="206"/>
        <v>0</v>
      </c>
      <c r="AI142" s="181">
        <f t="shared" si="206"/>
        <v>0</v>
      </c>
      <c r="AJ142" s="192"/>
      <c r="AK142" s="181">
        <f t="shared" ref="AK142:AQ142" si="207">SUM(AK143:AK143)</f>
        <v>25</v>
      </c>
      <c r="AL142" s="181">
        <f t="shared" si="207"/>
        <v>25</v>
      </c>
      <c r="AM142" s="181">
        <f t="shared" si="207"/>
        <v>0</v>
      </c>
      <c r="AN142" s="181">
        <f t="shared" si="207"/>
        <v>0</v>
      </c>
      <c r="AO142" s="181">
        <f t="shared" si="207"/>
        <v>0</v>
      </c>
      <c r="AP142" s="181">
        <f t="shared" si="207"/>
        <v>0</v>
      </c>
      <c r="AQ142" s="181">
        <f t="shared" si="207"/>
        <v>0</v>
      </c>
      <c r="AR142" s="192"/>
      <c r="AS142" s="181">
        <f t="shared" ref="AS142:AY142" si="208">SUM(AS143:AS143)</f>
        <v>0</v>
      </c>
      <c r="AT142" s="181">
        <f t="shared" si="208"/>
        <v>0</v>
      </c>
      <c r="AU142" s="181">
        <f t="shared" si="208"/>
        <v>0</v>
      </c>
      <c r="AV142" s="181">
        <f t="shared" si="208"/>
        <v>0</v>
      </c>
      <c r="AW142" s="181">
        <f t="shared" si="208"/>
        <v>0</v>
      </c>
      <c r="AX142" s="181">
        <f t="shared" si="208"/>
        <v>0</v>
      </c>
      <c r="AY142" s="181">
        <f t="shared" si="208"/>
        <v>0</v>
      </c>
    </row>
    <row r="143" spans="2:51" ht="31.9" customHeight="1" x14ac:dyDescent="0.25">
      <c r="D143" s="202"/>
      <c r="E143" s="182">
        <f>+Metas!H1146</f>
        <v>981</v>
      </c>
      <c r="F143" s="191" t="str">
        <f>+Metas!K1146</f>
        <v xml:space="preserve">Distrito de la Innovación y el Emprendimiento fundado (articulación del sector privado y público) </v>
      </c>
      <c r="G143" s="184">
        <f>+Metas!J1146</f>
        <v>1</v>
      </c>
      <c r="H143" s="1">
        <f>SUM(I143:L143)</f>
        <v>1</v>
      </c>
      <c r="I143" s="405"/>
      <c r="J143" s="405"/>
      <c r="K143" s="405">
        <v>1</v>
      </c>
      <c r="L143" s="405"/>
      <c r="M143" s="186">
        <f t="shared" si="196"/>
        <v>25</v>
      </c>
      <c r="N143" s="186">
        <f t="shared" si="196"/>
        <v>25</v>
      </c>
      <c r="O143" s="186">
        <f t="shared" si="196"/>
        <v>0</v>
      </c>
      <c r="P143" s="186">
        <f t="shared" si="196"/>
        <v>0</v>
      </c>
      <c r="Q143" s="186">
        <f t="shared" si="196"/>
        <v>0</v>
      </c>
      <c r="R143" s="186">
        <f t="shared" si="196"/>
        <v>0</v>
      </c>
      <c r="S143" s="186">
        <f t="shared" si="196"/>
        <v>0</v>
      </c>
      <c r="T143" s="227">
        <f>+I143</f>
        <v>0</v>
      </c>
      <c r="U143" s="186">
        <f>SUM(V143:AA143)</f>
        <v>0</v>
      </c>
      <c r="V143" s="199"/>
      <c r="W143" s="199"/>
      <c r="X143" s="199"/>
      <c r="Y143" s="199"/>
      <c r="Z143" s="199"/>
      <c r="AA143" s="199"/>
      <c r="AB143" s="227">
        <f>+J143</f>
        <v>0</v>
      </c>
      <c r="AC143" s="186">
        <f>SUM(AD143:AI143)</f>
        <v>0</v>
      </c>
      <c r="AD143" s="199"/>
      <c r="AE143" s="199"/>
      <c r="AF143" s="199"/>
      <c r="AG143" s="199"/>
      <c r="AH143" s="199"/>
      <c r="AI143" s="199"/>
      <c r="AJ143" s="227">
        <f>+K143</f>
        <v>1</v>
      </c>
      <c r="AK143" s="186">
        <f>SUM(AL143:AQ143)</f>
        <v>25</v>
      </c>
      <c r="AL143" s="199">
        <v>25</v>
      </c>
      <c r="AM143" s="199"/>
      <c r="AN143" s="199"/>
      <c r="AO143" s="199"/>
      <c r="AP143" s="199"/>
      <c r="AQ143" s="199"/>
      <c r="AR143" s="227">
        <f>+L143</f>
        <v>0</v>
      </c>
      <c r="AS143" s="186">
        <f>SUM(AT143:AY143)</f>
        <v>0</v>
      </c>
      <c r="AT143" s="199"/>
      <c r="AU143" s="199"/>
      <c r="AV143" s="199"/>
      <c r="AW143" s="199"/>
      <c r="AX143" s="199"/>
      <c r="AY143" s="199"/>
    </row>
    <row r="144" spans="2:51" ht="31.9" customHeight="1" x14ac:dyDescent="0.25">
      <c r="B144" s="409"/>
      <c r="C144" s="165" t="s">
        <v>2916</v>
      </c>
      <c r="D144" s="166" t="s">
        <v>653</v>
      </c>
      <c r="E144" s="228"/>
      <c r="F144" s="168"/>
      <c r="G144" s="194"/>
      <c r="H144" s="170"/>
      <c r="I144" s="171"/>
      <c r="J144" s="171"/>
      <c r="K144" s="171"/>
      <c r="L144" s="171"/>
      <c r="M144" s="195">
        <f t="shared" ref="M144:S144" si="209">SUM(M145:M148)/2</f>
        <v>110</v>
      </c>
      <c r="N144" s="195">
        <f t="shared" si="209"/>
        <v>110</v>
      </c>
      <c r="O144" s="195">
        <f t="shared" si="209"/>
        <v>0</v>
      </c>
      <c r="P144" s="195">
        <f t="shared" si="209"/>
        <v>0</v>
      </c>
      <c r="Q144" s="195">
        <f t="shared" si="209"/>
        <v>0</v>
      </c>
      <c r="R144" s="195">
        <f t="shared" si="209"/>
        <v>0</v>
      </c>
      <c r="S144" s="195">
        <f t="shared" si="209"/>
        <v>0</v>
      </c>
      <c r="T144" s="196"/>
      <c r="U144" s="197">
        <f t="shared" ref="U144:AA144" si="210">SUM(U145:U148)/2</f>
        <v>50</v>
      </c>
      <c r="V144" s="197">
        <f t="shared" si="210"/>
        <v>50</v>
      </c>
      <c r="W144" s="197">
        <f t="shared" si="210"/>
        <v>0</v>
      </c>
      <c r="X144" s="197">
        <f t="shared" si="210"/>
        <v>0</v>
      </c>
      <c r="Y144" s="197">
        <f t="shared" si="210"/>
        <v>0</v>
      </c>
      <c r="Z144" s="197">
        <f t="shared" si="210"/>
        <v>0</v>
      </c>
      <c r="AA144" s="197">
        <f t="shared" si="210"/>
        <v>0</v>
      </c>
      <c r="AB144" s="196"/>
      <c r="AC144" s="197">
        <f t="shared" ref="AC144:AI144" si="211">SUM(AC145:AC148)/2</f>
        <v>60</v>
      </c>
      <c r="AD144" s="197">
        <f t="shared" si="211"/>
        <v>60</v>
      </c>
      <c r="AE144" s="197">
        <f t="shared" si="211"/>
        <v>0</v>
      </c>
      <c r="AF144" s="197">
        <f t="shared" si="211"/>
        <v>0</v>
      </c>
      <c r="AG144" s="197">
        <f t="shared" si="211"/>
        <v>0</v>
      </c>
      <c r="AH144" s="197">
        <f t="shared" si="211"/>
        <v>0</v>
      </c>
      <c r="AI144" s="197">
        <f t="shared" si="211"/>
        <v>0</v>
      </c>
      <c r="AJ144" s="196"/>
      <c r="AK144" s="197">
        <f t="shared" ref="AK144:AQ144" si="212">SUM(AK145:AK148)/2</f>
        <v>0</v>
      </c>
      <c r="AL144" s="197">
        <f t="shared" si="212"/>
        <v>0</v>
      </c>
      <c r="AM144" s="197">
        <f t="shared" si="212"/>
        <v>0</v>
      </c>
      <c r="AN144" s="197">
        <f t="shared" si="212"/>
        <v>0</v>
      </c>
      <c r="AO144" s="197">
        <f t="shared" si="212"/>
        <v>0</v>
      </c>
      <c r="AP144" s="197">
        <f t="shared" si="212"/>
        <v>0</v>
      </c>
      <c r="AQ144" s="197">
        <f t="shared" si="212"/>
        <v>0</v>
      </c>
      <c r="AR144" s="196"/>
      <c r="AS144" s="197">
        <f t="shared" ref="AS144:AY144" si="213">SUM(AS145:AS148)/2</f>
        <v>0</v>
      </c>
      <c r="AT144" s="197">
        <f t="shared" si="213"/>
        <v>0</v>
      </c>
      <c r="AU144" s="197">
        <f t="shared" si="213"/>
        <v>0</v>
      </c>
      <c r="AV144" s="197">
        <f t="shared" si="213"/>
        <v>0</v>
      </c>
      <c r="AW144" s="197">
        <f t="shared" si="213"/>
        <v>0</v>
      </c>
      <c r="AX144" s="197">
        <f t="shared" si="213"/>
        <v>0</v>
      </c>
      <c r="AY144" s="197">
        <f t="shared" si="213"/>
        <v>0</v>
      </c>
    </row>
    <row r="145" spans="3:51" ht="31.9" customHeight="1" x14ac:dyDescent="0.25">
      <c r="C145" s="409"/>
      <c r="D145" s="202" t="s">
        <v>2918</v>
      </c>
      <c r="E145" s="538" t="s">
        <v>2917</v>
      </c>
      <c r="F145" s="539"/>
      <c r="G145" s="189"/>
      <c r="H145" s="177"/>
      <c r="I145" s="178"/>
      <c r="J145" s="178"/>
      <c r="K145" s="178"/>
      <c r="L145" s="178"/>
      <c r="M145" s="190">
        <f t="shared" ref="M145:S148" si="214">+U145+AC145+AK145+AS145</f>
        <v>110</v>
      </c>
      <c r="N145" s="190">
        <f t="shared" si="214"/>
        <v>110</v>
      </c>
      <c r="O145" s="190">
        <f t="shared" si="214"/>
        <v>0</v>
      </c>
      <c r="P145" s="190">
        <f t="shared" si="214"/>
        <v>0</v>
      </c>
      <c r="Q145" s="190">
        <f t="shared" si="214"/>
        <v>0</v>
      </c>
      <c r="R145" s="190">
        <f t="shared" si="214"/>
        <v>0</v>
      </c>
      <c r="S145" s="190">
        <f t="shared" si="214"/>
        <v>0</v>
      </c>
      <c r="T145" s="192"/>
      <c r="U145" s="181">
        <f t="shared" ref="U145:AA145" si="215">SUM(U146:U148)</f>
        <v>50</v>
      </c>
      <c r="V145" s="181">
        <f t="shared" si="215"/>
        <v>50</v>
      </c>
      <c r="W145" s="181">
        <f t="shared" si="215"/>
        <v>0</v>
      </c>
      <c r="X145" s="181">
        <f t="shared" si="215"/>
        <v>0</v>
      </c>
      <c r="Y145" s="181">
        <f t="shared" si="215"/>
        <v>0</v>
      </c>
      <c r="Z145" s="181">
        <f t="shared" si="215"/>
        <v>0</v>
      </c>
      <c r="AA145" s="181">
        <f t="shared" si="215"/>
        <v>0</v>
      </c>
      <c r="AB145" s="192"/>
      <c r="AC145" s="181">
        <f t="shared" ref="AC145:AI145" si="216">SUM(AC146:AC148)</f>
        <v>60</v>
      </c>
      <c r="AD145" s="181">
        <f t="shared" si="216"/>
        <v>60</v>
      </c>
      <c r="AE145" s="181">
        <f t="shared" si="216"/>
        <v>0</v>
      </c>
      <c r="AF145" s="181">
        <f t="shared" si="216"/>
        <v>0</v>
      </c>
      <c r="AG145" s="181">
        <f t="shared" si="216"/>
        <v>0</v>
      </c>
      <c r="AH145" s="181">
        <f t="shared" si="216"/>
        <v>0</v>
      </c>
      <c r="AI145" s="181">
        <f t="shared" si="216"/>
        <v>0</v>
      </c>
      <c r="AJ145" s="192"/>
      <c r="AK145" s="181">
        <f t="shared" ref="AK145:AQ145" si="217">SUM(AK146:AK148)</f>
        <v>0</v>
      </c>
      <c r="AL145" s="181">
        <f t="shared" si="217"/>
        <v>0</v>
      </c>
      <c r="AM145" s="181">
        <f t="shared" si="217"/>
        <v>0</v>
      </c>
      <c r="AN145" s="181">
        <f t="shared" si="217"/>
        <v>0</v>
      </c>
      <c r="AO145" s="181">
        <f t="shared" si="217"/>
        <v>0</v>
      </c>
      <c r="AP145" s="181">
        <f t="shared" si="217"/>
        <v>0</v>
      </c>
      <c r="AQ145" s="181">
        <f t="shared" si="217"/>
        <v>0</v>
      </c>
      <c r="AR145" s="192"/>
      <c r="AS145" s="181">
        <f t="shared" ref="AS145:AY145" si="218">SUM(AS146:AS148)</f>
        <v>0</v>
      </c>
      <c r="AT145" s="181">
        <f t="shared" si="218"/>
        <v>0</v>
      </c>
      <c r="AU145" s="181">
        <f t="shared" si="218"/>
        <v>0</v>
      </c>
      <c r="AV145" s="181">
        <f t="shared" si="218"/>
        <v>0</v>
      </c>
      <c r="AW145" s="181">
        <f t="shared" si="218"/>
        <v>0</v>
      </c>
      <c r="AX145" s="181">
        <f t="shared" si="218"/>
        <v>0</v>
      </c>
      <c r="AY145" s="181">
        <f t="shared" si="218"/>
        <v>0</v>
      </c>
    </row>
    <row r="146" spans="3:51" ht="31.9" customHeight="1" x14ac:dyDescent="0.25">
      <c r="D146" s="201"/>
      <c r="E146" s="182">
        <f>+Metas!H1148</f>
        <v>982</v>
      </c>
      <c r="F146" s="191" t="str">
        <f>+Metas!K1148</f>
        <v>Promover la consolidación de la política de empleo en el marco de trabajo digno y decente a nivel público y privado</v>
      </c>
      <c r="G146" s="226">
        <f>+Metas!J1148</f>
        <v>1</v>
      </c>
      <c r="H146" s="1">
        <f>SUM(I146:L146)</f>
        <v>1</v>
      </c>
      <c r="I146" s="185"/>
      <c r="J146" s="185">
        <v>1</v>
      </c>
      <c r="K146" s="185"/>
      <c r="L146" s="185"/>
      <c r="M146" s="186">
        <f t="shared" si="214"/>
        <v>30</v>
      </c>
      <c r="N146" s="186">
        <f t="shared" si="214"/>
        <v>30</v>
      </c>
      <c r="O146" s="186">
        <f t="shared" si="214"/>
        <v>0</v>
      </c>
      <c r="P146" s="186">
        <f t="shared" si="214"/>
        <v>0</v>
      </c>
      <c r="Q146" s="186">
        <f t="shared" si="214"/>
        <v>0</v>
      </c>
      <c r="R146" s="186">
        <f t="shared" si="214"/>
        <v>0</v>
      </c>
      <c r="S146" s="186">
        <f t="shared" si="214"/>
        <v>0</v>
      </c>
      <c r="T146" s="227">
        <f>+I146</f>
        <v>0</v>
      </c>
      <c r="U146" s="186">
        <f>SUM(V146:AA146)</f>
        <v>0</v>
      </c>
      <c r="V146" s="188"/>
      <c r="W146" s="188"/>
      <c r="X146" s="188"/>
      <c r="Y146" s="188"/>
      <c r="Z146" s="188"/>
      <c r="AA146" s="188"/>
      <c r="AB146" s="227">
        <f>+J146</f>
        <v>1</v>
      </c>
      <c r="AC146" s="186">
        <f>SUM(AD146:AI146)</f>
        <v>30</v>
      </c>
      <c r="AD146" s="188">
        <v>30</v>
      </c>
      <c r="AE146" s="188"/>
      <c r="AF146" s="188"/>
      <c r="AG146" s="188"/>
      <c r="AH146" s="188"/>
      <c r="AI146" s="188"/>
      <c r="AJ146" s="227">
        <f>+K146</f>
        <v>0</v>
      </c>
      <c r="AK146" s="186">
        <f>SUM(AL146:AQ146)</f>
        <v>0</v>
      </c>
      <c r="AL146" s="188"/>
      <c r="AM146" s="188"/>
      <c r="AN146" s="188"/>
      <c r="AO146" s="188"/>
      <c r="AP146" s="188"/>
      <c r="AQ146" s="188"/>
      <c r="AR146" s="227">
        <f>+L146</f>
        <v>0</v>
      </c>
      <c r="AS146" s="186">
        <f>SUM(AT146:AY146)</f>
        <v>0</v>
      </c>
      <c r="AT146" s="188"/>
      <c r="AU146" s="188"/>
      <c r="AV146" s="188"/>
      <c r="AW146" s="188"/>
      <c r="AX146" s="188"/>
      <c r="AY146" s="188"/>
    </row>
    <row r="147" spans="3:51" ht="31.9" customHeight="1" x14ac:dyDescent="0.25">
      <c r="D147" s="201"/>
      <c r="E147" s="182">
        <f>+Metas!H1149</f>
        <v>983</v>
      </c>
      <c r="F147" s="191" t="str">
        <f>+Metas!K1149</f>
        <v>Impulsar la consolidación de información sobre empleabilidad y productividad</v>
      </c>
      <c r="G147" s="226">
        <f>+Metas!J1149</f>
        <v>2</v>
      </c>
      <c r="H147" s="1">
        <f>SUM(I147:L147)</f>
        <v>2</v>
      </c>
      <c r="I147" s="185">
        <v>1</v>
      </c>
      <c r="J147" s="185"/>
      <c r="K147" s="185">
        <v>1</v>
      </c>
      <c r="L147" s="185"/>
      <c r="M147" s="186">
        <f t="shared" si="214"/>
        <v>50</v>
      </c>
      <c r="N147" s="186">
        <f t="shared" si="214"/>
        <v>50</v>
      </c>
      <c r="O147" s="186">
        <f t="shared" si="214"/>
        <v>0</v>
      </c>
      <c r="P147" s="186">
        <f t="shared" si="214"/>
        <v>0</v>
      </c>
      <c r="Q147" s="186">
        <f t="shared" si="214"/>
        <v>0</v>
      </c>
      <c r="R147" s="186">
        <f t="shared" si="214"/>
        <v>0</v>
      </c>
      <c r="S147" s="186">
        <f t="shared" si="214"/>
        <v>0</v>
      </c>
      <c r="T147" s="227">
        <f>+I147</f>
        <v>1</v>
      </c>
      <c r="U147" s="186">
        <f>SUM(V147:AA147)</f>
        <v>50</v>
      </c>
      <c r="V147" s="188">
        <v>50</v>
      </c>
      <c r="W147" s="188"/>
      <c r="X147" s="188"/>
      <c r="Y147" s="188"/>
      <c r="Z147" s="188"/>
      <c r="AA147" s="188"/>
      <c r="AB147" s="227">
        <f>+J147</f>
        <v>0</v>
      </c>
      <c r="AC147" s="186">
        <f>SUM(AD147:AI147)</f>
        <v>0</v>
      </c>
      <c r="AD147" s="188"/>
      <c r="AE147" s="188"/>
      <c r="AF147" s="188"/>
      <c r="AG147" s="188"/>
      <c r="AH147" s="188"/>
      <c r="AI147" s="188"/>
      <c r="AJ147" s="227">
        <f>+K147</f>
        <v>1</v>
      </c>
      <c r="AK147" s="186">
        <f>SUM(AL147:AQ147)</f>
        <v>0</v>
      </c>
      <c r="AL147" s="188"/>
      <c r="AM147" s="188"/>
      <c r="AN147" s="188"/>
      <c r="AO147" s="188"/>
      <c r="AP147" s="188"/>
      <c r="AQ147" s="188"/>
      <c r="AR147" s="227">
        <f>+L147</f>
        <v>0</v>
      </c>
      <c r="AS147" s="186">
        <f>SUM(AT147:AY147)</f>
        <v>0</v>
      </c>
      <c r="AT147" s="188"/>
      <c r="AU147" s="188"/>
      <c r="AV147" s="188"/>
      <c r="AW147" s="188"/>
      <c r="AX147" s="188"/>
      <c r="AY147" s="188"/>
    </row>
    <row r="148" spans="3:51" ht="31.9" customHeight="1" x14ac:dyDescent="0.25">
      <c r="D148" s="201"/>
      <c r="E148" s="182">
        <f>+Metas!H1150</f>
        <v>984</v>
      </c>
      <c r="F148" s="191" t="str">
        <f>+Metas!K1150</f>
        <v xml:space="preserve">Apoyar la implementación del programa de Beneficios Económicos Periódicos BEPS </v>
      </c>
      <c r="G148" s="226">
        <f>+Metas!J1150</f>
        <v>1</v>
      </c>
      <c r="H148" s="1">
        <f>SUM(I148:L148)</f>
        <v>1</v>
      </c>
      <c r="I148" s="185"/>
      <c r="J148" s="185">
        <v>1</v>
      </c>
      <c r="K148" s="185"/>
      <c r="L148" s="185"/>
      <c r="M148" s="186">
        <f t="shared" si="214"/>
        <v>30</v>
      </c>
      <c r="N148" s="186">
        <f t="shared" si="214"/>
        <v>30</v>
      </c>
      <c r="O148" s="186">
        <f t="shared" si="214"/>
        <v>0</v>
      </c>
      <c r="P148" s="186">
        <f t="shared" si="214"/>
        <v>0</v>
      </c>
      <c r="Q148" s="186">
        <f t="shared" si="214"/>
        <v>0</v>
      </c>
      <c r="R148" s="186">
        <f t="shared" si="214"/>
        <v>0</v>
      </c>
      <c r="S148" s="186">
        <f t="shared" si="214"/>
        <v>0</v>
      </c>
      <c r="T148" s="227">
        <f>+I148</f>
        <v>0</v>
      </c>
      <c r="U148" s="186">
        <f>SUM(V148:AA148)</f>
        <v>0</v>
      </c>
      <c r="V148" s="188"/>
      <c r="W148" s="188"/>
      <c r="X148" s="188"/>
      <c r="Y148" s="188"/>
      <c r="Z148" s="188"/>
      <c r="AA148" s="188"/>
      <c r="AB148" s="227">
        <f>+J148</f>
        <v>1</v>
      </c>
      <c r="AC148" s="186">
        <f>SUM(AD148:AI148)</f>
        <v>30</v>
      </c>
      <c r="AD148" s="188">
        <v>30</v>
      </c>
      <c r="AE148" s="188"/>
      <c r="AF148" s="188"/>
      <c r="AG148" s="188"/>
      <c r="AH148" s="188"/>
      <c r="AI148" s="188"/>
      <c r="AJ148" s="227">
        <f>+K148</f>
        <v>0</v>
      </c>
      <c r="AK148" s="186">
        <f>SUM(AL148:AQ148)</f>
        <v>0</v>
      </c>
      <c r="AL148" s="188"/>
      <c r="AM148" s="188"/>
      <c r="AN148" s="188"/>
      <c r="AO148" s="188"/>
      <c r="AP148" s="188"/>
      <c r="AQ148" s="188"/>
      <c r="AR148" s="227">
        <f>+L148</f>
        <v>0</v>
      </c>
      <c r="AS148" s="186">
        <f>SUM(AT148:AY148)</f>
        <v>0</v>
      </c>
      <c r="AT148" s="188"/>
      <c r="AU148" s="188"/>
      <c r="AV148" s="188"/>
      <c r="AW148" s="188"/>
      <c r="AX148" s="188"/>
      <c r="AY148" s="188"/>
    </row>
    <row r="149" spans="3:51" ht="31.9" customHeight="1" x14ac:dyDescent="0.25"/>
    <row r="150" spans="3:51" ht="31.9" customHeight="1" x14ac:dyDescent="0.25"/>
    <row r="151" spans="3:51" ht="31.9" customHeight="1" x14ac:dyDescent="0.25"/>
    <row r="152" spans="3:51" ht="31.9" customHeight="1" x14ac:dyDescent="0.25"/>
    <row r="153" spans="3:51" ht="31.9" customHeight="1" x14ac:dyDescent="0.25"/>
    <row r="154" spans="3:51" ht="31.9" customHeight="1" x14ac:dyDescent="0.25"/>
    <row r="155" spans="3:51" ht="31.9" customHeight="1" x14ac:dyDescent="0.25"/>
    <row r="156" spans="3:51" ht="31.9" customHeight="1" x14ac:dyDescent="0.25"/>
    <row r="157" spans="3:51" ht="31.9" customHeight="1" x14ac:dyDescent="0.25"/>
    <row r="158" spans="3:51" ht="31.9" customHeight="1" x14ac:dyDescent="0.25"/>
    <row r="159" spans="3:51" ht="31.9" customHeight="1" x14ac:dyDescent="0.25"/>
    <row r="160" spans="3:51" ht="31.9" customHeight="1" x14ac:dyDescent="0.25"/>
    <row r="161" ht="31.9" customHeight="1" x14ac:dyDescent="0.25"/>
    <row r="162" ht="31.9" customHeight="1" x14ac:dyDescent="0.25"/>
    <row r="163" ht="31.9" customHeight="1" x14ac:dyDescent="0.25"/>
    <row r="164" ht="31.9" customHeight="1" x14ac:dyDescent="0.25"/>
    <row r="165" ht="31.9" customHeight="1" x14ac:dyDescent="0.25"/>
    <row r="166" ht="31.9" customHeight="1" x14ac:dyDescent="0.25"/>
    <row r="167" ht="31.9" customHeight="1" x14ac:dyDescent="0.25"/>
    <row r="168" ht="31.9" customHeight="1" x14ac:dyDescent="0.25"/>
    <row r="169" ht="31.9" customHeight="1" x14ac:dyDescent="0.25"/>
    <row r="170" ht="31.9" customHeight="1" x14ac:dyDescent="0.25"/>
    <row r="171" ht="31.9" customHeight="1" x14ac:dyDescent="0.25"/>
    <row r="172" ht="31.9" customHeight="1" x14ac:dyDescent="0.25"/>
    <row r="173" ht="31.9" customHeight="1" x14ac:dyDescent="0.25"/>
    <row r="174" ht="31.9" customHeight="1" x14ac:dyDescent="0.25"/>
    <row r="175" ht="31.9" customHeight="1" x14ac:dyDescent="0.25"/>
    <row r="176" ht="31.9" customHeight="1" x14ac:dyDescent="0.25"/>
    <row r="177" ht="31.9" customHeight="1" x14ac:dyDescent="0.25"/>
    <row r="178" ht="31.9" customHeight="1" x14ac:dyDescent="0.25"/>
    <row r="179" ht="31.9" customHeight="1" x14ac:dyDescent="0.25"/>
    <row r="180" ht="31.9" customHeight="1" x14ac:dyDescent="0.25"/>
    <row r="181" ht="31.9" customHeight="1" x14ac:dyDescent="0.25"/>
    <row r="182" ht="31.9" customHeight="1" x14ac:dyDescent="0.25"/>
    <row r="183" ht="31.9" customHeight="1" x14ac:dyDescent="0.25"/>
    <row r="184" ht="31.9" customHeight="1" x14ac:dyDescent="0.25"/>
    <row r="185" ht="31.9" customHeight="1" x14ac:dyDescent="0.25"/>
    <row r="186" ht="31.9" customHeight="1" x14ac:dyDescent="0.25"/>
    <row r="187" ht="31.9" customHeight="1" x14ac:dyDescent="0.25"/>
    <row r="188" ht="31.9" customHeight="1" x14ac:dyDescent="0.25"/>
    <row r="189" ht="31.9" customHeight="1" x14ac:dyDescent="0.25"/>
    <row r="190" ht="31.9" customHeight="1" x14ac:dyDescent="0.25"/>
    <row r="191" ht="31.9" customHeight="1" x14ac:dyDescent="0.25"/>
    <row r="192" ht="31.9" customHeight="1" x14ac:dyDescent="0.25"/>
    <row r="193" ht="31.9" customHeight="1" x14ac:dyDescent="0.25"/>
    <row r="194" ht="31.9" customHeight="1" x14ac:dyDescent="0.25"/>
    <row r="195" ht="31.9" customHeight="1" x14ac:dyDescent="0.25"/>
    <row r="196" ht="31.9" customHeight="1" x14ac:dyDescent="0.25"/>
    <row r="197" ht="31.9" customHeight="1" x14ac:dyDescent="0.25"/>
    <row r="198" ht="31.9" customHeight="1" x14ac:dyDescent="0.25"/>
    <row r="199" ht="31.9" customHeight="1" x14ac:dyDescent="0.25"/>
    <row r="200" ht="31.9" customHeight="1" x14ac:dyDescent="0.25"/>
    <row r="201" ht="31.9" customHeight="1" x14ac:dyDescent="0.25"/>
    <row r="202" ht="31.9" customHeight="1" x14ac:dyDescent="0.25"/>
    <row r="203" ht="31.9" customHeight="1" x14ac:dyDescent="0.25"/>
    <row r="204" ht="31.9" customHeight="1" x14ac:dyDescent="0.25"/>
    <row r="205" ht="31.9" customHeight="1" x14ac:dyDescent="0.25"/>
    <row r="206" ht="31.9" customHeight="1" x14ac:dyDescent="0.25"/>
    <row r="207" ht="31.9" customHeight="1" x14ac:dyDescent="0.25"/>
    <row r="208" ht="31.9" customHeight="1" x14ac:dyDescent="0.25"/>
    <row r="209" ht="31.9" customHeight="1" x14ac:dyDescent="0.25"/>
    <row r="210" ht="31.9" customHeight="1" x14ac:dyDescent="0.25"/>
    <row r="211" ht="31.9" customHeight="1" x14ac:dyDescent="0.25"/>
    <row r="212" ht="31.9" customHeight="1" x14ac:dyDescent="0.25"/>
    <row r="213" ht="31.9" customHeight="1" x14ac:dyDescent="0.25"/>
    <row r="214" ht="31.9" customHeight="1" x14ac:dyDescent="0.25"/>
    <row r="215" ht="31.9" customHeight="1" x14ac:dyDescent="0.25"/>
    <row r="216" ht="31.9" customHeight="1" x14ac:dyDescent="0.25"/>
    <row r="217" ht="31.9" customHeight="1" x14ac:dyDescent="0.25"/>
    <row r="218" ht="31.9" customHeight="1" x14ac:dyDescent="0.25"/>
    <row r="219" ht="31.9" customHeight="1" x14ac:dyDescent="0.25"/>
    <row r="220" ht="31.9" customHeight="1" x14ac:dyDescent="0.25"/>
    <row r="221" ht="31.9" customHeight="1" x14ac:dyDescent="0.25"/>
    <row r="222" ht="31.9" customHeight="1" x14ac:dyDescent="0.25"/>
    <row r="223" ht="31.9" customHeight="1" x14ac:dyDescent="0.25"/>
    <row r="224" ht="31.9" customHeight="1" x14ac:dyDescent="0.25"/>
    <row r="225" ht="31.9" customHeight="1" x14ac:dyDescent="0.25"/>
  </sheetData>
  <sheetProtection algorithmName="SHA-512" hashValue="LIVRxnyuIlHPya2ZGpxDAoEZGj//aemCm65s6R0g5bFIxreb7JKKboph9OBOprkhoo0w7b0qyQCz4JgjTo5QDA==" saltValue="KxpQqJ+4BoJAZmcBJ6mvPQ==" spinCount="100000" sheet="1" objects="1" scenarios="1"/>
  <mergeCells count="214">
    <mergeCell ref="E46:F46"/>
    <mergeCell ref="E54:F54"/>
    <mergeCell ref="E79:F79"/>
    <mergeCell ref="AY61:AY62"/>
    <mergeCell ref="A63:F63"/>
    <mergeCell ref="E66:F66"/>
    <mergeCell ref="E68:F68"/>
    <mergeCell ref="E75:F75"/>
    <mergeCell ref="E81:F81"/>
    <mergeCell ref="AP61:AP62"/>
    <mergeCell ref="AQ61:AQ62"/>
    <mergeCell ref="AR61:AR62"/>
    <mergeCell ref="AS61:AS62"/>
    <mergeCell ref="AT61:AW61"/>
    <mergeCell ref="AX61:AX62"/>
    <mergeCell ref="AD61:AG61"/>
    <mergeCell ref="AH61:AH62"/>
    <mergeCell ref="AI61:AI62"/>
    <mergeCell ref="AJ61:AJ62"/>
    <mergeCell ref="AK61:AK62"/>
    <mergeCell ref="AL61:AO61"/>
    <mergeCell ref="U61:U62"/>
    <mergeCell ref="V61:Y61"/>
    <mergeCell ref="Z61:Z62"/>
    <mergeCell ref="A61:F62"/>
    <mergeCell ref="G61:G62"/>
    <mergeCell ref="H61:H62"/>
    <mergeCell ref="I61:I62"/>
    <mergeCell ref="J61:J62"/>
    <mergeCell ref="K61:K62"/>
    <mergeCell ref="M60:S60"/>
    <mergeCell ref="T60:AA60"/>
    <mergeCell ref="AB60:AI60"/>
    <mergeCell ref="AA61:AA62"/>
    <mergeCell ref="AB61:AB62"/>
    <mergeCell ref="AC61:AC62"/>
    <mergeCell ref="L61:L62"/>
    <mergeCell ref="M61:M62"/>
    <mergeCell ref="N61:Q61"/>
    <mergeCell ref="R61:R62"/>
    <mergeCell ref="S61:S62"/>
    <mergeCell ref="T61:T62"/>
    <mergeCell ref="AJ60:AQ60"/>
    <mergeCell ref="AR60:AY60"/>
    <mergeCell ref="E38:F38"/>
    <mergeCell ref="E43:F43"/>
    <mergeCell ref="E50:F50"/>
    <mergeCell ref="AS30:AS31"/>
    <mergeCell ref="AT30:AW30"/>
    <mergeCell ref="AX30:AX31"/>
    <mergeCell ref="AY30:AY31"/>
    <mergeCell ref="A32:F32"/>
    <mergeCell ref="E35:F35"/>
    <mergeCell ref="AJ30:AJ31"/>
    <mergeCell ref="AK30:AK31"/>
    <mergeCell ref="AL30:AO30"/>
    <mergeCell ref="AP30:AP31"/>
    <mergeCell ref="AQ30:AQ31"/>
    <mergeCell ref="AR30:AR31"/>
    <mergeCell ref="AA30:AA31"/>
    <mergeCell ref="AB30:AB31"/>
    <mergeCell ref="AC30:AC31"/>
    <mergeCell ref="AD30:AG30"/>
    <mergeCell ref="AH30:AH31"/>
    <mergeCell ref="AI30:AI31"/>
    <mergeCell ref="R30:R31"/>
    <mergeCell ref="S30:S31"/>
    <mergeCell ref="T30:T31"/>
    <mergeCell ref="U30:U31"/>
    <mergeCell ref="V30:Y30"/>
    <mergeCell ref="Z30:Z31"/>
    <mergeCell ref="AR29:AY29"/>
    <mergeCell ref="A30:F31"/>
    <mergeCell ref="G30:G31"/>
    <mergeCell ref="H30:H31"/>
    <mergeCell ref="I30:I31"/>
    <mergeCell ref="J30:J31"/>
    <mergeCell ref="K30:K31"/>
    <mergeCell ref="L30:L31"/>
    <mergeCell ref="M30:M31"/>
    <mergeCell ref="N30:Q30"/>
    <mergeCell ref="M29:S29"/>
    <mergeCell ref="T29:AA29"/>
    <mergeCell ref="AB29:AI29"/>
    <mergeCell ref="AJ29:AQ29"/>
    <mergeCell ref="E18:F18"/>
    <mergeCell ref="E22:F22"/>
    <mergeCell ref="AX2:AX3"/>
    <mergeCell ref="AY2:AY3"/>
    <mergeCell ref="A4:F4"/>
    <mergeCell ref="E7:F7"/>
    <mergeCell ref="E10:F10"/>
    <mergeCell ref="AL2:AO2"/>
    <mergeCell ref="AP2:AP3"/>
    <mergeCell ref="AQ2:AQ3"/>
    <mergeCell ref="AR2:AR3"/>
    <mergeCell ref="AS2:AS3"/>
    <mergeCell ref="AT2:AW2"/>
    <mergeCell ref="AC2:AC3"/>
    <mergeCell ref="AD2:AG2"/>
    <mergeCell ref="AH2:AH3"/>
    <mergeCell ref="AI2:AI3"/>
    <mergeCell ref="AJ2:AJ3"/>
    <mergeCell ref="AK2:AK3"/>
    <mergeCell ref="T2:T3"/>
    <mergeCell ref="U2:U3"/>
    <mergeCell ref="V2:Y2"/>
    <mergeCell ref="Z2:Z3"/>
    <mergeCell ref="AJ1:AQ1"/>
    <mergeCell ref="AR1:AY1"/>
    <mergeCell ref="A2:F3"/>
    <mergeCell ref="G2:G3"/>
    <mergeCell ref="H2:H3"/>
    <mergeCell ref="I2:I3"/>
    <mergeCell ref="J2:J3"/>
    <mergeCell ref="M86:S86"/>
    <mergeCell ref="T86:AA86"/>
    <mergeCell ref="AB86:AI86"/>
    <mergeCell ref="AJ86:AQ86"/>
    <mergeCell ref="AR86:AY86"/>
    <mergeCell ref="AA2:AA3"/>
    <mergeCell ref="AB2:AB3"/>
    <mergeCell ref="K2:K3"/>
    <mergeCell ref="L2:L3"/>
    <mergeCell ref="M2:M3"/>
    <mergeCell ref="N2:Q2"/>
    <mergeCell ref="R2:R3"/>
    <mergeCell ref="S2:S3"/>
    <mergeCell ref="M1:S1"/>
    <mergeCell ref="T1:AA1"/>
    <mergeCell ref="AB1:AI1"/>
    <mergeCell ref="E15:F15"/>
    <mergeCell ref="AA87:AA88"/>
    <mergeCell ref="AB87:AB88"/>
    <mergeCell ref="AC87:AC88"/>
    <mergeCell ref="A87:F88"/>
    <mergeCell ref="G87:G88"/>
    <mergeCell ref="H87:H88"/>
    <mergeCell ref="I87:I88"/>
    <mergeCell ref="J87:J88"/>
    <mergeCell ref="K87:K88"/>
    <mergeCell ref="L87:L88"/>
    <mergeCell ref="M87:M88"/>
    <mergeCell ref="N87:Q87"/>
    <mergeCell ref="AS87:AS88"/>
    <mergeCell ref="AT87:AW87"/>
    <mergeCell ref="AX87:AX88"/>
    <mergeCell ref="AY87:AY88"/>
    <mergeCell ref="A89:F89"/>
    <mergeCell ref="E92:F92"/>
    <mergeCell ref="E98:F98"/>
    <mergeCell ref="E102:F102"/>
    <mergeCell ref="E105:F105"/>
    <mergeCell ref="AD87:AG87"/>
    <mergeCell ref="AH87:AH88"/>
    <mergeCell ref="AI87:AI88"/>
    <mergeCell ref="AJ87:AJ88"/>
    <mergeCell ref="AK87:AK88"/>
    <mergeCell ref="AL87:AO87"/>
    <mergeCell ref="AP87:AP88"/>
    <mergeCell ref="AQ87:AQ88"/>
    <mergeCell ref="AR87:AR88"/>
    <mergeCell ref="R87:R88"/>
    <mergeCell ref="S87:S88"/>
    <mergeCell ref="T87:T88"/>
    <mergeCell ref="U87:U88"/>
    <mergeCell ref="V87:Y87"/>
    <mergeCell ref="Z87:Z88"/>
    <mergeCell ref="T114:AA114"/>
    <mergeCell ref="AB114:AI114"/>
    <mergeCell ref="AJ114:AQ114"/>
    <mergeCell ref="AR114:AY114"/>
    <mergeCell ref="A115:F116"/>
    <mergeCell ref="G115:G116"/>
    <mergeCell ref="H115:H116"/>
    <mergeCell ref="I115:I116"/>
    <mergeCell ref="J115:J116"/>
    <mergeCell ref="K115:K116"/>
    <mergeCell ref="L115:L116"/>
    <mergeCell ref="M115:M116"/>
    <mergeCell ref="N115:Q115"/>
    <mergeCell ref="R115:R116"/>
    <mergeCell ref="S115:S116"/>
    <mergeCell ref="T115:T116"/>
    <mergeCell ref="U115:U116"/>
    <mergeCell ref="V115:Y115"/>
    <mergeCell ref="Z115:Z116"/>
    <mergeCell ref="AA115:AA116"/>
    <mergeCell ref="AB115:AB116"/>
    <mergeCell ref="AC115:AC116"/>
    <mergeCell ref="E145:F145"/>
    <mergeCell ref="E95:F95"/>
    <mergeCell ref="E123:F123"/>
    <mergeCell ref="E136:F136"/>
    <mergeCell ref="AS115:AS116"/>
    <mergeCell ref="AT115:AW115"/>
    <mergeCell ref="AX115:AX116"/>
    <mergeCell ref="AY115:AY116"/>
    <mergeCell ref="A117:F117"/>
    <mergeCell ref="E120:F120"/>
    <mergeCell ref="E127:F127"/>
    <mergeCell ref="E131:F131"/>
    <mergeCell ref="E142:F142"/>
    <mergeCell ref="AD115:AG115"/>
    <mergeCell ref="AH115:AH116"/>
    <mergeCell ref="AI115:AI116"/>
    <mergeCell ref="AJ115:AJ116"/>
    <mergeCell ref="AK115:AK116"/>
    <mergeCell ref="AL115:AO115"/>
    <mergeCell ref="AP115:AP116"/>
    <mergeCell ref="AQ115:AQ116"/>
    <mergeCell ref="AR115:AR116"/>
    <mergeCell ref="E108:F108"/>
    <mergeCell ref="M114:S114"/>
  </mergeCells>
  <conditionalFormatting sqref="G8 G16 G67 G80">
    <cfRule type="expression" dxfId="118" priority="428">
      <formula>$G8=$H8</formula>
    </cfRule>
  </conditionalFormatting>
  <conditionalFormatting sqref="G11">
    <cfRule type="expression" dxfId="117" priority="426">
      <formula>$G11=$H11</formula>
    </cfRule>
  </conditionalFormatting>
  <conditionalFormatting sqref="G19">
    <cfRule type="expression" dxfId="116" priority="425">
      <formula>$G19=$H19</formula>
    </cfRule>
  </conditionalFormatting>
  <conditionalFormatting sqref="G23">
    <cfRule type="expression" dxfId="115" priority="424">
      <formula>$G23=$H23</formula>
    </cfRule>
  </conditionalFormatting>
  <conditionalFormatting sqref="G36 G44 G55">
    <cfRule type="expression" dxfId="114" priority="413">
      <formula>$G36=$H36</formula>
    </cfRule>
  </conditionalFormatting>
  <conditionalFormatting sqref="G39">
    <cfRule type="expression" dxfId="113" priority="411">
      <formula>$G39=$H39</formula>
    </cfRule>
  </conditionalFormatting>
  <conditionalFormatting sqref="G51">
    <cfRule type="expression" dxfId="112" priority="404">
      <formula>$G51=$H51</formula>
    </cfRule>
  </conditionalFormatting>
  <conditionalFormatting sqref="G76">
    <cfRule type="expression" dxfId="111" priority="399">
      <formula>$G76=$H76</formula>
    </cfRule>
  </conditionalFormatting>
  <conditionalFormatting sqref="G69">
    <cfRule type="expression" dxfId="110" priority="397">
      <formula>$G69=$H69</formula>
    </cfRule>
  </conditionalFormatting>
  <conditionalFormatting sqref="G82">
    <cfRule type="expression" dxfId="109" priority="396">
      <formula>$G82=$H82</formula>
    </cfRule>
  </conditionalFormatting>
  <conditionalFormatting sqref="G9">
    <cfRule type="expression" dxfId="108" priority="295">
      <formula>$G9=$H9</formula>
    </cfRule>
  </conditionalFormatting>
  <conditionalFormatting sqref="G12:G13">
    <cfRule type="expression" dxfId="107" priority="294">
      <formula>$G12=$H12</formula>
    </cfRule>
  </conditionalFormatting>
  <conditionalFormatting sqref="G17">
    <cfRule type="expression" dxfId="106" priority="293">
      <formula>$G17=$H17</formula>
    </cfRule>
  </conditionalFormatting>
  <conditionalFormatting sqref="G20:G21">
    <cfRule type="expression" dxfId="105" priority="292">
      <formula>$G20=$H20</formula>
    </cfRule>
  </conditionalFormatting>
  <conditionalFormatting sqref="G24:G25">
    <cfRule type="expression" dxfId="104" priority="291">
      <formula>$G24=$H24</formula>
    </cfRule>
  </conditionalFormatting>
  <conditionalFormatting sqref="G37">
    <cfRule type="expression" dxfId="103" priority="290">
      <formula>$G37=$H37</formula>
    </cfRule>
  </conditionalFormatting>
  <conditionalFormatting sqref="G40:G41">
    <cfRule type="expression" dxfId="102" priority="289">
      <formula>$G40=$H40</formula>
    </cfRule>
  </conditionalFormatting>
  <conditionalFormatting sqref="G45">
    <cfRule type="expression" dxfId="101" priority="288">
      <formula>$G45=$H45</formula>
    </cfRule>
  </conditionalFormatting>
  <conditionalFormatting sqref="G47">
    <cfRule type="expression" dxfId="100" priority="287">
      <formula>$G47=$H47</formula>
    </cfRule>
  </conditionalFormatting>
  <conditionalFormatting sqref="G52">
    <cfRule type="expression" dxfId="99" priority="284">
      <formula>$G52=$H52</formula>
    </cfRule>
  </conditionalFormatting>
  <conditionalFormatting sqref="G48">
    <cfRule type="expression" dxfId="98" priority="285">
      <formula>$G48=$H48</formula>
    </cfRule>
  </conditionalFormatting>
  <conditionalFormatting sqref="G56">
    <cfRule type="expression" dxfId="97" priority="283">
      <formula>$G56=$H56</formula>
    </cfRule>
  </conditionalFormatting>
  <conditionalFormatting sqref="G70:G73">
    <cfRule type="expression" dxfId="96" priority="282">
      <formula>$G70=$H70</formula>
    </cfRule>
  </conditionalFormatting>
  <conditionalFormatting sqref="G77:G78">
    <cfRule type="expression" dxfId="95" priority="280">
      <formula>$G77=$H77</formula>
    </cfRule>
  </conditionalFormatting>
  <conditionalFormatting sqref="G93 G103">
    <cfRule type="expression" dxfId="94" priority="223">
      <formula>$G93=$H93</formula>
    </cfRule>
  </conditionalFormatting>
  <conditionalFormatting sqref="G99">
    <cfRule type="expression" dxfId="93" priority="222">
      <formula>$G99=$H99</formula>
    </cfRule>
  </conditionalFormatting>
  <conditionalFormatting sqref="G106">
    <cfRule type="expression" dxfId="92" priority="221">
      <formula>$G106=$H106</formula>
    </cfRule>
  </conditionalFormatting>
  <conditionalFormatting sqref="G109">
    <cfRule type="expression" dxfId="91" priority="220">
      <formula>$G109=$H109</formula>
    </cfRule>
  </conditionalFormatting>
  <conditionalFormatting sqref="G94">
    <cfRule type="expression" dxfId="90" priority="163">
      <formula>$G94=$H94</formula>
    </cfRule>
  </conditionalFormatting>
  <conditionalFormatting sqref="G96">
    <cfRule type="expression" dxfId="89" priority="162">
      <formula>$G96=$H96</formula>
    </cfRule>
  </conditionalFormatting>
  <conditionalFormatting sqref="G97">
    <cfRule type="expression" dxfId="88" priority="160">
      <formula>$G97=$H97</formula>
    </cfRule>
  </conditionalFormatting>
  <conditionalFormatting sqref="G100">
    <cfRule type="expression" dxfId="87" priority="159">
      <formula>$G100=$H100</formula>
    </cfRule>
  </conditionalFormatting>
  <conditionalFormatting sqref="G104">
    <cfRule type="expression" dxfId="86" priority="158">
      <formula>$G104=$H104</formula>
    </cfRule>
  </conditionalFormatting>
  <conditionalFormatting sqref="G107">
    <cfRule type="expression" dxfId="85" priority="157">
      <formula>$G107=$H107</formula>
    </cfRule>
  </conditionalFormatting>
  <conditionalFormatting sqref="G110">
    <cfRule type="expression" dxfId="84" priority="156">
      <formula>$G110=$H110</formula>
    </cfRule>
  </conditionalFormatting>
  <conditionalFormatting sqref="G121 G132">
    <cfRule type="expression" dxfId="83" priority="155">
      <formula>$G121=$H121</formula>
    </cfRule>
  </conditionalFormatting>
  <conditionalFormatting sqref="G128">
    <cfRule type="expression" dxfId="82" priority="154">
      <formula>$G128=$H128</formula>
    </cfRule>
  </conditionalFormatting>
  <conditionalFormatting sqref="G146">
    <cfRule type="expression" dxfId="81" priority="150">
      <formula>$G146=$H146</formula>
    </cfRule>
  </conditionalFormatting>
  <conditionalFormatting sqref="G143">
    <cfRule type="expression" dxfId="80" priority="146">
      <formula>$G143=$H143</formula>
    </cfRule>
  </conditionalFormatting>
  <conditionalFormatting sqref="G122">
    <cfRule type="expression" dxfId="79" priority="142">
      <formula>$G122=$H122</formula>
    </cfRule>
  </conditionalFormatting>
  <conditionalFormatting sqref="G124">
    <cfRule type="expression" dxfId="78" priority="141">
      <formula>$G124=$H124</formula>
    </cfRule>
  </conditionalFormatting>
  <conditionalFormatting sqref="G129">
    <cfRule type="expression" dxfId="77" priority="138">
      <formula>$G129=$H129</formula>
    </cfRule>
  </conditionalFormatting>
  <conditionalFormatting sqref="G125:G126">
    <cfRule type="expression" dxfId="76" priority="139">
      <formula>$G125=$H125</formula>
    </cfRule>
  </conditionalFormatting>
  <conditionalFormatting sqref="G137">
    <cfRule type="expression" dxfId="75" priority="137">
      <formula>$G137=$H137</formula>
    </cfRule>
  </conditionalFormatting>
  <conditionalFormatting sqref="G133:G135">
    <cfRule type="expression" dxfId="74" priority="135">
      <formula>$G133=$H133</formula>
    </cfRule>
  </conditionalFormatting>
  <conditionalFormatting sqref="G138:G141">
    <cfRule type="expression" dxfId="73" priority="134">
      <formula>$G138=$H138</formula>
    </cfRule>
  </conditionalFormatting>
  <conditionalFormatting sqref="G147:G148">
    <cfRule type="expression" dxfId="72" priority="133">
      <formula>$G147=$H147</formula>
    </cfRule>
  </conditionalFormatting>
  <pageMargins left="0.7" right="0.7" top="0.75" bottom="0.75" header="0.3" footer="0.3"/>
  <pageSetup orientation="portrait" horizontalDpi="360" verticalDpi="360" r:id="rId1"/>
  <extLst>
    <ext xmlns:x14="http://schemas.microsoft.com/office/spreadsheetml/2009/9/main" uri="{78C0D931-6437-407d-A8EE-F0AAD7539E65}">
      <x14:conditionalFormattings>
        <x14:conditionalFormatting xmlns:xm="http://schemas.microsoft.com/office/excel/2006/main">
          <x14:cfRule type="expression" priority="16" id="{E8086DB8-8F48-4153-B411-6B590B08A31C}">
            <xm:f>M$14='D:\cerv20181022ienovoD\PDD SSG\SEGUIMIENTO PDD SSG\Plan Indicativo 2020-2023\Definitivos INDICATIVO pdd ssg\[INDICATIVO PDD NDS 2020-2023 (23 ECONOMICO Y PRODUCTIVO SDE 14.09.2020.xlsx]Inversión'!#REF!</xm:f>
            <x14:dxf>
              <font>
                <b/>
                <i val="0"/>
                <color theme="0"/>
              </font>
              <fill>
                <patternFill>
                  <bgColor theme="7" tint="-0.24994659260841701"/>
                </patternFill>
              </fill>
            </x14:dxf>
          </x14:cfRule>
          <xm:sqref>M14:S14</xm:sqref>
        </x14:conditionalFormatting>
        <x14:conditionalFormatting xmlns:xm="http://schemas.microsoft.com/office/excel/2006/main">
          <x14:cfRule type="expression" priority="15" id="{81FF23E4-9E0B-4E03-BADF-3B5757E3E04A}">
            <xm:f>M34='D:\cerv20181022ienovoD\PDD SSG\SEGUIMIENTO PDD SSG\Plan Indicativo 2020-2023\Definitivos INDICATIVO pdd ssg\[INDICATIVO PDD NDS 2020-2023 (23 ECONOMICO Y PRODUCTIVO SDE 14.09.2020.xlsx]Inversión'!#REF!</xm:f>
            <x14:dxf>
              <font>
                <b/>
                <i val="0"/>
                <color theme="0"/>
              </font>
              <fill>
                <patternFill>
                  <bgColor theme="7" tint="-0.24994659260841701"/>
                </patternFill>
              </fill>
            </x14:dxf>
          </x14:cfRule>
          <xm:sqref>M34:S34</xm:sqref>
        </x14:conditionalFormatting>
        <x14:conditionalFormatting xmlns:xm="http://schemas.microsoft.com/office/excel/2006/main">
          <x14:cfRule type="expression" priority="14" id="{56EDCAA6-6860-4885-B2FB-0636D1376D49}">
            <xm:f>M$42='D:\cerv20181022ienovoD\PDD SSG\SEGUIMIENTO PDD SSG\Plan Indicativo 2020-2023\Definitivos INDICATIVO pdd ssg\[INDICATIVO PDD NDS 2020-2023 (23 ECONOMICO Y PRODUCTIVO SDE 14.09.2020.xlsx]Inversión'!#REF!</xm:f>
            <x14:dxf>
              <font>
                <b/>
                <i val="0"/>
                <color theme="0"/>
              </font>
              <fill>
                <patternFill>
                  <bgColor theme="7" tint="-0.24994659260841701"/>
                </patternFill>
              </fill>
            </x14:dxf>
          </x14:cfRule>
          <xm:sqref>M42:S42</xm:sqref>
        </x14:conditionalFormatting>
        <x14:conditionalFormatting xmlns:xm="http://schemas.microsoft.com/office/excel/2006/main">
          <x14:cfRule type="expression" priority="13" id="{7B2C81AD-FB14-4992-83B4-31EB2ABAFE36}">
            <xm:f>M$33='D:\cerv20181022ienovoD\PDD SSG\SEGUIMIENTO PDD SSG\Plan Indicativo 2020-2023\Definitivos INDICATIVO pdd ssg\[INDICATIVO PDD NDS 2020-2023 (23 ECONOMICO Y PRODUCTIVO SDE 14.09.2020.xlsx]Inversión'!#REF!</xm:f>
            <x14:dxf>
              <font>
                <b/>
                <i val="0"/>
                <color theme="0"/>
              </font>
              <fill>
                <patternFill>
                  <bgColor rgb="FF00B050"/>
                </patternFill>
              </fill>
            </x14:dxf>
          </x14:cfRule>
          <xm:sqref>M33:S33</xm:sqref>
        </x14:conditionalFormatting>
        <x14:conditionalFormatting xmlns:xm="http://schemas.microsoft.com/office/excel/2006/main">
          <x14:cfRule type="expression" priority="12" id="{F17D00DA-F8DC-4F64-BBB4-552FA751A239}">
            <xm:f>M$74='D:\cerv20181022ienovoD\PDD SSG\SEGUIMIENTO PDD SSG\Plan Indicativo 2020-2023\Definitivos INDICATIVO pdd ssg\[INDICATIVO PDD NDS 2020-2023 (23 ECONOMICO Y PRODUCTIVO SDE 14.09.2020.xlsx]Inversión'!#REF!</xm:f>
            <x14:dxf>
              <font>
                <b/>
                <i val="0"/>
                <color theme="0"/>
              </font>
              <fill>
                <patternFill>
                  <bgColor theme="7" tint="-0.24994659260841701"/>
                </patternFill>
              </fill>
            </x14:dxf>
          </x14:cfRule>
          <xm:sqref>M74:S74</xm:sqref>
        </x14:conditionalFormatting>
        <x14:conditionalFormatting xmlns:xm="http://schemas.microsoft.com/office/excel/2006/main">
          <x14:cfRule type="expression" priority="11" id="{DAE7F1D9-BF35-4ADD-BBB1-FB61C532B9AA}">
            <xm:f>M$6='D:\cerv20181022ienovoD\PDD SSG\SEGUIMIENTO PDD SSG\Plan Indicativo 2020-2023\Definitivos INDICATIVO pdd ssg\[INDICATIVO PDD NDS 2020-2023 (23 ECONOMICO Y PRODUCTIVO SDE 14.09.2020.xlsx]Inversión'!#REF!</xm:f>
            <x14:dxf>
              <font>
                <b/>
                <i val="0"/>
                <color theme="0"/>
              </font>
              <fill>
                <patternFill>
                  <bgColor theme="7" tint="-0.24994659260841701"/>
                </patternFill>
              </fill>
            </x14:dxf>
          </x14:cfRule>
          <xm:sqref>M6:S6</xm:sqref>
        </x14:conditionalFormatting>
        <x14:conditionalFormatting xmlns:xm="http://schemas.microsoft.com/office/excel/2006/main">
          <x14:cfRule type="expression" priority="10" id="{44F76E09-270B-43C6-8AAB-357830B72662}">
            <xm:f>M$64='D:\cerv20181022ienovoD\PDD SSG\SEGUIMIENTO PDD SSG\Plan Indicativo 2020-2023\Definitivos INDICATIVO pdd ssg\[INDICATIVO PDD NDS 2020-2023 (23 ECONOMICO Y PRODUCTIVO SDE 14.09.2020.xlsx]Inversión'!#REF!</xm:f>
            <x14:dxf>
              <font>
                <b/>
                <i val="0"/>
                <color theme="0"/>
              </font>
              <fill>
                <patternFill>
                  <bgColor rgb="FF00B050"/>
                </patternFill>
              </fill>
            </x14:dxf>
          </x14:cfRule>
          <xm:sqref>M64:S64</xm:sqref>
        </x14:conditionalFormatting>
        <x14:conditionalFormatting xmlns:xm="http://schemas.microsoft.com/office/excel/2006/main">
          <x14:cfRule type="expression" priority="9" id="{E51EDF7C-CDC9-4235-BD20-02E9FE54F1BC}">
            <xm:f>M$65='D:\cerv20181022ienovoD\PDD SSG\SEGUIMIENTO PDD SSG\Plan Indicativo 2020-2023\Definitivos INDICATIVO pdd ssg\[INDICATIVO PDD NDS 2020-2023 (23 ECONOMICO Y PRODUCTIVO SDE 14.09.2020.xlsx]Inversión'!#REF!</xm:f>
            <x14:dxf>
              <font>
                <b/>
                <i val="0"/>
                <color theme="0"/>
              </font>
              <fill>
                <patternFill>
                  <bgColor theme="7" tint="-0.24994659260841701"/>
                </patternFill>
              </fill>
            </x14:dxf>
          </x14:cfRule>
          <xm:sqref>M65:S65</xm:sqref>
        </x14:conditionalFormatting>
        <x14:conditionalFormatting xmlns:xm="http://schemas.microsoft.com/office/excel/2006/main">
          <x14:cfRule type="expression" priority="8" id="{8D3C7927-0133-42EC-B23D-CB51596D310A}">
            <xm:f>M$5='D:\cerv20181022ienovoD\PDD SSG\SEGUIMIENTO PDD SSG\Plan Indicativo 2020-2023\Definitivos INDICATIVO pdd ssg\[INDICATIVO PDD NDS 2020-2023 (23 ECONOMICO Y PRODUCTIVO SDE 14.09.2020.xlsx]Inversión'!#REF!</xm:f>
            <x14:dxf>
              <font>
                <b/>
                <i val="0"/>
                <color theme="0"/>
              </font>
              <fill>
                <patternFill>
                  <bgColor rgb="FF00B050"/>
                </patternFill>
              </fill>
            </x14:dxf>
          </x14:cfRule>
          <xm:sqref>M5:S5</xm:sqref>
        </x14:conditionalFormatting>
        <x14:conditionalFormatting xmlns:xm="http://schemas.microsoft.com/office/excel/2006/main">
          <x14:cfRule type="expression" priority="7" id="{8C64C95A-9397-483D-8972-3AE12C032B03}">
            <xm:f>M$90='D:\cerv20181022ienovoD\PDD SSG\SEGUIMIENTO PDD SSG\Plan Indicativo 2020-2023\Definitivos INDICATIVO pdd ssg\[INDICATIVO PDD NDS 2020-2023 (23 ECONOMICO Y PRODUCTIVO SDE 14.09.2020.xlsx]Inversión'!#REF!</xm:f>
            <x14:dxf>
              <font>
                <b/>
                <i val="0"/>
                <color theme="0"/>
              </font>
              <fill>
                <patternFill>
                  <bgColor theme="7" tint="-0.24994659260841701"/>
                </patternFill>
              </fill>
            </x14:dxf>
          </x14:cfRule>
          <xm:sqref>M90:S90</xm:sqref>
        </x14:conditionalFormatting>
        <x14:conditionalFormatting xmlns:xm="http://schemas.microsoft.com/office/excel/2006/main">
          <x14:cfRule type="expression" priority="6" id="{33AAB4C4-BE73-4745-B934-FBBC6C292062}">
            <xm:f>M$91='D:\cerv20181022ienovoD\PDD SSG\SEGUIMIENTO PDD SSG\Plan Indicativo 2020-2023\Definitivos INDICATIVO pdd ssg\[INDICATIVO PDD NDS 2020-2023 (23 ECONOMICO Y PRODUCTIVO SDE 14.09.2020.xlsx]Inversión'!#REF!</xm:f>
            <x14:dxf>
              <font>
                <b/>
                <i val="0"/>
                <color theme="0"/>
              </font>
              <fill>
                <patternFill>
                  <bgColor theme="7" tint="-0.24994659260841701"/>
                </patternFill>
              </fill>
            </x14:dxf>
          </x14:cfRule>
          <xm:sqref>M91:S91</xm:sqref>
        </x14:conditionalFormatting>
        <x14:conditionalFormatting xmlns:xm="http://schemas.microsoft.com/office/excel/2006/main">
          <x14:cfRule type="expression" priority="5" id="{1B96C08D-A783-4EF5-85C9-D7DA51A30F71}">
            <xm:f>M$101='D:\cerv20181022ienovoD\PDD SSG\SEGUIMIENTO PDD SSG\Plan Indicativo 2020-2023\Definitivos INDICATIVO pdd ssg\[INDICATIVO PDD NDS 2020-2023 (23 ECONOMICO Y PRODUCTIVO SDE 14.09.2020.xlsx]Inversión'!#REF!</xm:f>
            <x14:dxf>
              <font>
                <b/>
                <i val="0"/>
                <color theme="0"/>
              </font>
              <fill>
                <patternFill>
                  <bgColor theme="7" tint="-0.24994659260841701"/>
                </patternFill>
              </fill>
            </x14:dxf>
          </x14:cfRule>
          <xm:sqref>M101:S101</xm:sqref>
        </x14:conditionalFormatting>
        <x14:conditionalFormatting xmlns:xm="http://schemas.microsoft.com/office/excel/2006/main">
          <x14:cfRule type="expression" priority="4" id="{1008D88F-FB2B-4F49-9424-486723197799}">
            <xm:f>M$118='D:\cerv20181022ienovoD\PDD SSG\SEGUIMIENTO PDD SSG\Plan Indicativo 2020-2023\Definitivos INDICATIVO pdd ssg\[INDICATIVO PDD NDS 2020-2023 (23 ECONOMICO Y PRODUCTIVO SDE 14.09.2020.xlsx]Inversión'!#REF!</xm:f>
            <x14:dxf>
              <font>
                <b/>
                <i val="0"/>
                <color theme="0"/>
              </font>
              <fill>
                <patternFill>
                  <bgColor rgb="FF00B050"/>
                </patternFill>
              </fill>
            </x14:dxf>
          </x14:cfRule>
          <xm:sqref>M118:S118</xm:sqref>
        </x14:conditionalFormatting>
        <x14:conditionalFormatting xmlns:xm="http://schemas.microsoft.com/office/excel/2006/main">
          <x14:cfRule type="expression" priority="3" id="{04515E55-DBED-4463-980A-BCCAD2E61DE4}">
            <xm:f>M$119='D:\cerv20181022ienovoD\PDD SSG\SEGUIMIENTO PDD SSG\Plan Indicativo 2020-2023\Definitivos INDICATIVO pdd ssg\[INDICATIVO PDD NDS 2020-2023 (23 ECONOMICO Y PRODUCTIVO SDE 14.09.2020.xlsx]Inversión'!#REF!</xm:f>
            <x14:dxf>
              <font>
                <b/>
                <i val="0"/>
                <color theme="0"/>
              </font>
              <fill>
                <patternFill>
                  <bgColor theme="7" tint="-0.24994659260841701"/>
                </patternFill>
              </fill>
            </x14:dxf>
          </x14:cfRule>
          <xm:sqref>M119:S119</xm:sqref>
        </x14:conditionalFormatting>
        <x14:conditionalFormatting xmlns:xm="http://schemas.microsoft.com/office/excel/2006/main">
          <x14:cfRule type="expression" priority="2" id="{A40553BD-0E75-475B-9183-5A06CC35DC7F}">
            <xm:f>M$130='D:\cerv20181022ienovoD\PDD SSG\SEGUIMIENTO PDD SSG\Plan Indicativo 2020-2023\Definitivos INDICATIVO pdd ssg\[INDICATIVO PDD NDS 2020-2023 (23 ECONOMICO Y PRODUCTIVO SDE 14.09.2020.xlsx]Inversión'!#REF!</xm:f>
            <x14:dxf>
              <font>
                <b/>
                <i val="0"/>
                <color theme="0"/>
              </font>
              <fill>
                <patternFill>
                  <bgColor theme="7" tint="-0.24994659260841701"/>
                </patternFill>
              </fill>
            </x14:dxf>
          </x14:cfRule>
          <xm:sqref>M130:S130</xm:sqref>
        </x14:conditionalFormatting>
        <x14:conditionalFormatting xmlns:xm="http://schemas.microsoft.com/office/excel/2006/main">
          <x14:cfRule type="expression" priority="1" id="{01FBB4A7-1C2C-4577-BCF7-0050C64E2DCC}">
            <xm:f>M$144='D:\cerv20181022ienovoD\PDD SSG\SEGUIMIENTO PDD SSG\Plan Indicativo 2020-2023\Definitivos INDICATIVO pdd ssg\[INDICATIVO PDD NDS 2020-2023 (23 ECONOMICO Y PRODUCTIVO SDE 14.09.2020.xlsx]Inversión'!#REF!</xm:f>
            <x14:dxf>
              <font>
                <b/>
                <i val="0"/>
                <color theme="0"/>
              </font>
              <fill>
                <patternFill>
                  <bgColor theme="7" tint="-0.24994659260841701"/>
                </patternFill>
              </fill>
            </x14:dxf>
          </x14:cfRule>
          <xm:sqref>M144:S144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Y63"/>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sheetView>
  </sheetViews>
  <sheetFormatPr baseColWidth="10" defaultColWidth="11.42578125" defaultRowHeight="12.7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1.7109375" style="210" customWidth="1"/>
    <col min="9" max="12" width="11.7109375" style="211" customWidth="1"/>
    <col min="13" max="19" width="12.7109375" style="212" customWidth="1"/>
    <col min="20" max="20" width="12.7109375" style="213" customWidth="1"/>
    <col min="21" max="24" width="12.7109375" style="214" customWidth="1"/>
    <col min="25" max="27" width="12.7109375" style="141" customWidth="1"/>
    <col min="28" max="28" width="12.7109375" style="213" customWidth="1"/>
    <col min="29" max="31" width="12.7109375" style="214" customWidth="1"/>
    <col min="32" max="35" width="12.7109375" style="141" customWidth="1"/>
    <col min="36" max="36" width="12.7109375" style="213" customWidth="1"/>
    <col min="37" max="40" width="12.7109375" style="214" customWidth="1"/>
    <col min="41" max="43" width="12.7109375" style="141" customWidth="1"/>
    <col min="44" max="44" width="12.7109375" style="213" customWidth="1"/>
    <col min="45" max="48" width="12.7109375" style="214" customWidth="1"/>
    <col min="49" max="87" width="12.7109375" style="141" customWidth="1"/>
    <col min="88" max="16384" width="11.42578125" style="141"/>
  </cols>
  <sheetData>
    <row r="1" spans="1:51" ht="32.25" customHeight="1" thickBot="1" x14ac:dyDescent="0.3">
      <c r="A1" s="141"/>
      <c r="B1" s="142"/>
      <c r="C1" s="142"/>
      <c r="D1" s="142"/>
      <c r="E1" s="143"/>
      <c r="F1" s="144"/>
      <c r="G1" s="145"/>
      <c r="H1" s="145"/>
      <c r="I1" s="147"/>
      <c r="J1" s="147"/>
      <c r="K1" s="147"/>
      <c r="L1" s="147"/>
      <c r="M1" s="527" t="s">
        <v>271</v>
      </c>
      <c r="N1" s="528"/>
      <c r="O1" s="528"/>
      <c r="P1" s="528"/>
      <c r="Q1" s="528"/>
      <c r="R1" s="528"/>
      <c r="S1" s="529"/>
      <c r="T1" s="530" t="s">
        <v>264</v>
      </c>
      <c r="U1" s="531"/>
      <c r="V1" s="531"/>
      <c r="W1" s="531"/>
      <c r="X1" s="531"/>
      <c r="Y1" s="531"/>
      <c r="Z1" s="531"/>
      <c r="AA1" s="531"/>
      <c r="AB1" s="532" t="s">
        <v>265</v>
      </c>
      <c r="AC1" s="533"/>
      <c r="AD1" s="533"/>
      <c r="AE1" s="533"/>
      <c r="AF1" s="533"/>
      <c r="AG1" s="533"/>
      <c r="AH1" s="533"/>
      <c r="AI1" s="533"/>
      <c r="AJ1" s="534" t="s">
        <v>266</v>
      </c>
      <c r="AK1" s="535"/>
      <c r="AL1" s="535"/>
      <c r="AM1" s="535"/>
      <c r="AN1" s="535"/>
      <c r="AO1" s="535"/>
      <c r="AP1" s="535"/>
      <c r="AQ1" s="535"/>
      <c r="AR1" s="536" t="s">
        <v>267</v>
      </c>
      <c r="AS1" s="537"/>
      <c r="AT1" s="537"/>
      <c r="AU1" s="537"/>
      <c r="AV1" s="537"/>
      <c r="AW1" s="537"/>
      <c r="AX1" s="537"/>
      <c r="AY1" s="537"/>
    </row>
    <row r="2" spans="1:51" ht="31.9" customHeight="1" x14ac:dyDescent="0.25">
      <c r="A2" s="542" t="s">
        <v>140</v>
      </c>
      <c r="B2" s="543"/>
      <c r="C2" s="543"/>
      <c r="D2" s="543"/>
      <c r="E2" s="543"/>
      <c r="F2" s="544"/>
      <c r="G2" s="567" t="s">
        <v>270</v>
      </c>
      <c r="H2" s="569" t="s">
        <v>269</v>
      </c>
      <c r="I2" s="555" t="s">
        <v>141</v>
      </c>
      <c r="J2" s="557" t="s">
        <v>142</v>
      </c>
      <c r="K2" s="559" t="s">
        <v>143</v>
      </c>
      <c r="L2" s="566" t="s">
        <v>144</v>
      </c>
      <c r="M2" s="571" t="s">
        <v>1</v>
      </c>
      <c r="N2" s="563" t="s">
        <v>0</v>
      </c>
      <c r="O2" s="563"/>
      <c r="P2" s="563"/>
      <c r="Q2" s="563"/>
      <c r="R2" s="564" t="s">
        <v>268</v>
      </c>
      <c r="S2" s="553" t="s">
        <v>5</v>
      </c>
      <c r="T2" s="561" t="s">
        <v>141</v>
      </c>
      <c r="U2" s="571" t="s">
        <v>8</v>
      </c>
      <c r="V2" s="563" t="s">
        <v>0</v>
      </c>
      <c r="W2" s="563"/>
      <c r="X2" s="563"/>
      <c r="Y2" s="563"/>
      <c r="Z2" s="564" t="s">
        <v>268</v>
      </c>
      <c r="AA2" s="553" t="s">
        <v>5</v>
      </c>
      <c r="AB2" s="561" t="s">
        <v>142</v>
      </c>
      <c r="AC2" s="571" t="s">
        <v>8</v>
      </c>
      <c r="AD2" s="563" t="s">
        <v>0</v>
      </c>
      <c r="AE2" s="563"/>
      <c r="AF2" s="563"/>
      <c r="AG2" s="563"/>
      <c r="AH2" s="564" t="s">
        <v>268</v>
      </c>
      <c r="AI2" s="553" t="s">
        <v>5</v>
      </c>
      <c r="AJ2" s="561" t="s">
        <v>143</v>
      </c>
      <c r="AK2" s="571" t="s">
        <v>8</v>
      </c>
      <c r="AL2" s="563" t="s">
        <v>0</v>
      </c>
      <c r="AM2" s="563"/>
      <c r="AN2" s="563"/>
      <c r="AO2" s="563"/>
      <c r="AP2" s="564" t="s">
        <v>268</v>
      </c>
      <c r="AQ2" s="553" t="s">
        <v>5</v>
      </c>
      <c r="AR2" s="561" t="s">
        <v>144</v>
      </c>
      <c r="AS2" s="571" t="s">
        <v>8</v>
      </c>
      <c r="AT2" s="563" t="s">
        <v>0</v>
      </c>
      <c r="AU2" s="563"/>
      <c r="AV2" s="563"/>
      <c r="AW2" s="563"/>
      <c r="AX2" s="564" t="s">
        <v>268</v>
      </c>
      <c r="AY2" s="553" t="s">
        <v>5</v>
      </c>
    </row>
    <row r="3" spans="1:51" ht="31.9" customHeight="1" x14ac:dyDescent="0.25">
      <c r="A3" s="545"/>
      <c r="B3" s="546"/>
      <c r="C3" s="546"/>
      <c r="D3" s="546"/>
      <c r="E3" s="546"/>
      <c r="F3" s="547"/>
      <c r="G3" s="568"/>
      <c r="H3" s="570"/>
      <c r="I3" s="556"/>
      <c r="J3" s="558"/>
      <c r="K3" s="560"/>
      <c r="L3" s="562"/>
      <c r="M3" s="572"/>
      <c r="N3" s="148" t="s">
        <v>2</v>
      </c>
      <c r="O3" s="148" t="s">
        <v>4</v>
      </c>
      <c r="P3" s="148" t="s">
        <v>3</v>
      </c>
      <c r="Q3" s="148" t="s">
        <v>6</v>
      </c>
      <c r="R3" s="565"/>
      <c r="S3" s="554"/>
      <c r="T3" s="562"/>
      <c r="U3" s="572"/>
      <c r="V3" s="148" t="s">
        <v>2</v>
      </c>
      <c r="W3" s="148" t="s">
        <v>4</v>
      </c>
      <c r="X3" s="148" t="s">
        <v>3</v>
      </c>
      <c r="Y3" s="148" t="s">
        <v>6</v>
      </c>
      <c r="Z3" s="565"/>
      <c r="AA3" s="554"/>
      <c r="AB3" s="562"/>
      <c r="AC3" s="572"/>
      <c r="AD3" s="148" t="s">
        <v>2</v>
      </c>
      <c r="AE3" s="148" t="s">
        <v>4</v>
      </c>
      <c r="AF3" s="148" t="s">
        <v>3</v>
      </c>
      <c r="AG3" s="148" t="s">
        <v>6</v>
      </c>
      <c r="AH3" s="565"/>
      <c r="AI3" s="554"/>
      <c r="AJ3" s="562"/>
      <c r="AK3" s="572"/>
      <c r="AL3" s="148" t="s">
        <v>2</v>
      </c>
      <c r="AM3" s="148" t="s">
        <v>4</v>
      </c>
      <c r="AN3" s="148" t="s">
        <v>3</v>
      </c>
      <c r="AO3" s="148" t="s">
        <v>6</v>
      </c>
      <c r="AP3" s="565"/>
      <c r="AQ3" s="554"/>
      <c r="AR3" s="562"/>
      <c r="AS3" s="572"/>
      <c r="AT3" s="148" t="s">
        <v>2</v>
      </c>
      <c r="AU3" s="148" t="s">
        <v>4</v>
      </c>
      <c r="AV3" s="148" t="s">
        <v>3</v>
      </c>
      <c r="AW3" s="148" t="s">
        <v>6</v>
      </c>
      <c r="AX3" s="565"/>
      <c r="AY3" s="554"/>
    </row>
    <row r="4" spans="1:51" ht="18" customHeight="1" x14ac:dyDescent="0.25">
      <c r="A4" s="548" t="s">
        <v>7</v>
      </c>
      <c r="B4" s="549"/>
      <c r="C4" s="549"/>
      <c r="D4" s="549"/>
      <c r="E4" s="549"/>
      <c r="F4" s="550"/>
      <c r="G4" s="149"/>
      <c r="H4" s="149"/>
      <c r="I4" s="150"/>
      <c r="J4" s="150"/>
      <c r="K4" s="150"/>
      <c r="L4" s="150"/>
      <c r="M4" s="215">
        <v>13715</v>
      </c>
      <c r="N4" s="215">
        <v>4215</v>
      </c>
      <c r="O4" s="215">
        <v>0</v>
      </c>
      <c r="P4" s="215">
        <v>6500</v>
      </c>
      <c r="Q4" s="215">
        <v>0</v>
      </c>
      <c r="R4" s="215">
        <v>2500</v>
      </c>
      <c r="S4" s="215">
        <v>500</v>
      </c>
      <c r="T4" s="152"/>
      <c r="U4" s="151"/>
      <c r="V4" s="151"/>
      <c r="W4" s="151"/>
      <c r="X4" s="151"/>
      <c r="Y4" s="151"/>
      <c r="Z4" s="151"/>
      <c r="AA4" s="151"/>
      <c r="AB4" s="152"/>
      <c r="AC4" s="151"/>
      <c r="AD4" s="151"/>
      <c r="AE4" s="151"/>
      <c r="AF4" s="151"/>
      <c r="AG4" s="151"/>
      <c r="AH4" s="151"/>
      <c r="AI4" s="151"/>
      <c r="AJ4" s="152"/>
      <c r="AK4" s="151"/>
      <c r="AL4" s="151"/>
      <c r="AM4" s="151"/>
      <c r="AN4" s="151"/>
      <c r="AO4" s="151"/>
      <c r="AP4" s="151"/>
      <c r="AQ4" s="151"/>
      <c r="AR4" s="152"/>
      <c r="AS4" s="151"/>
      <c r="AT4" s="151"/>
      <c r="AU4" s="151"/>
      <c r="AV4" s="151"/>
      <c r="AW4" s="151"/>
      <c r="AX4" s="151"/>
      <c r="AY4" s="151"/>
    </row>
    <row r="5" spans="1:51" ht="32.1" customHeight="1" x14ac:dyDescent="0.25">
      <c r="B5" s="216" t="s">
        <v>2919</v>
      </c>
      <c r="C5" s="217" t="s">
        <v>600</v>
      </c>
      <c r="D5" s="218"/>
      <c r="E5" s="219"/>
      <c r="F5" s="219"/>
      <c r="G5" s="220"/>
      <c r="H5" s="221"/>
      <c r="I5" s="222"/>
      <c r="J5" s="222"/>
      <c r="K5" s="222"/>
      <c r="L5" s="222"/>
      <c r="M5" s="223">
        <f t="shared" ref="M5:S5" si="0">+M6+M18+M26+M40</f>
        <v>14215</v>
      </c>
      <c r="N5" s="223">
        <f t="shared" si="0"/>
        <v>4715</v>
      </c>
      <c r="O5" s="223">
        <f t="shared" si="0"/>
        <v>0</v>
      </c>
      <c r="P5" s="223">
        <f t="shared" si="0"/>
        <v>6500</v>
      </c>
      <c r="Q5" s="223">
        <f t="shared" si="0"/>
        <v>0</v>
      </c>
      <c r="R5" s="223">
        <f t="shared" si="0"/>
        <v>2500</v>
      </c>
      <c r="S5" s="223">
        <f t="shared" si="0"/>
        <v>500</v>
      </c>
      <c r="T5" s="224"/>
      <c r="U5" s="237">
        <f t="shared" ref="U5:AA5" si="1">+U6+U18+U26+U40</f>
        <v>1237</v>
      </c>
      <c r="V5" s="237">
        <f t="shared" si="1"/>
        <v>352</v>
      </c>
      <c r="W5" s="237">
        <f t="shared" si="1"/>
        <v>0</v>
      </c>
      <c r="X5" s="237">
        <f t="shared" si="1"/>
        <v>60</v>
      </c>
      <c r="Y5" s="237">
        <f t="shared" si="1"/>
        <v>0</v>
      </c>
      <c r="Z5" s="237">
        <f t="shared" si="1"/>
        <v>700</v>
      </c>
      <c r="AA5" s="237">
        <f t="shared" si="1"/>
        <v>125</v>
      </c>
      <c r="AB5" s="224"/>
      <c r="AC5" s="237">
        <f t="shared" ref="AC5:AI5" si="2">+AC6+AC18+AC26+AC40</f>
        <v>4767</v>
      </c>
      <c r="AD5" s="237">
        <f t="shared" si="2"/>
        <v>1862</v>
      </c>
      <c r="AE5" s="237">
        <f t="shared" si="2"/>
        <v>0</v>
      </c>
      <c r="AF5" s="237">
        <f t="shared" si="2"/>
        <v>2180</v>
      </c>
      <c r="AG5" s="237">
        <f t="shared" si="2"/>
        <v>0</v>
      </c>
      <c r="AH5" s="237">
        <f t="shared" si="2"/>
        <v>600</v>
      </c>
      <c r="AI5" s="237">
        <f t="shared" si="2"/>
        <v>125</v>
      </c>
      <c r="AJ5" s="224"/>
      <c r="AK5" s="237">
        <f t="shared" ref="AK5:AQ5" si="3">+AK6+AK18+AK26+AK40</f>
        <v>4448</v>
      </c>
      <c r="AL5" s="237">
        <f t="shared" si="3"/>
        <v>1318</v>
      </c>
      <c r="AM5" s="237">
        <f t="shared" si="3"/>
        <v>0</v>
      </c>
      <c r="AN5" s="237">
        <f t="shared" si="3"/>
        <v>2255</v>
      </c>
      <c r="AO5" s="237">
        <f t="shared" si="3"/>
        <v>0</v>
      </c>
      <c r="AP5" s="237">
        <f t="shared" si="3"/>
        <v>750</v>
      </c>
      <c r="AQ5" s="237">
        <f t="shared" si="3"/>
        <v>125</v>
      </c>
      <c r="AR5" s="224"/>
      <c r="AS5" s="237">
        <f t="shared" ref="AS5:AY5" si="4">+AS6+AS18+AS26+AS40</f>
        <v>3763</v>
      </c>
      <c r="AT5" s="237">
        <f t="shared" si="4"/>
        <v>1183</v>
      </c>
      <c r="AU5" s="237">
        <f t="shared" si="4"/>
        <v>0</v>
      </c>
      <c r="AV5" s="237">
        <f t="shared" si="4"/>
        <v>2005</v>
      </c>
      <c r="AW5" s="237">
        <f t="shared" si="4"/>
        <v>0</v>
      </c>
      <c r="AX5" s="237">
        <f t="shared" si="4"/>
        <v>450</v>
      </c>
      <c r="AY5" s="237">
        <f t="shared" si="4"/>
        <v>125</v>
      </c>
    </row>
    <row r="6" spans="1:51" ht="32.1" customHeight="1" x14ac:dyDescent="0.25">
      <c r="C6" s="165" t="s">
        <v>2920</v>
      </c>
      <c r="D6" s="166" t="s">
        <v>602</v>
      </c>
      <c r="E6" s="167"/>
      <c r="F6" s="168"/>
      <c r="G6" s="169"/>
      <c r="H6" s="170"/>
      <c r="I6" s="171"/>
      <c r="J6" s="171"/>
      <c r="K6" s="171"/>
      <c r="L6" s="171"/>
      <c r="M6" s="172">
        <f t="shared" ref="M6:S6" si="5">SUM(M7:M17)/2</f>
        <v>1500</v>
      </c>
      <c r="N6" s="172">
        <f t="shared" si="5"/>
        <v>500</v>
      </c>
      <c r="O6" s="172">
        <f t="shared" si="5"/>
        <v>0</v>
      </c>
      <c r="P6" s="172">
        <f t="shared" si="5"/>
        <v>500</v>
      </c>
      <c r="Q6" s="172">
        <f t="shared" si="5"/>
        <v>0</v>
      </c>
      <c r="R6" s="172">
        <f t="shared" si="5"/>
        <v>0</v>
      </c>
      <c r="S6" s="172">
        <f t="shared" si="5"/>
        <v>500</v>
      </c>
      <c r="T6" s="173"/>
      <c r="U6" s="174">
        <f t="shared" ref="U6:AA6" si="6">SUM(U7:U17)/2</f>
        <v>300</v>
      </c>
      <c r="V6" s="174">
        <f t="shared" si="6"/>
        <v>115</v>
      </c>
      <c r="W6" s="174">
        <f t="shared" si="6"/>
        <v>0</v>
      </c>
      <c r="X6" s="174">
        <f t="shared" si="6"/>
        <v>60</v>
      </c>
      <c r="Y6" s="174">
        <f t="shared" si="6"/>
        <v>0</v>
      </c>
      <c r="Z6" s="174">
        <f t="shared" si="6"/>
        <v>0</v>
      </c>
      <c r="AA6" s="174">
        <f t="shared" si="6"/>
        <v>125</v>
      </c>
      <c r="AB6" s="173"/>
      <c r="AC6" s="174">
        <f t="shared" ref="AC6:AI6" si="7">SUM(AC7:AC17)/2</f>
        <v>375</v>
      </c>
      <c r="AD6" s="174">
        <f t="shared" si="7"/>
        <v>120</v>
      </c>
      <c r="AE6" s="174">
        <f t="shared" si="7"/>
        <v>0</v>
      </c>
      <c r="AF6" s="174">
        <f t="shared" si="7"/>
        <v>130</v>
      </c>
      <c r="AG6" s="174">
        <f t="shared" si="7"/>
        <v>0</v>
      </c>
      <c r="AH6" s="174">
        <f t="shared" si="7"/>
        <v>0</v>
      </c>
      <c r="AI6" s="174">
        <f t="shared" si="7"/>
        <v>125</v>
      </c>
      <c r="AJ6" s="173"/>
      <c r="AK6" s="174">
        <f t="shared" ref="AK6:AQ6" si="8">SUM(AK7:AK17)/2</f>
        <v>405</v>
      </c>
      <c r="AL6" s="174">
        <f t="shared" si="8"/>
        <v>125</v>
      </c>
      <c r="AM6" s="174">
        <f t="shared" si="8"/>
        <v>0</v>
      </c>
      <c r="AN6" s="174">
        <f t="shared" si="8"/>
        <v>155</v>
      </c>
      <c r="AO6" s="174">
        <f t="shared" si="8"/>
        <v>0</v>
      </c>
      <c r="AP6" s="174">
        <f t="shared" si="8"/>
        <v>0</v>
      </c>
      <c r="AQ6" s="174">
        <f t="shared" si="8"/>
        <v>125</v>
      </c>
      <c r="AR6" s="173"/>
      <c r="AS6" s="174">
        <f t="shared" ref="AS6:AY6" si="9">SUM(AS7:AS17)/2</f>
        <v>420</v>
      </c>
      <c r="AT6" s="174">
        <f t="shared" si="9"/>
        <v>140</v>
      </c>
      <c r="AU6" s="174">
        <f t="shared" si="9"/>
        <v>0</v>
      </c>
      <c r="AV6" s="174">
        <f t="shared" si="9"/>
        <v>155</v>
      </c>
      <c r="AW6" s="174">
        <f t="shared" si="9"/>
        <v>0</v>
      </c>
      <c r="AX6" s="174">
        <f t="shared" si="9"/>
        <v>0</v>
      </c>
      <c r="AY6" s="174">
        <f t="shared" si="9"/>
        <v>125</v>
      </c>
    </row>
    <row r="7" spans="1:51" ht="32.1" customHeight="1" x14ac:dyDescent="0.25">
      <c r="D7" s="202" t="s">
        <v>2922</v>
      </c>
      <c r="E7" s="551" t="s">
        <v>2921</v>
      </c>
      <c r="F7" s="552"/>
      <c r="G7" s="176"/>
      <c r="H7" s="177"/>
      <c r="I7" s="178"/>
      <c r="J7" s="178"/>
      <c r="K7" s="178"/>
      <c r="L7" s="178"/>
      <c r="M7" s="179">
        <f t="shared" ref="M7:S17" si="10">+U7+AC7+AK7+AS7</f>
        <v>700</v>
      </c>
      <c r="N7" s="179">
        <f t="shared" si="10"/>
        <v>260</v>
      </c>
      <c r="O7" s="179">
        <f t="shared" si="10"/>
        <v>0</v>
      </c>
      <c r="P7" s="179">
        <f t="shared" si="10"/>
        <v>200</v>
      </c>
      <c r="Q7" s="179">
        <f t="shared" si="10"/>
        <v>0</v>
      </c>
      <c r="R7" s="179">
        <f t="shared" si="10"/>
        <v>0</v>
      </c>
      <c r="S7" s="179">
        <f t="shared" si="10"/>
        <v>240</v>
      </c>
      <c r="T7" s="180"/>
      <c r="U7" s="181">
        <f t="shared" ref="U7:AA7" si="11">SUM(U8:U10)</f>
        <v>115</v>
      </c>
      <c r="V7" s="181">
        <f t="shared" si="11"/>
        <v>55</v>
      </c>
      <c r="W7" s="181">
        <f t="shared" si="11"/>
        <v>0</v>
      </c>
      <c r="X7" s="181">
        <f t="shared" si="11"/>
        <v>0</v>
      </c>
      <c r="Y7" s="181">
        <f t="shared" si="11"/>
        <v>0</v>
      </c>
      <c r="Z7" s="181">
        <f t="shared" si="11"/>
        <v>0</v>
      </c>
      <c r="AA7" s="181">
        <f t="shared" si="11"/>
        <v>60</v>
      </c>
      <c r="AB7" s="180"/>
      <c r="AC7" s="181">
        <f t="shared" ref="AC7:AI7" si="12">SUM(AC8:AC10)</f>
        <v>170</v>
      </c>
      <c r="AD7" s="181">
        <f t="shared" si="12"/>
        <v>60</v>
      </c>
      <c r="AE7" s="181">
        <f t="shared" si="12"/>
        <v>0</v>
      </c>
      <c r="AF7" s="181">
        <f t="shared" si="12"/>
        <v>50</v>
      </c>
      <c r="AG7" s="181">
        <f t="shared" si="12"/>
        <v>0</v>
      </c>
      <c r="AH7" s="181">
        <f t="shared" si="12"/>
        <v>0</v>
      </c>
      <c r="AI7" s="181">
        <f t="shared" si="12"/>
        <v>60</v>
      </c>
      <c r="AJ7" s="180"/>
      <c r="AK7" s="181">
        <f t="shared" ref="AK7:AQ7" si="13">SUM(AK8:AK10)</f>
        <v>200</v>
      </c>
      <c r="AL7" s="181">
        <f t="shared" si="13"/>
        <v>65</v>
      </c>
      <c r="AM7" s="181">
        <f t="shared" si="13"/>
        <v>0</v>
      </c>
      <c r="AN7" s="181">
        <f t="shared" si="13"/>
        <v>75</v>
      </c>
      <c r="AO7" s="181">
        <f t="shared" si="13"/>
        <v>0</v>
      </c>
      <c r="AP7" s="181">
        <f t="shared" si="13"/>
        <v>0</v>
      </c>
      <c r="AQ7" s="181">
        <f t="shared" si="13"/>
        <v>60</v>
      </c>
      <c r="AR7" s="180"/>
      <c r="AS7" s="181">
        <f t="shared" ref="AS7:AY7" si="14">SUM(AS8:AS10)</f>
        <v>215</v>
      </c>
      <c r="AT7" s="181">
        <f t="shared" si="14"/>
        <v>80</v>
      </c>
      <c r="AU7" s="181">
        <f t="shared" si="14"/>
        <v>0</v>
      </c>
      <c r="AV7" s="181">
        <f t="shared" si="14"/>
        <v>75</v>
      </c>
      <c r="AW7" s="181">
        <f t="shared" si="14"/>
        <v>0</v>
      </c>
      <c r="AX7" s="181">
        <f t="shared" si="14"/>
        <v>0</v>
      </c>
      <c r="AY7" s="181">
        <f t="shared" si="14"/>
        <v>60</v>
      </c>
    </row>
    <row r="8" spans="1:51" ht="32.1" customHeight="1" x14ac:dyDescent="0.25">
      <c r="D8" s="202"/>
      <c r="E8" s="182">
        <f>+Metas!H1075</f>
        <v>919</v>
      </c>
      <c r="F8" s="183" t="str">
        <f>+Metas!K1075</f>
        <v xml:space="preserve">Personas empoderadas y capacitadas en Ciudadanía Digital </v>
      </c>
      <c r="G8" s="184">
        <f>+Metas!J1075</f>
        <v>150000</v>
      </c>
      <c r="H8" s="1">
        <f>SUM(I8:L8)</f>
        <v>150000</v>
      </c>
      <c r="I8" s="185">
        <v>5000</v>
      </c>
      <c r="J8" s="185">
        <v>45000</v>
      </c>
      <c r="K8" s="185">
        <v>60000</v>
      </c>
      <c r="L8" s="185">
        <v>40000</v>
      </c>
      <c r="M8" s="186">
        <f t="shared" si="10"/>
        <v>420</v>
      </c>
      <c r="N8" s="186">
        <f t="shared" si="10"/>
        <v>100</v>
      </c>
      <c r="O8" s="186">
        <f t="shared" si="10"/>
        <v>0</v>
      </c>
      <c r="P8" s="186">
        <f t="shared" si="10"/>
        <v>200</v>
      </c>
      <c r="Q8" s="186">
        <f t="shared" si="10"/>
        <v>0</v>
      </c>
      <c r="R8" s="186">
        <f t="shared" si="10"/>
        <v>0</v>
      </c>
      <c r="S8" s="186">
        <f t="shared" si="10"/>
        <v>120</v>
      </c>
      <c r="T8" s="227">
        <f>+I8</f>
        <v>5000</v>
      </c>
      <c r="U8" s="186">
        <f>SUM(V8:AA8)</f>
        <v>55</v>
      </c>
      <c r="V8" s="188">
        <v>25</v>
      </c>
      <c r="W8" s="188"/>
      <c r="X8" s="188"/>
      <c r="Y8" s="188"/>
      <c r="Z8" s="188"/>
      <c r="AA8" s="188">
        <v>30</v>
      </c>
      <c r="AB8" s="227">
        <f>+J8</f>
        <v>45000</v>
      </c>
      <c r="AC8" s="186">
        <f>SUM(AD8:AI8)</f>
        <v>105</v>
      </c>
      <c r="AD8" s="188">
        <v>25</v>
      </c>
      <c r="AE8" s="188"/>
      <c r="AF8" s="188">
        <v>50</v>
      </c>
      <c r="AG8" s="188"/>
      <c r="AH8" s="188"/>
      <c r="AI8" s="188">
        <v>30</v>
      </c>
      <c r="AJ8" s="227">
        <f>+K8</f>
        <v>60000</v>
      </c>
      <c r="AK8" s="186">
        <f>SUM(AL8:AQ8)</f>
        <v>130</v>
      </c>
      <c r="AL8" s="188">
        <v>25</v>
      </c>
      <c r="AM8" s="188"/>
      <c r="AN8" s="188">
        <v>75</v>
      </c>
      <c r="AO8" s="188"/>
      <c r="AP8" s="188"/>
      <c r="AQ8" s="188">
        <v>30</v>
      </c>
      <c r="AR8" s="227">
        <f>+L8</f>
        <v>40000</v>
      </c>
      <c r="AS8" s="186">
        <f>SUM(AT8:AY8)</f>
        <v>130</v>
      </c>
      <c r="AT8" s="188">
        <v>25</v>
      </c>
      <c r="AU8" s="188"/>
      <c r="AV8" s="188">
        <v>75</v>
      </c>
      <c r="AW8" s="188"/>
      <c r="AX8" s="188"/>
      <c r="AY8" s="188">
        <v>30</v>
      </c>
    </row>
    <row r="9" spans="1:51" ht="32.1" customHeight="1" x14ac:dyDescent="0.25">
      <c r="D9" s="202"/>
      <c r="E9" s="182">
        <f>+Metas!H1076</f>
        <v>920</v>
      </c>
      <c r="F9" s="183" t="str">
        <f>+Metas!K1076</f>
        <v xml:space="preserve">Ciudadanos formados en uso seguro y responsable de las TIC </v>
      </c>
      <c r="G9" s="184">
        <f>+Metas!J1076</f>
        <v>50000</v>
      </c>
      <c r="H9" s="1">
        <f>SUM(I9:L9)</f>
        <v>50000</v>
      </c>
      <c r="I9" s="185">
        <v>5000</v>
      </c>
      <c r="J9" s="185">
        <v>10000</v>
      </c>
      <c r="K9" s="185">
        <v>20000</v>
      </c>
      <c r="L9" s="185">
        <v>15000</v>
      </c>
      <c r="M9" s="186">
        <f t="shared" si="10"/>
        <v>220</v>
      </c>
      <c r="N9" s="186">
        <f t="shared" si="10"/>
        <v>100</v>
      </c>
      <c r="O9" s="186">
        <f t="shared" si="10"/>
        <v>0</v>
      </c>
      <c r="P9" s="186">
        <f t="shared" si="10"/>
        <v>0</v>
      </c>
      <c r="Q9" s="186">
        <f t="shared" si="10"/>
        <v>0</v>
      </c>
      <c r="R9" s="186">
        <f t="shared" si="10"/>
        <v>0</v>
      </c>
      <c r="S9" s="186">
        <f t="shared" si="10"/>
        <v>120</v>
      </c>
      <c r="T9" s="227">
        <f>+I9</f>
        <v>5000</v>
      </c>
      <c r="U9" s="186">
        <f>SUM(V9:AA9)</f>
        <v>55</v>
      </c>
      <c r="V9" s="188">
        <v>25</v>
      </c>
      <c r="W9" s="188"/>
      <c r="X9" s="188"/>
      <c r="Y9" s="188"/>
      <c r="Z9" s="188"/>
      <c r="AA9" s="188">
        <v>30</v>
      </c>
      <c r="AB9" s="227">
        <f>+J9</f>
        <v>10000</v>
      </c>
      <c r="AC9" s="186">
        <f>SUM(AD9:AI9)</f>
        <v>55</v>
      </c>
      <c r="AD9" s="188">
        <v>25</v>
      </c>
      <c r="AE9" s="188"/>
      <c r="AF9" s="188"/>
      <c r="AG9" s="188"/>
      <c r="AH9" s="188"/>
      <c r="AI9" s="188">
        <v>30</v>
      </c>
      <c r="AJ9" s="227">
        <f>+K9</f>
        <v>20000</v>
      </c>
      <c r="AK9" s="186">
        <f>SUM(AL9:AQ9)</f>
        <v>55</v>
      </c>
      <c r="AL9" s="188">
        <v>25</v>
      </c>
      <c r="AM9" s="188"/>
      <c r="AN9" s="188"/>
      <c r="AO9" s="188"/>
      <c r="AP9" s="188"/>
      <c r="AQ9" s="188">
        <v>30</v>
      </c>
      <c r="AR9" s="227">
        <f>+L9</f>
        <v>15000</v>
      </c>
      <c r="AS9" s="186">
        <f>SUM(AT9:AY9)</f>
        <v>55</v>
      </c>
      <c r="AT9" s="188">
        <v>25</v>
      </c>
      <c r="AU9" s="188"/>
      <c r="AV9" s="188"/>
      <c r="AW9" s="188"/>
      <c r="AX9" s="188"/>
      <c r="AY9" s="188">
        <v>30</v>
      </c>
    </row>
    <row r="10" spans="1:51" ht="32.1" customHeight="1" x14ac:dyDescent="0.25">
      <c r="D10" s="202"/>
      <c r="E10" s="182">
        <f>+Metas!H1077</f>
        <v>921</v>
      </c>
      <c r="F10" s="183" t="str">
        <f>+Metas!K1077</f>
        <v>Personas con discapacidad visual y/o auditiva formados en Uso y Apropiación TIC</v>
      </c>
      <c r="G10" s="184">
        <f>+Metas!J1077</f>
        <v>200</v>
      </c>
      <c r="H10" s="1">
        <f>SUM(I10:L10)</f>
        <v>200</v>
      </c>
      <c r="I10" s="185">
        <v>20</v>
      </c>
      <c r="J10" s="185">
        <v>30</v>
      </c>
      <c r="K10" s="185">
        <v>100</v>
      </c>
      <c r="L10" s="185">
        <v>50</v>
      </c>
      <c r="M10" s="186">
        <f t="shared" si="10"/>
        <v>60</v>
      </c>
      <c r="N10" s="186">
        <f t="shared" si="10"/>
        <v>60</v>
      </c>
      <c r="O10" s="186">
        <f t="shared" si="10"/>
        <v>0</v>
      </c>
      <c r="P10" s="186">
        <f t="shared" si="10"/>
        <v>0</v>
      </c>
      <c r="Q10" s="186">
        <f t="shared" si="10"/>
        <v>0</v>
      </c>
      <c r="R10" s="186">
        <f t="shared" si="10"/>
        <v>0</v>
      </c>
      <c r="S10" s="186">
        <f t="shared" si="10"/>
        <v>0</v>
      </c>
      <c r="T10" s="227">
        <f>+I10</f>
        <v>20</v>
      </c>
      <c r="U10" s="186">
        <f>SUM(V10:AA10)</f>
        <v>5</v>
      </c>
      <c r="V10" s="188">
        <v>5</v>
      </c>
      <c r="W10" s="188"/>
      <c r="X10" s="188"/>
      <c r="Y10" s="188"/>
      <c r="Z10" s="188"/>
      <c r="AA10" s="188"/>
      <c r="AB10" s="227">
        <f>+J10</f>
        <v>30</v>
      </c>
      <c r="AC10" s="186">
        <f>SUM(AD10:AI10)</f>
        <v>10</v>
      </c>
      <c r="AD10" s="188">
        <v>10</v>
      </c>
      <c r="AE10" s="188"/>
      <c r="AF10" s="188"/>
      <c r="AG10" s="188"/>
      <c r="AH10" s="188"/>
      <c r="AI10" s="188"/>
      <c r="AJ10" s="227">
        <f>+K10</f>
        <v>100</v>
      </c>
      <c r="AK10" s="186">
        <f>SUM(AL10:AQ10)</f>
        <v>15</v>
      </c>
      <c r="AL10" s="188">
        <v>15</v>
      </c>
      <c r="AM10" s="188"/>
      <c r="AN10" s="188"/>
      <c r="AO10" s="188"/>
      <c r="AP10" s="188"/>
      <c r="AQ10" s="188"/>
      <c r="AR10" s="227">
        <f>+L10</f>
        <v>50</v>
      </c>
      <c r="AS10" s="186">
        <f>SUM(AT10:AY10)</f>
        <v>30</v>
      </c>
      <c r="AT10" s="188">
        <v>30</v>
      </c>
      <c r="AU10" s="188"/>
      <c r="AV10" s="188"/>
      <c r="AW10" s="188"/>
      <c r="AX10" s="188"/>
      <c r="AY10" s="188"/>
    </row>
    <row r="11" spans="1:51" ht="32.1" customHeight="1" x14ac:dyDescent="0.25">
      <c r="D11" s="202" t="s">
        <v>2924</v>
      </c>
      <c r="E11" s="551" t="s">
        <v>2923</v>
      </c>
      <c r="F11" s="552"/>
      <c r="G11" s="189"/>
      <c r="H11" s="177"/>
      <c r="I11" s="178"/>
      <c r="J11" s="178"/>
      <c r="K11" s="178"/>
      <c r="L11" s="178"/>
      <c r="M11" s="190">
        <f t="shared" si="10"/>
        <v>360</v>
      </c>
      <c r="N11" s="190">
        <f t="shared" si="10"/>
        <v>100</v>
      </c>
      <c r="O11" s="190">
        <f t="shared" si="10"/>
        <v>0</v>
      </c>
      <c r="P11" s="190">
        <f t="shared" si="10"/>
        <v>0</v>
      </c>
      <c r="Q11" s="190">
        <f t="shared" si="10"/>
        <v>0</v>
      </c>
      <c r="R11" s="190">
        <f t="shared" si="10"/>
        <v>0</v>
      </c>
      <c r="S11" s="190">
        <f t="shared" si="10"/>
        <v>260</v>
      </c>
      <c r="T11" s="180"/>
      <c r="U11" s="181">
        <f t="shared" ref="U11:AA11" si="15">SUM(U12:U12)</f>
        <v>90</v>
      </c>
      <c r="V11" s="181">
        <f t="shared" si="15"/>
        <v>25</v>
      </c>
      <c r="W11" s="181">
        <f t="shared" si="15"/>
        <v>0</v>
      </c>
      <c r="X11" s="181">
        <f t="shared" si="15"/>
        <v>0</v>
      </c>
      <c r="Y11" s="181">
        <f t="shared" si="15"/>
        <v>0</v>
      </c>
      <c r="Z11" s="181">
        <f t="shared" si="15"/>
        <v>0</v>
      </c>
      <c r="AA11" s="181">
        <f t="shared" si="15"/>
        <v>65</v>
      </c>
      <c r="AB11" s="180"/>
      <c r="AC11" s="181">
        <f t="shared" ref="AC11:AI11" si="16">SUM(AC12:AC12)</f>
        <v>90</v>
      </c>
      <c r="AD11" s="181">
        <f t="shared" si="16"/>
        <v>25</v>
      </c>
      <c r="AE11" s="181">
        <f t="shared" si="16"/>
        <v>0</v>
      </c>
      <c r="AF11" s="181">
        <f t="shared" si="16"/>
        <v>0</v>
      </c>
      <c r="AG11" s="181">
        <f t="shared" si="16"/>
        <v>0</v>
      </c>
      <c r="AH11" s="181">
        <f t="shared" si="16"/>
        <v>0</v>
      </c>
      <c r="AI11" s="181">
        <f t="shared" si="16"/>
        <v>65</v>
      </c>
      <c r="AJ11" s="180"/>
      <c r="AK11" s="181">
        <f t="shared" ref="AK11:AQ11" si="17">SUM(AK12:AK12)</f>
        <v>90</v>
      </c>
      <c r="AL11" s="181">
        <f t="shared" si="17"/>
        <v>25</v>
      </c>
      <c r="AM11" s="181">
        <f t="shared" si="17"/>
        <v>0</v>
      </c>
      <c r="AN11" s="181">
        <f t="shared" si="17"/>
        <v>0</v>
      </c>
      <c r="AO11" s="181">
        <f t="shared" si="17"/>
        <v>0</v>
      </c>
      <c r="AP11" s="181">
        <f t="shared" si="17"/>
        <v>0</v>
      </c>
      <c r="AQ11" s="181">
        <f t="shared" si="17"/>
        <v>65</v>
      </c>
      <c r="AR11" s="180"/>
      <c r="AS11" s="181">
        <f t="shared" ref="AS11:AY11" si="18">SUM(AS12:AS12)</f>
        <v>90</v>
      </c>
      <c r="AT11" s="181">
        <f t="shared" si="18"/>
        <v>25</v>
      </c>
      <c r="AU11" s="181">
        <f t="shared" si="18"/>
        <v>0</v>
      </c>
      <c r="AV11" s="181">
        <f t="shared" si="18"/>
        <v>0</v>
      </c>
      <c r="AW11" s="181">
        <f t="shared" si="18"/>
        <v>0</v>
      </c>
      <c r="AX11" s="181">
        <f t="shared" si="18"/>
        <v>0</v>
      </c>
      <c r="AY11" s="181">
        <f t="shared" si="18"/>
        <v>65</v>
      </c>
    </row>
    <row r="12" spans="1:51" ht="31.9" customHeight="1" x14ac:dyDescent="0.25">
      <c r="D12" s="202"/>
      <c r="E12" s="182">
        <f>+Metas!H1078</f>
        <v>922</v>
      </c>
      <c r="F12" s="191" t="str">
        <f>+Metas!K1078</f>
        <v>Ciudadanos formados técnica y/o tecnológicamente en competencias y habilidades digitales</v>
      </c>
      <c r="G12" s="184">
        <f>+Metas!J1078</f>
        <v>1000</v>
      </c>
      <c r="H12" s="1">
        <f>SUM(I12:L12)</f>
        <v>1000</v>
      </c>
      <c r="I12" s="185">
        <v>250</v>
      </c>
      <c r="J12" s="185">
        <v>250</v>
      </c>
      <c r="K12" s="185">
        <v>250</v>
      </c>
      <c r="L12" s="185">
        <v>250</v>
      </c>
      <c r="M12" s="186">
        <f t="shared" si="10"/>
        <v>360</v>
      </c>
      <c r="N12" s="186">
        <f t="shared" si="10"/>
        <v>100</v>
      </c>
      <c r="O12" s="186">
        <f t="shared" si="10"/>
        <v>0</v>
      </c>
      <c r="P12" s="186">
        <f t="shared" si="10"/>
        <v>0</v>
      </c>
      <c r="Q12" s="186">
        <f t="shared" si="10"/>
        <v>0</v>
      </c>
      <c r="R12" s="186">
        <f t="shared" si="10"/>
        <v>0</v>
      </c>
      <c r="S12" s="186">
        <f t="shared" si="10"/>
        <v>260</v>
      </c>
      <c r="T12" s="227">
        <f>+I12</f>
        <v>250</v>
      </c>
      <c r="U12" s="186">
        <f>SUM(V12:AA12)</f>
        <v>90</v>
      </c>
      <c r="V12" s="188">
        <v>25</v>
      </c>
      <c r="W12" s="188"/>
      <c r="X12" s="188"/>
      <c r="Y12" s="188"/>
      <c r="Z12" s="188"/>
      <c r="AA12" s="188">
        <v>65</v>
      </c>
      <c r="AB12" s="227">
        <f>+J12</f>
        <v>250</v>
      </c>
      <c r="AC12" s="186">
        <f>SUM(AD12:AI12)</f>
        <v>90</v>
      </c>
      <c r="AD12" s="188">
        <v>25</v>
      </c>
      <c r="AE12" s="188"/>
      <c r="AF12" s="188"/>
      <c r="AG12" s="188"/>
      <c r="AH12" s="188"/>
      <c r="AI12" s="188">
        <v>65</v>
      </c>
      <c r="AJ12" s="227">
        <f>+K12</f>
        <v>250</v>
      </c>
      <c r="AK12" s="186">
        <f>SUM(AL12:AQ12)</f>
        <v>90</v>
      </c>
      <c r="AL12" s="188">
        <v>25</v>
      </c>
      <c r="AM12" s="188"/>
      <c r="AN12" s="188"/>
      <c r="AO12" s="188"/>
      <c r="AP12" s="188"/>
      <c r="AQ12" s="188">
        <v>65</v>
      </c>
      <c r="AR12" s="227">
        <f>+L12</f>
        <v>250</v>
      </c>
      <c r="AS12" s="186">
        <f>SUM(AT12:AY12)</f>
        <v>90</v>
      </c>
      <c r="AT12" s="188">
        <v>25</v>
      </c>
      <c r="AU12" s="188"/>
      <c r="AV12" s="188"/>
      <c r="AW12" s="188"/>
      <c r="AX12" s="188"/>
      <c r="AY12" s="188">
        <v>65</v>
      </c>
    </row>
    <row r="13" spans="1:51" ht="32.1" customHeight="1" x14ac:dyDescent="0.25">
      <c r="D13" s="202" t="s">
        <v>2926</v>
      </c>
      <c r="E13" s="551" t="s">
        <v>2925</v>
      </c>
      <c r="F13" s="552"/>
      <c r="G13" s="189"/>
      <c r="H13" s="177"/>
      <c r="I13" s="178"/>
      <c r="J13" s="178"/>
      <c r="K13" s="178"/>
      <c r="L13" s="178"/>
      <c r="M13" s="190">
        <f t="shared" si="10"/>
        <v>400</v>
      </c>
      <c r="N13" s="190">
        <f t="shared" si="10"/>
        <v>100</v>
      </c>
      <c r="O13" s="190">
        <f t="shared" si="10"/>
        <v>0</v>
      </c>
      <c r="P13" s="190">
        <f t="shared" si="10"/>
        <v>300</v>
      </c>
      <c r="Q13" s="190">
        <f t="shared" si="10"/>
        <v>0</v>
      </c>
      <c r="R13" s="190">
        <f t="shared" si="10"/>
        <v>0</v>
      </c>
      <c r="S13" s="190">
        <f t="shared" si="10"/>
        <v>0</v>
      </c>
      <c r="T13" s="180"/>
      <c r="U13" s="181">
        <f t="shared" ref="U13:AA13" si="19">SUM(U14:U14)</f>
        <v>85</v>
      </c>
      <c r="V13" s="181">
        <f t="shared" si="19"/>
        <v>25</v>
      </c>
      <c r="W13" s="181">
        <f t="shared" si="19"/>
        <v>0</v>
      </c>
      <c r="X13" s="181">
        <f t="shared" si="19"/>
        <v>60</v>
      </c>
      <c r="Y13" s="181">
        <f t="shared" si="19"/>
        <v>0</v>
      </c>
      <c r="Z13" s="181">
        <f t="shared" si="19"/>
        <v>0</v>
      </c>
      <c r="AA13" s="181">
        <f t="shared" si="19"/>
        <v>0</v>
      </c>
      <c r="AB13" s="180"/>
      <c r="AC13" s="181">
        <f t="shared" ref="AC13:AI13" si="20">SUM(AC14:AC14)</f>
        <v>105</v>
      </c>
      <c r="AD13" s="181">
        <f t="shared" si="20"/>
        <v>25</v>
      </c>
      <c r="AE13" s="181">
        <f t="shared" si="20"/>
        <v>0</v>
      </c>
      <c r="AF13" s="181">
        <f t="shared" si="20"/>
        <v>80</v>
      </c>
      <c r="AG13" s="181">
        <f t="shared" si="20"/>
        <v>0</v>
      </c>
      <c r="AH13" s="181">
        <f t="shared" si="20"/>
        <v>0</v>
      </c>
      <c r="AI13" s="181">
        <f t="shared" si="20"/>
        <v>0</v>
      </c>
      <c r="AJ13" s="180"/>
      <c r="AK13" s="181">
        <f t="shared" ref="AK13:AQ13" si="21">SUM(AK14:AK14)</f>
        <v>105</v>
      </c>
      <c r="AL13" s="181">
        <f t="shared" si="21"/>
        <v>25</v>
      </c>
      <c r="AM13" s="181">
        <f t="shared" si="21"/>
        <v>0</v>
      </c>
      <c r="AN13" s="181">
        <f t="shared" si="21"/>
        <v>80</v>
      </c>
      <c r="AO13" s="181">
        <f t="shared" si="21"/>
        <v>0</v>
      </c>
      <c r="AP13" s="181">
        <f t="shared" si="21"/>
        <v>0</v>
      </c>
      <c r="AQ13" s="181">
        <f t="shared" si="21"/>
        <v>0</v>
      </c>
      <c r="AR13" s="180"/>
      <c r="AS13" s="181">
        <f t="shared" ref="AS13:AY13" si="22">SUM(AS14:AS14)</f>
        <v>105</v>
      </c>
      <c r="AT13" s="181">
        <f t="shared" si="22"/>
        <v>25</v>
      </c>
      <c r="AU13" s="181">
        <f t="shared" si="22"/>
        <v>0</v>
      </c>
      <c r="AV13" s="181">
        <f t="shared" si="22"/>
        <v>80</v>
      </c>
      <c r="AW13" s="181">
        <f t="shared" si="22"/>
        <v>0</v>
      </c>
      <c r="AX13" s="181">
        <f t="shared" si="22"/>
        <v>0</v>
      </c>
      <c r="AY13" s="181">
        <f t="shared" si="22"/>
        <v>0</v>
      </c>
    </row>
    <row r="14" spans="1:51" ht="31.9" customHeight="1" x14ac:dyDescent="0.25">
      <c r="D14" s="202"/>
      <c r="E14" s="182">
        <f>+Metas!H1079</f>
        <v>923</v>
      </c>
      <c r="F14" s="191" t="str">
        <f>+Metas!K1079</f>
        <v>Docentes capacitados en innovación de prácticas pedagógicas</v>
      </c>
      <c r="G14" s="184">
        <f>+Metas!J1079</f>
        <v>2000</v>
      </c>
      <c r="H14" s="1">
        <f>SUM(I14:L14)</f>
        <v>2000</v>
      </c>
      <c r="I14" s="185">
        <v>500</v>
      </c>
      <c r="J14" s="185">
        <v>500</v>
      </c>
      <c r="K14" s="185">
        <v>500</v>
      </c>
      <c r="L14" s="185">
        <v>500</v>
      </c>
      <c r="M14" s="186">
        <f t="shared" si="10"/>
        <v>400</v>
      </c>
      <c r="N14" s="186">
        <f t="shared" si="10"/>
        <v>100</v>
      </c>
      <c r="O14" s="186">
        <f t="shared" si="10"/>
        <v>0</v>
      </c>
      <c r="P14" s="186">
        <f t="shared" si="10"/>
        <v>300</v>
      </c>
      <c r="Q14" s="186">
        <f t="shared" si="10"/>
        <v>0</v>
      </c>
      <c r="R14" s="186">
        <f t="shared" si="10"/>
        <v>0</v>
      </c>
      <c r="S14" s="186">
        <f t="shared" si="10"/>
        <v>0</v>
      </c>
      <c r="T14" s="227">
        <f>+I14</f>
        <v>500</v>
      </c>
      <c r="U14" s="186">
        <f>SUM(V14:AA14)</f>
        <v>85</v>
      </c>
      <c r="V14" s="188">
        <v>25</v>
      </c>
      <c r="W14" s="188"/>
      <c r="X14" s="188">
        <v>60</v>
      </c>
      <c r="Y14" s="188"/>
      <c r="Z14" s="188"/>
      <c r="AA14" s="188"/>
      <c r="AB14" s="227">
        <f>+J14</f>
        <v>500</v>
      </c>
      <c r="AC14" s="186">
        <f>SUM(AD14:AI14)</f>
        <v>105</v>
      </c>
      <c r="AD14" s="188">
        <v>25</v>
      </c>
      <c r="AE14" s="188"/>
      <c r="AF14" s="188">
        <v>80</v>
      </c>
      <c r="AG14" s="188"/>
      <c r="AH14" s="188"/>
      <c r="AI14" s="188"/>
      <c r="AJ14" s="227">
        <f>+K14</f>
        <v>500</v>
      </c>
      <c r="AK14" s="186">
        <f>SUM(AL14:AQ14)</f>
        <v>105</v>
      </c>
      <c r="AL14" s="188">
        <v>25</v>
      </c>
      <c r="AM14" s="188"/>
      <c r="AN14" s="188">
        <v>80</v>
      </c>
      <c r="AO14" s="188"/>
      <c r="AP14" s="188"/>
      <c r="AQ14" s="188"/>
      <c r="AR14" s="227">
        <f>+L14</f>
        <v>500</v>
      </c>
      <c r="AS14" s="186">
        <f>SUM(AT14:AY14)</f>
        <v>105</v>
      </c>
      <c r="AT14" s="188">
        <v>25</v>
      </c>
      <c r="AU14" s="188"/>
      <c r="AV14" s="188">
        <v>80</v>
      </c>
      <c r="AW14" s="188"/>
      <c r="AX14" s="188"/>
      <c r="AY14" s="188"/>
    </row>
    <row r="15" spans="1:51" ht="32.1" customHeight="1" x14ac:dyDescent="0.25">
      <c r="D15" s="202" t="s">
        <v>2928</v>
      </c>
      <c r="E15" s="540" t="s">
        <v>2927</v>
      </c>
      <c r="F15" s="541"/>
      <c r="G15" s="189"/>
      <c r="H15" s="177"/>
      <c r="I15" s="178"/>
      <c r="J15" s="178"/>
      <c r="K15" s="178"/>
      <c r="L15" s="178"/>
      <c r="M15" s="190">
        <f t="shared" si="10"/>
        <v>40</v>
      </c>
      <c r="N15" s="190">
        <f t="shared" si="10"/>
        <v>40</v>
      </c>
      <c r="O15" s="190">
        <f t="shared" si="10"/>
        <v>0</v>
      </c>
      <c r="P15" s="190">
        <f t="shared" si="10"/>
        <v>0</v>
      </c>
      <c r="Q15" s="190">
        <f t="shared" si="10"/>
        <v>0</v>
      </c>
      <c r="R15" s="190">
        <f t="shared" si="10"/>
        <v>0</v>
      </c>
      <c r="S15" s="190">
        <f t="shared" si="10"/>
        <v>0</v>
      </c>
      <c r="T15" s="192"/>
      <c r="U15" s="181">
        <f t="shared" ref="U15:AA15" si="23">SUM(U16:U17)</f>
        <v>10</v>
      </c>
      <c r="V15" s="181">
        <f t="shared" si="23"/>
        <v>10</v>
      </c>
      <c r="W15" s="181">
        <f t="shared" si="23"/>
        <v>0</v>
      </c>
      <c r="X15" s="181">
        <f t="shared" si="23"/>
        <v>0</v>
      </c>
      <c r="Y15" s="181">
        <f t="shared" si="23"/>
        <v>0</v>
      </c>
      <c r="Z15" s="181">
        <f t="shared" si="23"/>
        <v>0</v>
      </c>
      <c r="AA15" s="181">
        <f t="shared" si="23"/>
        <v>0</v>
      </c>
      <c r="AB15" s="192"/>
      <c r="AC15" s="181">
        <f t="shared" ref="AC15:AI15" si="24">SUM(AC16:AC17)</f>
        <v>10</v>
      </c>
      <c r="AD15" s="181">
        <f t="shared" si="24"/>
        <v>10</v>
      </c>
      <c r="AE15" s="181">
        <f t="shared" si="24"/>
        <v>0</v>
      </c>
      <c r="AF15" s="181">
        <f t="shared" si="24"/>
        <v>0</v>
      </c>
      <c r="AG15" s="181">
        <f t="shared" si="24"/>
        <v>0</v>
      </c>
      <c r="AH15" s="181">
        <f t="shared" si="24"/>
        <v>0</v>
      </c>
      <c r="AI15" s="181">
        <f t="shared" si="24"/>
        <v>0</v>
      </c>
      <c r="AJ15" s="192"/>
      <c r="AK15" s="181">
        <f t="shared" ref="AK15:AQ15" si="25">SUM(AK16:AK17)</f>
        <v>10</v>
      </c>
      <c r="AL15" s="181">
        <f t="shared" si="25"/>
        <v>10</v>
      </c>
      <c r="AM15" s="181">
        <f t="shared" si="25"/>
        <v>0</v>
      </c>
      <c r="AN15" s="181">
        <f t="shared" si="25"/>
        <v>0</v>
      </c>
      <c r="AO15" s="181">
        <f t="shared" si="25"/>
        <v>0</v>
      </c>
      <c r="AP15" s="181">
        <f t="shared" si="25"/>
        <v>0</v>
      </c>
      <c r="AQ15" s="181">
        <f t="shared" si="25"/>
        <v>0</v>
      </c>
      <c r="AR15" s="192"/>
      <c r="AS15" s="181">
        <f t="shared" ref="AS15:AY15" si="26">SUM(AS16:AS17)</f>
        <v>10</v>
      </c>
      <c r="AT15" s="181">
        <f t="shared" si="26"/>
        <v>10</v>
      </c>
      <c r="AU15" s="181">
        <f t="shared" si="26"/>
        <v>0</v>
      </c>
      <c r="AV15" s="181">
        <f t="shared" si="26"/>
        <v>0</v>
      </c>
      <c r="AW15" s="181">
        <f t="shared" si="26"/>
        <v>0</v>
      </c>
      <c r="AX15" s="181">
        <f t="shared" si="26"/>
        <v>0</v>
      </c>
      <c r="AY15" s="181">
        <f t="shared" si="26"/>
        <v>0</v>
      </c>
    </row>
    <row r="16" spans="1:51" ht="32.1" customHeight="1" x14ac:dyDescent="0.25">
      <c r="D16" s="202"/>
      <c r="E16" s="182">
        <f>+Metas!H1080</f>
        <v>924</v>
      </c>
      <c r="F16" s="183" t="str">
        <f>+Metas!K1080</f>
        <v>Modelo de teletrabajo para la Gobernación de Norte de Santander adoptado.</v>
      </c>
      <c r="G16" s="226">
        <f>+Metas!J1080</f>
        <v>1</v>
      </c>
      <c r="H16" s="1">
        <f>SUM(I16:L16)</f>
        <v>1</v>
      </c>
      <c r="I16" s="185">
        <v>0.25</v>
      </c>
      <c r="J16" s="185">
        <v>0.25</v>
      </c>
      <c r="K16" s="185">
        <v>0.25</v>
      </c>
      <c r="L16" s="185">
        <v>0.25</v>
      </c>
      <c r="M16" s="186">
        <f t="shared" si="10"/>
        <v>20</v>
      </c>
      <c r="N16" s="186">
        <f t="shared" si="10"/>
        <v>20</v>
      </c>
      <c r="O16" s="186">
        <f t="shared" si="10"/>
        <v>0</v>
      </c>
      <c r="P16" s="186">
        <f t="shared" si="10"/>
        <v>0</v>
      </c>
      <c r="Q16" s="186">
        <f t="shared" si="10"/>
        <v>0</v>
      </c>
      <c r="R16" s="186">
        <f t="shared" si="10"/>
        <v>0</v>
      </c>
      <c r="S16" s="186">
        <f t="shared" si="10"/>
        <v>0</v>
      </c>
      <c r="T16" s="227">
        <f>+I16</f>
        <v>0.25</v>
      </c>
      <c r="U16" s="186">
        <f>SUM(V16:AA16)</f>
        <v>5</v>
      </c>
      <c r="V16" s="188">
        <v>5</v>
      </c>
      <c r="W16" s="188"/>
      <c r="X16" s="188"/>
      <c r="Y16" s="188"/>
      <c r="Z16" s="188"/>
      <c r="AA16" s="188"/>
      <c r="AB16" s="227">
        <f>+J16</f>
        <v>0.25</v>
      </c>
      <c r="AC16" s="186">
        <f>SUM(AD16:AI16)</f>
        <v>5</v>
      </c>
      <c r="AD16" s="188">
        <v>5</v>
      </c>
      <c r="AE16" s="188"/>
      <c r="AF16" s="188"/>
      <c r="AG16" s="188"/>
      <c r="AH16" s="188"/>
      <c r="AI16" s="188"/>
      <c r="AJ16" s="227">
        <f>+K16</f>
        <v>0.25</v>
      </c>
      <c r="AK16" s="186">
        <f>SUM(AL16:AQ16)</f>
        <v>5</v>
      </c>
      <c r="AL16" s="188">
        <v>5</v>
      </c>
      <c r="AM16" s="188"/>
      <c r="AN16" s="188"/>
      <c r="AO16" s="188"/>
      <c r="AP16" s="188"/>
      <c r="AQ16" s="188"/>
      <c r="AR16" s="227">
        <f>+L16</f>
        <v>0.25</v>
      </c>
      <c r="AS16" s="186">
        <f>SUM(AT16:AY16)</f>
        <v>5</v>
      </c>
      <c r="AT16" s="188">
        <v>5</v>
      </c>
      <c r="AU16" s="188"/>
      <c r="AV16" s="188"/>
      <c r="AW16" s="188"/>
      <c r="AX16" s="188"/>
      <c r="AY16" s="188"/>
    </row>
    <row r="17" spans="3:51" ht="32.1" customHeight="1" x14ac:dyDescent="0.25">
      <c r="D17" s="202"/>
      <c r="E17" s="182">
        <f>+Metas!H1081</f>
        <v>925</v>
      </c>
      <c r="F17" s="183" t="str">
        <f>+Metas!K1081</f>
        <v>Personas y trabajadores del sector empresarial con sensibilización, formación y acompañamiento en teletrabajo.</v>
      </c>
      <c r="G17" s="226">
        <f>+Metas!J1081</f>
        <v>200</v>
      </c>
      <c r="H17" s="1">
        <f>SUM(I17:L17)</f>
        <v>200</v>
      </c>
      <c r="I17" s="185">
        <v>50</v>
      </c>
      <c r="J17" s="185">
        <v>50</v>
      </c>
      <c r="K17" s="185">
        <v>50</v>
      </c>
      <c r="L17" s="185">
        <v>50</v>
      </c>
      <c r="M17" s="186">
        <f t="shared" si="10"/>
        <v>20</v>
      </c>
      <c r="N17" s="186">
        <f t="shared" si="10"/>
        <v>20</v>
      </c>
      <c r="O17" s="186">
        <f t="shared" si="10"/>
        <v>0</v>
      </c>
      <c r="P17" s="186">
        <f t="shared" si="10"/>
        <v>0</v>
      </c>
      <c r="Q17" s="186">
        <f t="shared" si="10"/>
        <v>0</v>
      </c>
      <c r="R17" s="186">
        <f t="shared" si="10"/>
        <v>0</v>
      </c>
      <c r="S17" s="186">
        <f t="shared" si="10"/>
        <v>0</v>
      </c>
      <c r="T17" s="227">
        <f>+I17</f>
        <v>50</v>
      </c>
      <c r="U17" s="186">
        <f>SUM(V17:AA17)</f>
        <v>5</v>
      </c>
      <c r="V17" s="188">
        <v>5</v>
      </c>
      <c r="W17" s="188"/>
      <c r="X17" s="188"/>
      <c r="Y17" s="188"/>
      <c r="Z17" s="188"/>
      <c r="AA17" s="188"/>
      <c r="AB17" s="227">
        <f>+J17</f>
        <v>50</v>
      </c>
      <c r="AC17" s="186">
        <f>SUM(AD17:AI17)</f>
        <v>5</v>
      </c>
      <c r="AD17" s="188">
        <v>5</v>
      </c>
      <c r="AE17" s="188"/>
      <c r="AF17" s="188"/>
      <c r="AG17" s="188"/>
      <c r="AH17" s="188"/>
      <c r="AI17" s="188"/>
      <c r="AJ17" s="227">
        <f>+K17</f>
        <v>50</v>
      </c>
      <c r="AK17" s="186">
        <f>SUM(AL17:AQ17)</f>
        <v>5</v>
      </c>
      <c r="AL17" s="188">
        <v>5</v>
      </c>
      <c r="AM17" s="188"/>
      <c r="AN17" s="188"/>
      <c r="AO17" s="188"/>
      <c r="AP17" s="188"/>
      <c r="AQ17" s="188"/>
      <c r="AR17" s="227">
        <f>+L17</f>
        <v>50</v>
      </c>
      <c r="AS17" s="186">
        <f>SUM(AT17:AY17)</f>
        <v>5</v>
      </c>
      <c r="AT17" s="188">
        <v>5</v>
      </c>
      <c r="AU17" s="188"/>
      <c r="AV17" s="188"/>
      <c r="AW17" s="188"/>
      <c r="AX17" s="188"/>
      <c r="AY17" s="188"/>
    </row>
    <row r="18" spans="3:51" ht="32.1" customHeight="1" x14ac:dyDescent="0.25">
      <c r="C18" s="165" t="s">
        <v>2929</v>
      </c>
      <c r="D18" s="166" t="s">
        <v>604</v>
      </c>
      <c r="E18" s="228"/>
      <c r="F18" s="168"/>
      <c r="G18" s="194"/>
      <c r="H18" s="170"/>
      <c r="I18" s="171"/>
      <c r="J18" s="171"/>
      <c r="K18" s="171"/>
      <c r="L18" s="171"/>
      <c r="M18" s="172">
        <f t="shared" ref="M18:S18" si="27">SUM(M19:M25)/2</f>
        <v>6715</v>
      </c>
      <c r="N18" s="172">
        <f t="shared" si="27"/>
        <v>1715</v>
      </c>
      <c r="O18" s="172">
        <f t="shared" si="27"/>
        <v>0</v>
      </c>
      <c r="P18" s="172">
        <f t="shared" si="27"/>
        <v>5000</v>
      </c>
      <c r="Q18" s="172">
        <f t="shared" si="27"/>
        <v>0</v>
      </c>
      <c r="R18" s="172">
        <f t="shared" si="27"/>
        <v>0</v>
      </c>
      <c r="S18" s="172">
        <f t="shared" si="27"/>
        <v>0</v>
      </c>
      <c r="T18" s="229"/>
      <c r="U18" s="174">
        <f t="shared" ref="U18:AA18" si="28">SUM(U19:U25)/2</f>
        <v>132</v>
      </c>
      <c r="V18" s="197">
        <f t="shared" si="28"/>
        <v>132</v>
      </c>
      <c r="W18" s="197">
        <f t="shared" si="28"/>
        <v>0</v>
      </c>
      <c r="X18" s="197">
        <f t="shared" si="28"/>
        <v>0</v>
      </c>
      <c r="Y18" s="197">
        <f t="shared" si="28"/>
        <v>0</v>
      </c>
      <c r="Z18" s="197">
        <f t="shared" si="28"/>
        <v>0</v>
      </c>
      <c r="AA18" s="197">
        <f t="shared" si="28"/>
        <v>0</v>
      </c>
      <c r="AB18" s="229"/>
      <c r="AC18" s="174">
        <f t="shared" ref="AC18:AI18" si="29">SUM(AC19:AC25)/2</f>
        <v>2747</v>
      </c>
      <c r="AD18" s="197">
        <f t="shared" si="29"/>
        <v>947</v>
      </c>
      <c r="AE18" s="197">
        <f t="shared" si="29"/>
        <v>0</v>
      </c>
      <c r="AF18" s="197">
        <f t="shared" si="29"/>
        <v>1800</v>
      </c>
      <c r="AG18" s="197">
        <f t="shared" si="29"/>
        <v>0</v>
      </c>
      <c r="AH18" s="197">
        <f t="shared" si="29"/>
        <v>0</v>
      </c>
      <c r="AI18" s="197">
        <f t="shared" si="29"/>
        <v>0</v>
      </c>
      <c r="AJ18" s="229"/>
      <c r="AK18" s="174">
        <f t="shared" ref="AK18:AQ18" si="30">SUM(AK19:AK25)/2</f>
        <v>1943</v>
      </c>
      <c r="AL18" s="197">
        <f t="shared" si="30"/>
        <v>343</v>
      </c>
      <c r="AM18" s="197">
        <f t="shared" si="30"/>
        <v>0</v>
      </c>
      <c r="AN18" s="197">
        <f t="shared" si="30"/>
        <v>1600</v>
      </c>
      <c r="AO18" s="197">
        <f t="shared" si="30"/>
        <v>0</v>
      </c>
      <c r="AP18" s="197">
        <f t="shared" si="30"/>
        <v>0</v>
      </c>
      <c r="AQ18" s="197">
        <f t="shared" si="30"/>
        <v>0</v>
      </c>
      <c r="AR18" s="229"/>
      <c r="AS18" s="174">
        <f t="shared" ref="AS18:AY18" si="31">SUM(AS19:AS25)/2</f>
        <v>1893</v>
      </c>
      <c r="AT18" s="197">
        <f t="shared" si="31"/>
        <v>293</v>
      </c>
      <c r="AU18" s="197">
        <f t="shared" si="31"/>
        <v>0</v>
      </c>
      <c r="AV18" s="197">
        <f t="shared" si="31"/>
        <v>1600</v>
      </c>
      <c r="AW18" s="197">
        <f t="shared" si="31"/>
        <v>0</v>
      </c>
      <c r="AX18" s="197">
        <f t="shared" si="31"/>
        <v>0</v>
      </c>
      <c r="AY18" s="197">
        <f t="shared" si="31"/>
        <v>0</v>
      </c>
    </row>
    <row r="19" spans="3:51" ht="32.1" customHeight="1" x14ac:dyDescent="0.25">
      <c r="D19" s="202" t="s">
        <v>2931</v>
      </c>
      <c r="E19" s="540" t="s">
        <v>2930</v>
      </c>
      <c r="F19" s="541"/>
      <c r="G19" s="189"/>
      <c r="H19" s="177"/>
      <c r="I19" s="178"/>
      <c r="J19" s="178"/>
      <c r="K19" s="178"/>
      <c r="L19" s="178"/>
      <c r="M19" s="190">
        <f t="shared" ref="M19:S25" si="32">+U19+AC19+AK19+AS19</f>
        <v>5050</v>
      </c>
      <c r="N19" s="190">
        <f t="shared" si="32"/>
        <v>750</v>
      </c>
      <c r="O19" s="190">
        <f t="shared" si="32"/>
        <v>0</v>
      </c>
      <c r="P19" s="190">
        <f t="shared" si="32"/>
        <v>4300</v>
      </c>
      <c r="Q19" s="190">
        <f t="shared" si="32"/>
        <v>0</v>
      </c>
      <c r="R19" s="190">
        <f t="shared" si="32"/>
        <v>0</v>
      </c>
      <c r="S19" s="190">
        <f t="shared" si="32"/>
        <v>0</v>
      </c>
      <c r="T19" s="192"/>
      <c r="U19" s="181">
        <f t="shared" ref="U19:AA19" si="33">SUM(U20:U21)</f>
        <v>120</v>
      </c>
      <c r="V19" s="181">
        <f t="shared" si="33"/>
        <v>120</v>
      </c>
      <c r="W19" s="181">
        <f t="shared" si="33"/>
        <v>0</v>
      </c>
      <c r="X19" s="181">
        <f t="shared" si="33"/>
        <v>0</v>
      </c>
      <c r="Y19" s="181">
        <f t="shared" si="33"/>
        <v>0</v>
      </c>
      <c r="Z19" s="181">
        <f t="shared" si="33"/>
        <v>0</v>
      </c>
      <c r="AA19" s="181">
        <f t="shared" si="33"/>
        <v>0</v>
      </c>
      <c r="AB19" s="192"/>
      <c r="AC19" s="181">
        <f t="shared" ref="AC19:AI19" si="34">SUM(AC20:AC21)</f>
        <v>1270</v>
      </c>
      <c r="AD19" s="181">
        <f t="shared" si="34"/>
        <v>170</v>
      </c>
      <c r="AE19" s="181">
        <f t="shared" si="34"/>
        <v>0</v>
      </c>
      <c r="AF19" s="181">
        <f t="shared" si="34"/>
        <v>1100</v>
      </c>
      <c r="AG19" s="181">
        <f t="shared" si="34"/>
        <v>0</v>
      </c>
      <c r="AH19" s="181">
        <f t="shared" si="34"/>
        <v>0</v>
      </c>
      <c r="AI19" s="181">
        <f t="shared" si="34"/>
        <v>0</v>
      </c>
      <c r="AJ19" s="192"/>
      <c r="AK19" s="181">
        <f t="shared" ref="AK19:AQ19" si="35">SUM(AK20:AK21)</f>
        <v>1830</v>
      </c>
      <c r="AL19" s="181">
        <f t="shared" si="35"/>
        <v>230</v>
      </c>
      <c r="AM19" s="181">
        <f t="shared" si="35"/>
        <v>0</v>
      </c>
      <c r="AN19" s="181">
        <f t="shared" si="35"/>
        <v>1600</v>
      </c>
      <c r="AO19" s="181">
        <f t="shared" si="35"/>
        <v>0</v>
      </c>
      <c r="AP19" s="181">
        <f t="shared" si="35"/>
        <v>0</v>
      </c>
      <c r="AQ19" s="181">
        <f t="shared" si="35"/>
        <v>0</v>
      </c>
      <c r="AR19" s="192"/>
      <c r="AS19" s="181">
        <f t="shared" ref="AS19:AY19" si="36">SUM(AS20:AS21)</f>
        <v>1830</v>
      </c>
      <c r="AT19" s="181">
        <f t="shared" si="36"/>
        <v>230</v>
      </c>
      <c r="AU19" s="181">
        <f t="shared" si="36"/>
        <v>0</v>
      </c>
      <c r="AV19" s="181">
        <f t="shared" si="36"/>
        <v>1600</v>
      </c>
      <c r="AW19" s="181">
        <f t="shared" si="36"/>
        <v>0</v>
      </c>
      <c r="AX19" s="181">
        <f t="shared" si="36"/>
        <v>0</v>
      </c>
      <c r="AY19" s="181">
        <f t="shared" si="36"/>
        <v>0</v>
      </c>
    </row>
    <row r="20" spans="3:51" ht="32.1" customHeight="1" x14ac:dyDescent="0.25">
      <c r="D20" s="202"/>
      <c r="E20" s="182">
        <f>+Metas!H1083</f>
        <v>926</v>
      </c>
      <c r="F20" s="191" t="str">
        <f>+Metas!K1083</f>
        <v>Nuevas plataformas, Sistemas de información y/o aplicaciones para los diferentes sectores</v>
      </c>
      <c r="G20" s="226">
        <f>+Metas!J1083</f>
        <v>10</v>
      </c>
      <c r="H20" s="1">
        <f>SUM(I20:L20)</f>
        <v>10</v>
      </c>
      <c r="I20" s="198">
        <v>2</v>
      </c>
      <c r="J20" s="198">
        <v>2</v>
      </c>
      <c r="K20" s="198">
        <v>3</v>
      </c>
      <c r="L20" s="198">
        <v>3</v>
      </c>
      <c r="M20" s="186">
        <f t="shared" si="32"/>
        <v>4600</v>
      </c>
      <c r="N20" s="186">
        <f t="shared" si="32"/>
        <v>600</v>
      </c>
      <c r="O20" s="186">
        <f t="shared" si="32"/>
        <v>0</v>
      </c>
      <c r="P20" s="186">
        <f t="shared" si="32"/>
        <v>4000</v>
      </c>
      <c r="Q20" s="186">
        <f t="shared" si="32"/>
        <v>0</v>
      </c>
      <c r="R20" s="186">
        <f t="shared" si="32"/>
        <v>0</v>
      </c>
      <c r="S20" s="186">
        <f t="shared" si="32"/>
        <v>0</v>
      </c>
      <c r="T20" s="227">
        <f>+I20</f>
        <v>2</v>
      </c>
      <c r="U20" s="186">
        <f>SUM(V20:AA20)</f>
        <v>120</v>
      </c>
      <c r="V20" s="199">
        <v>120</v>
      </c>
      <c r="W20" s="199"/>
      <c r="X20" s="199"/>
      <c r="Y20" s="199"/>
      <c r="Z20" s="199"/>
      <c r="AA20" s="199"/>
      <c r="AB20" s="227">
        <f>+J20</f>
        <v>2</v>
      </c>
      <c r="AC20" s="186">
        <f>SUM(AD20:AI20)</f>
        <v>1120</v>
      </c>
      <c r="AD20" s="199">
        <v>120</v>
      </c>
      <c r="AE20" s="199"/>
      <c r="AF20" s="199">
        <v>1000</v>
      </c>
      <c r="AG20" s="199"/>
      <c r="AH20" s="199"/>
      <c r="AI20" s="199"/>
      <c r="AJ20" s="227">
        <f>+K20</f>
        <v>3</v>
      </c>
      <c r="AK20" s="186">
        <f>SUM(AL20:AQ20)</f>
        <v>1680</v>
      </c>
      <c r="AL20" s="199">
        <v>180</v>
      </c>
      <c r="AM20" s="199"/>
      <c r="AN20" s="199">
        <v>1500</v>
      </c>
      <c r="AO20" s="199"/>
      <c r="AP20" s="199"/>
      <c r="AQ20" s="199"/>
      <c r="AR20" s="227">
        <f>+L20</f>
        <v>3</v>
      </c>
      <c r="AS20" s="186">
        <f>SUM(AT20:AY20)</f>
        <v>1680</v>
      </c>
      <c r="AT20" s="199">
        <v>180</v>
      </c>
      <c r="AU20" s="199"/>
      <c r="AV20" s="199">
        <v>1500</v>
      </c>
      <c r="AW20" s="199"/>
      <c r="AX20" s="199"/>
      <c r="AY20" s="199"/>
    </row>
    <row r="21" spans="3:51" ht="32.1" customHeight="1" x14ac:dyDescent="0.25">
      <c r="D21" s="202"/>
      <c r="E21" s="182">
        <f>+Metas!H1084</f>
        <v>927</v>
      </c>
      <c r="F21" s="191" t="str">
        <f>+Metas!K1084</f>
        <v>Nuevos video juegos educativos</v>
      </c>
      <c r="G21" s="226">
        <f>+Metas!J1084</f>
        <v>3</v>
      </c>
      <c r="H21" s="1">
        <f>SUM(I21:L21)</f>
        <v>3</v>
      </c>
      <c r="I21" s="198"/>
      <c r="J21" s="198">
        <v>1</v>
      </c>
      <c r="K21" s="198">
        <v>1</v>
      </c>
      <c r="L21" s="198">
        <v>1</v>
      </c>
      <c r="M21" s="186">
        <f t="shared" si="32"/>
        <v>450</v>
      </c>
      <c r="N21" s="186">
        <f t="shared" si="32"/>
        <v>150</v>
      </c>
      <c r="O21" s="186">
        <f t="shared" si="32"/>
        <v>0</v>
      </c>
      <c r="P21" s="186">
        <f t="shared" si="32"/>
        <v>300</v>
      </c>
      <c r="Q21" s="186">
        <f t="shared" si="32"/>
        <v>0</v>
      </c>
      <c r="R21" s="186">
        <f t="shared" si="32"/>
        <v>0</v>
      </c>
      <c r="S21" s="186">
        <f t="shared" si="32"/>
        <v>0</v>
      </c>
      <c r="T21" s="227">
        <f>+I21</f>
        <v>0</v>
      </c>
      <c r="U21" s="186">
        <f>SUM(V21:AA21)</f>
        <v>0</v>
      </c>
      <c r="V21" s="199"/>
      <c r="W21" s="199"/>
      <c r="X21" s="199"/>
      <c r="Y21" s="199"/>
      <c r="Z21" s="199"/>
      <c r="AA21" s="199"/>
      <c r="AB21" s="227">
        <f>+J21</f>
        <v>1</v>
      </c>
      <c r="AC21" s="186">
        <f>SUM(AD21:AI21)</f>
        <v>150</v>
      </c>
      <c r="AD21" s="199">
        <v>50</v>
      </c>
      <c r="AE21" s="199"/>
      <c r="AF21" s="199">
        <v>100</v>
      </c>
      <c r="AG21" s="199"/>
      <c r="AH21" s="199"/>
      <c r="AI21" s="199"/>
      <c r="AJ21" s="227">
        <f>+K21</f>
        <v>1</v>
      </c>
      <c r="AK21" s="186">
        <f>SUM(AL21:AQ21)</f>
        <v>150</v>
      </c>
      <c r="AL21" s="199">
        <v>50</v>
      </c>
      <c r="AM21" s="199"/>
      <c r="AN21" s="199">
        <v>100</v>
      </c>
      <c r="AO21" s="199"/>
      <c r="AP21" s="199"/>
      <c r="AQ21" s="199"/>
      <c r="AR21" s="227">
        <f>+L21</f>
        <v>1</v>
      </c>
      <c r="AS21" s="186">
        <f>SUM(AT21:AY21)</f>
        <v>150</v>
      </c>
      <c r="AT21" s="199">
        <v>50</v>
      </c>
      <c r="AU21" s="199"/>
      <c r="AV21" s="199">
        <v>100</v>
      </c>
      <c r="AW21" s="199"/>
      <c r="AX21" s="199"/>
      <c r="AY21" s="199"/>
    </row>
    <row r="22" spans="3:51" ht="32.1" customHeight="1" x14ac:dyDescent="0.25">
      <c r="D22" s="202" t="s">
        <v>2933</v>
      </c>
      <c r="E22" s="540" t="s">
        <v>2932</v>
      </c>
      <c r="F22" s="541"/>
      <c r="G22" s="189"/>
      <c r="H22" s="177"/>
      <c r="I22" s="178"/>
      <c r="J22" s="178"/>
      <c r="K22" s="178"/>
      <c r="L22" s="178"/>
      <c r="M22" s="190">
        <f t="shared" si="32"/>
        <v>1665</v>
      </c>
      <c r="N22" s="190">
        <f t="shared" si="32"/>
        <v>965</v>
      </c>
      <c r="O22" s="190">
        <f t="shared" si="32"/>
        <v>0</v>
      </c>
      <c r="P22" s="190">
        <f t="shared" si="32"/>
        <v>700</v>
      </c>
      <c r="Q22" s="190">
        <f t="shared" si="32"/>
        <v>0</v>
      </c>
      <c r="R22" s="190">
        <f t="shared" si="32"/>
        <v>0</v>
      </c>
      <c r="S22" s="190">
        <f t="shared" si="32"/>
        <v>0</v>
      </c>
      <c r="T22" s="192"/>
      <c r="U22" s="181">
        <f t="shared" ref="U22:AA22" si="37">SUM(U23:U25)</f>
        <v>12</v>
      </c>
      <c r="V22" s="181">
        <f t="shared" si="37"/>
        <v>12</v>
      </c>
      <c r="W22" s="181">
        <f t="shared" si="37"/>
        <v>0</v>
      </c>
      <c r="X22" s="181">
        <f t="shared" si="37"/>
        <v>0</v>
      </c>
      <c r="Y22" s="181">
        <f t="shared" si="37"/>
        <v>0</v>
      </c>
      <c r="Z22" s="181">
        <f t="shared" si="37"/>
        <v>0</v>
      </c>
      <c r="AA22" s="181">
        <f t="shared" si="37"/>
        <v>0</v>
      </c>
      <c r="AB22" s="192"/>
      <c r="AC22" s="181">
        <f t="shared" ref="AC22:AI22" si="38">SUM(AC23:AC25)</f>
        <v>1477</v>
      </c>
      <c r="AD22" s="181">
        <f t="shared" si="38"/>
        <v>777</v>
      </c>
      <c r="AE22" s="181">
        <f t="shared" si="38"/>
        <v>0</v>
      </c>
      <c r="AF22" s="181">
        <f t="shared" si="38"/>
        <v>700</v>
      </c>
      <c r="AG22" s="181">
        <f t="shared" si="38"/>
        <v>0</v>
      </c>
      <c r="AH22" s="181">
        <f t="shared" si="38"/>
        <v>0</v>
      </c>
      <c r="AI22" s="181">
        <f t="shared" si="38"/>
        <v>0</v>
      </c>
      <c r="AJ22" s="192"/>
      <c r="AK22" s="181">
        <f t="shared" ref="AK22:AQ22" si="39">SUM(AK23:AK25)</f>
        <v>113</v>
      </c>
      <c r="AL22" s="181">
        <f t="shared" si="39"/>
        <v>113</v>
      </c>
      <c r="AM22" s="181">
        <f t="shared" si="39"/>
        <v>0</v>
      </c>
      <c r="AN22" s="181">
        <f t="shared" si="39"/>
        <v>0</v>
      </c>
      <c r="AO22" s="181">
        <f t="shared" si="39"/>
        <v>0</v>
      </c>
      <c r="AP22" s="181">
        <f t="shared" si="39"/>
        <v>0</v>
      </c>
      <c r="AQ22" s="181">
        <f t="shared" si="39"/>
        <v>0</v>
      </c>
      <c r="AR22" s="192"/>
      <c r="AS22" s="181">
        <f t="shared" ref="AS22:AY22" si="40">SUM(AS23:AS25)</f>
        <v>63</v>
      </c>
      <c r="AT22" s="181">
        <f t="shared" si="40"/>
        <v>63</v>
      </c>
      <c r="AU22" s="181">
        <f t="shared" si="40"/>
        <v>0</v>
      </c>
      <c r="AV22" s="181">
        <f t="shared" si="40"/>
        <v>0</v>
      </c>
      <c r="AW22" s="181">
        <f t="shared" si="40"/>
        <v>0</v>
      </c>
      <c r="AX22" s="181">
        <f t="shared" si="40"/>
        <v>0</v>
      </c>
      <c r="AY22" s="181">
        <f t="shared" si="40"/>
        <v>0</v>
      </c>
    </row>
    <row r="23" spans="3:51" ht="32.1" customHeight="1" x14ac:dyDescent="0.25">
      <c r="D23" s="202"/>
      <c r="E23" s="182">
        <f>+Metas!H1085</f>
        <v>928</v>
      </c>
      <c r="F23" s="191" t="str">
        <f>+Metas!K1085</f>
        <v>Nuevas Instituciones educativas con implementación de la plataforma VIVECOLEGIO</v>
      </c>
      <c r="G23" s="226">
        <f>+Metas!J1085</f>
        <v>50</v>
      </c>
      <c r="H23" s="1">
        <f>SUM(I23:L23)</f>
        <v>50</v>
      </c>
      <c r="I23" s="198"/>
      <c r="J23" s="198">
        <v>50</v>
      </c>
      <c r="K23" s="198"/>
      <c r="L23" s="198"/>
      <c r="M23" s="186">
        <f t="shared" si="32"/>
        <v>1415</v>
      </c>
      <c r="N23" s="186">
        <f t="shared" si="32"/>
        <v>715</v>
      </c>
      <c r="O23" s="186">
        <f t="shared" si="32"/>
        <v>0</v>
      </c>
      <c r="P23" s="186">
        <f t="shared" si="32"/>
        <v>700</v>
      </c>
      <c r="Q23" s="186">
        <f t="shared" si="32"/>
        <v>0</v>
      </c>
      <c r="R23" s="186">
        <f t="shared" si="32"/>
        <v>0</v>
      </c>
      <c r="S23" s="186">
        <f t="shared" si="32"/>
        <v>0</v>
      </c>
      <c r="T23" s="227">
        <f>+I23</f>
        <v>0</v>
      </c>
      <c r="U23" s="186">
        <f>SUM(V23:AA23)</f>
        <v>0</v>
      </c>
      <c r="V23" s="188"/>
      <c r="W23" s="199"/>
      <c r="X23" s="199"/>
      <c r="Y23" s="199"/>
      <c r="Z23" s="199"/>
      <c r="AA23" s="199"/>
      <c r="AB23" s="227">
        <f>+J23</f>
        <v>50</v>
      </c>
      <c r="AC23" s="186">
        <f>SUM(AD23:AI23)</f>
        <v>1415</v>
      </c>
      <c r="AD23" s="188">
        <v>715</v>
      </c>
      <c r="AE23" s="199"/>
      <c r="AF23" s="199">
        <v>700</v>
      </c>
      <c r="AG23" s="199"/>
      <c r="AH23" s="199"/>
      <c r="AI23" s="199"/>
      <c r="AJ23" s="227">
        <f>+K23</f>
        <v>0</v>
      </c>
      <c r="AK23" s="186">
        <f>SUM(AL23:AQ23)</f>
        <v>0</v>
      </c>
      <c r="AL23" s="188"/>
      <c r="AM23" s="199"/>
      <c r="AN23" s="199"/>
      <c r="AO23" s="199"/>
      <c r="AP23" s="199"/>
      <c r="AQ23" s="199"/>
      <c r="AR23" s="227">
        <f>+L23</f>
        <v>0</v>
      </c>
      <c r="AS23" s="186">
        <f>SUM(AT23:AY23)</f>
        <v>0</v>
      </c>
      <c r="AT23" s="188"/>
      <c r="AU23" s="199"/>
      <c r="AV23" s="199"/>
      <c r="AW23" s="199"/>
      <c r="AX23" s="199"/>
      <c r="AY23" s="199"/>
    </row>
    <row r="24" spans="3:51" ht="32.1" customHeight="1" x14ac:dyDescent="0.25">
      <c r="D24" s="202"/>
      <c r="E24" s="182">
        <f>+Metas!H1086</f>
        <v>929</v>
      </c>
      <c r="F24" s="191" t="str">
        <f>+Metas!K1086</f>
        <v xml:space="preserve">Nuevas Instituciones educativas con implementación de la plataforma de Asistencia Integral para la promoción y prevención de la salud escolar </v>
      </c>
      <c r="G24" s="226">
        <f>+Metas!J1086</f>
        <v>200</v>
      </c>
      <c r="H24" s="1">
        <f>SUM(I24:L24)</f>
        <v>200</v>
      </c>
      <c r="I24" s="198"/>
      <c r="J24" s="198">
        <v>50</v>
      </c>
      <c r="K24" s="198">
        <v>100</v>
      </c>
      <c r="L24" s="198">
        <v>50</v>
      </c>
      <c r="M24" s="186">
        <f t="shared" si="32"/>
        <v>200</v>
      </c>
      <c r="N24" s="186">
        <f t="shared" si="32"/>
        <v>200</v>
      </c>
      <c r="O24" s="186">
        <f t="shared" si="32"/>
        <v>0</v>
      </c>
      <c r="P24" s="186">
        <f t="shared" si="32"/>
        <v>0</v>
      </c>
      <c r="Q24" s="186">
        <f t="shared" si="32"/>
        <v>0</v>
      </c>
      <c r="R24" s="186">
        <f t="shared" si="32"/>
        <v>0</v>
      </c>
      <c r="S24" s="186">
        <f t="shared" si="32"/>
        <v>0</v>
      </c>
      <c r="T24" s="227">
        <f>+I24</f>
        <v>0</v>
      </c>
      <c r="U24" s="186">
        <f>SUM(V24:AA24)</f>
        <v>0</v>
      </c>
      <c r="V24" s="188"/>
      <c r="W24" s="199"/>
      <c r="X24" s="199"/>
      <c r="Y24" s="199"/>
      <c r="Z24" s="199"/>
      <c r="AA24" s="199"/>
      <c r="AB24" s="227">
        <f>+J24</f>
        <v>50</v>
      </c>
      <c r="AC24" s="186">
        <f>SUM(AD24:AI24)</f>
        <v>50</v>
      </c>
      <c r="AD24" s="188">
        <v>50</v>
      </c>
      <c r="AE24" s="199"/>
      <c r="AF24" s="199"/>
      <c r="AG24" s="199"/>
      <c r="AH24" s="199"/>
      <c r="AI24" s="199"/>
      <c r="AJ24" s="227">
        <f>+K24</f>
        <v>100</v>
      </c>
      <c r="AK24" s="186">
        <f>SUM(AL24:AQ24)</f>
        <v>100</v>
      </c>
      <c r="AL24" s="188">
        <v>100</v>
      </c>
      <c r="AM24" s="199"/>
      <c r="AN24" s="199"/>
      <c r="AO24" s="199"/>
      <c r="AP24" s="199"/>
      <c r="AQ24" s="199"/>
      <c r="AR24" s="227">
        <f>+L24</f>
        <v>50</v>
      </c>
      <c r="AS24" s="186">
        <f>SUM(AT24:AY24)</f>
        <v>50</v>
      </c>
      <c r="AT24" s="188">
        <v>50</v>
      </c>
      <c r="AU24" s="199"/>
      <c r="AV24" s="199"/>
      <c r="AW24" s="199"/>
      <c r="AX24" s="199"/>
      <c r="AY24" s="199"/>
    </row>
    <row r="25" spans="3:51" ht="32.1" customHeight="1" x14ac:dyDescent="0.25">
      <c r="D25" s="202"/>
      <c r="E25" s="182">
        <f>+Metas!H1087</f>
        <v>930</v>
      </c>
      <c r="F25" s="191" t="str">
        <f>+Metas!K1087</f>
        <v>Red de información implementada para el fortalecimiento de la planificación, la investigación y gestión del desarrollo en CTel</v>
      </c>
      <c r="G25" s="226">
        <f>+Metas!J1087</f>
        <v>1</v>
      </c>
      <c r="H25" s="1">
        <f>SUM(I25:L25)</f>
        <v>1</v>
      </c>
      <c r="I25" s="198">
        <v>0.25</v>
      </c>
      <c r="J25" s="198">
        <v>0.25</v>
      </c>
      <c r="K25" s="198">
        <v>0.25</v>
      </c>
      <c r="L25" s="198">
        <v>0.25</v>
      </c>
      <c r="M25" s="186">
        <f t="shared" si="32"/>
        <v>50</v>
      </c>
      <c r="N25" s="186">
        <f t="shared" si="32"/>
        <v>50</v>
      </c>
      <c r="O25" s="186">
        <f t="shared" si="32"/>
        <v>0</v>
      </c>
      <c r="P25" s="186">
        <f t="shared" si="32"/>
        <v>0</v>
      </c>
      <c r="Q25" s="186">
        <f t="shared" si="32"/>
        <v>0</v>
      </c>
      <c r="R25" s="186">
        <f t="shared" si="32"/>
        <v>0</v>
      </c>
      <c r="S25" s="186">
        <f t="shared" si="32"/>
        <v>0</v>
      </c>
      <c r="T25" s="227">
        <f>+I25</f>
        <v>0.25</v>
      </c>
      <c r="U25" s="186">
        <f>SUM(V25:AA25)</f>
        <v>12</v>
      </c>
      <c r="V25" s="188">
        <v>12</v>
      </c>
      <c r="W25" s="199"/>
      <c r="X25" s="199"/>
      <c r="Y25" s="199"/>
      <c r="Z25" s="199"/>
      <c r="AA25" s="199"/>
      <c r="AB25" s="227">
        <f>+J25</f>
        <v>0.25</v>
      </c>
      <c r="AC25" s="186">
        <f>SUM(AD25:AI25)</f>
        <v>12</v>
      </c>
      <c r="AD25" s="188">
        <v>12</v>
      </c>
      <c r="AE25" s="199"/>
      <c r="AF25" s="199"/>
      <c r="AG25" s="199"/>
      <c r="AH25" s="199"/>
      <c r="AI25" s="199"/>
      <c r="AJ25" s="227">
        <f>+K25</f>
        <v>0.25</v>
      </c>
      <c r="AK25" s="186">
        <f>SUM(AL25:AQ25)</f>
        <v>13</v>
      </c>
      <c r="AL25" s="188">
        <v>13</v>
      </c>
      <c r="AM25" s="199"/>
      <c r="AN25" s="199"/>
      <c r="AO25" s="199"/>
      <c r="AP25" s="199"/>
      <c r="AQ25" s="199"/>
      <c r="AR25" s="227">
        <f>+L25</f>
        <v>0.25</v>
      </c>
      <c r="AS25" s="186">
        <f>SUM(AT25:AY25)</f>
        <v>13</v>
      </c>
      <c r="AT25" s="188">
        <v>13</v>
      </c>
      <c r="AU25" s="199"/>
      <c r="AV25" s="199"/>
      <c r="AW25" s="199"/>
      <c r="AX25" s="199"/>
      <c r="AY25" s="199"/>
    </row>
    <row r="26" spans="3:51" ht="32.1" customHeight="1" x14ac:dyDescent="0.25">
      <c r="C26" s="165" t="s">
        <v>2934</v>
      </c>
      <c r="D26" s="166" t="s">
        <v>606</v>
      </c>
      <c r="E26" s="228"/>
      <c r="F26" s="168"/>
      <c r="G26" s="194"/>
      <c r="H26" s="170"/>
      <c r="I26" s="171"/>
      <c r="J26" s="171"/>
      <c r="K26" s="171"/>
      <c r="L26" s="171"/>
      <c r="M26" s="195">
        <f t="shared" ref="M26:S26" si="41">SUM(M27:M39)/2</f>
        <v>5500</v>
      </c>
      <c r="N26" s="195">
        <f t="shared" si="41"/>
        <v>2000</v>
      </c>
      <c r="O26" s="195">
        <f t="shared" si="41"/>
        <v>0</v>
      </c>
      <c r="P26" s="195">
        <f t="shared" si="41"/>
        <v>1000</v>
      </c>
      <c r="Q26" s="195">
        <f t="shared" si="41"/>
        <v>0</v>
      </c>
      <c r="R26" s="195">
        <f t="shared" si="41"/>
        <v>2500</v>
      </c>
      <c r="S26" s="195">
        <f t="shared" si="41"/>
        <v>0</v>
      </c>
      <c r="T26" s="196"/>
      <c r="U26" s="205">
        <f t="shared" ref="U26:AA26" si="42">SUM(U27:U39)/2</f>
        <v>755</v>
      </c>
      <c r="V26" s="205">
        <f t="shared" si="42"/>
        <v>55</v>
      </c>
      <c r="W26" s="205">
        <f t="shared" si="42"/>
        <v>0</v>
      </c>
      <c r="X26" s="205">
        <f t="shared" si="42"/>
        <v>0</v>
      </c>
      <c r="Y26" s="205">
        <f t="shared" si="42"/>
        <v>0</v>
      </c>
      <c r="Z26" s="205">
        <f t="shared" si="42"/>
        <v>700</v>
      </c>
      <c r="AA26" s="205">
        <f t="shared" si="42"/>
        <v>0</v>
      </c>
      <c r="AB26" s="196"/>
      <c r="AC26" s="205">
        <f t="shared" ref="AC26:AI26" si="43">SUM(AC27:AC39)/2</f>
        <v>1510</v>
      </c>
      <c r="AD26" s="205">
        <f t="shared" si="43"/>
        <v>660</v>
      </c>
      <c r="AE26" s="205">
        <f t="shared" si="43"/>
        <v>0</v>
      </c>
      <c r="AF26" s="205">
        <f t="shared" si="43"/>
        <v>250</v>
      </c>
      <c r="AG26" s="205">
        <f t="shared" si="43"/>
        <v>0</v>
      </c>
      <c r="AH26" s="205">
        <f t="shared" si="43"/>
        <v>600</v>
      </c>
      <c r="AI26" s="205">
        <f t="shared" si="43"/>
        <v>0</v>
      </c>
      <c r="AJ26" s="196"/>
      <c r="AK26" s="205">
        <f t="shared" ref="AK26:AQ26" si="44">SUM(AK27:AK39)/2</f>
        <v>1920</v>
      </c>
      <c r="AL26" s="205">
        <f t="shared" si="44"/>
        <v>670</v>
      </c>
      <c r="AM26" s="205">
        <f t="shared" si="44"/>
        <v>0</v>
      </c>
      <c r="AN26" s="205">
        <f t="shared" si="44"/>
        <v>500</v>
      </c>
      <c r="AO26" s="205">
        <f t="shared" si="44"/>
        <v>0</v>
      </c>
      <c r="AP26" s="205">
        <f t="shared" si="44"/>
        <v>750</v>
      </c>
      <c r="AQ26" s="205">
        <f t="shared" si="44"/>
        <v>0</v>
      </c>
      <c r="AR26" s="196"/>
      <c r="AS26" s="205">
        <f t="shared" ref="AS26:AY26" si="45">SUM(AS27:AS39)/2</f>
        <v>1315</v>
      </c>
      <c r="AT26" s="205">
        <f t="shared" si="45"/>
        <v>615</v>
      </c>
      <c r="AU26" s="205">
        <f t="shared" si="45"/>
        <v>0</v>
      </c>
      <c r="AV26" s="205">
        <f t="shared" si="45"/>
        <v>250</v>
      </c>
      <c r="AW26" s="205">
        <f t="shared" si="45"/>
        <v>0</v>
      </c>
      <c r="AX26" s="205">
        <f t="shared" si="45"/>
        <v>450</v>
      </c>
      <c r="AY26" s="205">
        <f t="shared" si="45"/>
        <v>0</v>
      </c>
    </row>
    <row r="27" spans="3:51" ht="32.1" customHeight="1" x14ac:dyDescent="0.25">
      <c r="D27" s="202" t="s">
        <v>2936</v>
      </c>
      <c r="E27" s="538" t="s">
        <v>2935</v>
      </c>
      <c r="F27" s="539"/>
      <c r="G27" s="189"/>
      <c r="H27" s="177"/>
      <c r="I27" s="178"/>
      <c r="J27" s="178"/>
      <c r="K27" s="178"/>
      <c r="L27" s="178"/>
      <c r="M27" s="190">
        <f t="shared" ref="M27:S39" si="46">+U27+AC27+AK27+AS27</f>
        <v>2800</v>
      </c>
      <c r="N27" s="190">
        <f t="shared" si="46"/>
        <v>200</v>
      </c>
      <c r="O27" s="190">
        <f t="shared" si="46"/>
        <v>0</v>
      </c>
      <c r="P27" s="190">
        <f t="shared" si="46"/>
        <v>1000</v>
      </c>
      <c r="Q27" s="190">
        <f t="shared" si="46"/>
        <v>0</v>
      </c>
      <c r="R27" s="190">
        <f t="shared" si="46"/>
        <v>1600</v>
      </c>
      <c r="S27" s="190">
        <f t="shared" si="46"/>
        <v>0</v>
      </c>
      <c r="T27" s="192"/>
      <c r="U27" s="181">
        <f t="shared" ref="U27:AA27" si="47">SUM(U28:U32)</f>
        <v>550</v>
      </c>
      <c r="V27" s="181">
        <f t="shared" si="47"/>
        <v>50</v>
      </c>
      <c r="W27" s="181">
        <f t="shared" si="47"/>
        <v>0</v>
      </c>
      <c r="X27" s="181">
        <f t="shared" si="47"/>
        <v>0</v>
      </c>
      <c r="Y27" s="181">
        <f t="shared" si="47"/>
        <v>0</v>
      </c>
      <c r="Z27" s="181">
        <f t="shared" si="47"/>
        <v>500</v>
      </c>
      <c r="AA27" s="181">
        <f t="shared" si="47"/>
        <v>0</v>
      </c>
      <c r="AB27" s="192"/>
      <c r="AC27" s="181">
        <f t="shared" ref="AC27:AI27" si="48">SUM(AC28:AC32)</f>
        <v>650</v>
      </c>
      <c r="AD27" s="181">
        <f t="shared" si="48"/>
        <v>50</v>
      </c>
      <c r="AE27" s="181">
        <f t="shared" si="48"/>
        <v>0</v>
      </c>
      <c r="AF27" s="181">
        <f t="shared" si="48"/>
        <v>250</v>
      </c>
      <c r="AG27" s="181">
        <f t="shared" si="48"/>
        <v>0</v>
      </c>
      <c r="AH27" s="181">
        <f t="shared" si="48"/>
        <v>350</v>
      </c>
      <c r="AI27" s="181">
        <f t="shared" si="48"/>
        <v>0</v>
      </c>
      <c r="AJ27" s="192"/>
      <c r="AK27" s="181">
        <f t="shared" ref="AK27:AQ27" si="49">SUM(AK28:AK32)</f>
        <v>1050</v>
      </c>
      <c r="AL27" s="181">
        <f t="shared" si="49"/>
        <v>50</v>
      </c>
      <c r="AM27" s="181">
        <f t="shared" si="49"/>
        <v>0</v>
      </c>
      <c r="AN27" s="181">
        <f t="shared" si="49"/>
        <v>500</v>
      </c>
      <c r="AO27" s="181">
        <f t="shared" si="49"/>
        <v>0</v>
      </c>
      <c r="AP27" s="181">
        <f t="shared" si="49"/>
        <v>500</v>
      </c>
      <c r="AQ27" s="181">
        <f t="shared" si="49"/>
        <v>0</v>
      </c>
      <c r="AR27" s="192"/>
      <c r="AS27" s="181">
        <f t="shared" ref="AS27:AY27" si="50">SUM(AS28:AS32)</f>
        <v>550</v>
      </c>
      <c r="AT27" s="181">
        <f t="shared" si="50"/>
        <v>50</v>
      </c>
      <c r="AU27" s="181">
        <f t="shared" si="50"/>
        <v>0</v>
      </c>
      <c r="AV27" s="181">
        <f t="shared" si="50"/>
        <v>250</v>
      </c>
      <c r="AW27" s="181">
        <f t="shared" si="50"/>
        <v>0</v>
      </c>
      <c r="AX27" s="181">
        <f t="shared" si="50"/>
        <v>250</v>
      </c>
      <c r="AY27" s="181">
        <f t="shared" si="50"/>
        <v>0</v>
      </c>
    </row>
    <row r="28" spans="3:51" ht="32.1" customHeight="1" x14ac:dyDescent="0.25">
      <c r="D28" s="201"/>
      <c r="E28" s="182">
        <f>+Metas!H1089</f>
        <v>931</v>
      </c>
      <c r="F28" s="191" t="str">
        <f>+Metas!K1089</f>
        <v>Nuevas zonas digitales urbanos y rurales</v>
      </c>
      <c r="G28" s="226">
        <f>+Metas!J1089</f>
        <v>100</v>
      </c>
      <c r="H28" s="1">
        <f>SUM(I28:L28)</f>
        <v>100</v>
      </c>
      <c r="I28" s="185"/>
      <c r="J28" s="185">
        <v>25</v>
      </c>
      <c r="K28" s="185">
        <v>50</v>
      </c>
      <c r="L28" s="185">
        <v>25</v>
      </c>
      <c r="M28" s="186">
        <f t="shared" si="46"/>
        <v>1000</v>
      </c>
      <c r="N28" s="186">
        <f t="shared" si="46"/>
        <v>0</v>
      </c>
      <c r="O28" s="186">
        <f t="shared" si="46"/>
        <v>0</v>
      </c>
      <c r="P28" s="186">
        <f t="shared" si="46"/>
        <v>1000</v>
      </c>
      <c r="Q28" s="186">
        <f t="shared" si="46"/>
        <v>0</v>
      </c>
      <c r="R28" s="186">
        <f t="shared" si="46"/>
        <v>0</v>
      </c>
      <c r="S28" s="186">
        <f t="shared" si="46"/>
        <v>0</v>
      </c>
      <c r="T28" s="227">
        <f>+I28</f>
        <v>0</v>
      </c>
      <c r="U28" s="186">
        <f>SUM(V28:AA28)</f>
        <v>0</v>
      </c>
      <c r="V28" s="188"/>
      <c r="W28" s="188"/>
      <c r="X28" s="188"/>
      <c r="Y28" s="188"/>
      <c r="Z28" s="188"/>
      <c r="AA28" s="188"/>
      <c r="AB28" s="227">
        <f>+J28</f>
        <v>25</v>
      </c>
      <c r="AC28" s="186">
        <f>SUM(AD28:AI28)</f>
        <v>250</v>
      </c>
      <c r="AD28" s="188"/>
      <c r="AE28" s="188"/>
      <c r="AF28" s="188">
        <v>250</v>
      </c>
      <c r="AG28" s="188"/>
      <c r="AH28" s="188"/>
      <c r="AI28" s="188"/>
      <c r="AJ28" s="227">
        <f>+K28</f>
        <v>50</v>
      </c>
      <c r="AK28" s="186">
        <f>SUM(AL28:AQ28)</f>
        <v>500</v>
      </c>
      <c r="AL28" s="188"/>
      <c r="AM28" s="188"/>
      <c r="AN28" s="188">
        <v>500</v>
      </c>
      <c r="AO28" s="188"/>
      <c r="AP28" s="188"/>
      <c r="AQ28" s="188"/>
      <c r="AR28" s="227">
        <f>+L28</f>
        <v>25</v>
      </c>
      <c r="AS28" s="186">
        <f>SUM(AT28:AY28)</f>
        <v>250</v>
      </c>
      <c r="AT28" s="188"/>
      <c r="AU28" s="188"/>
      <c r="AV28" s="188">
        <v>250</v>
      </c>
      <c r="AW28" s="188"/>
      <c r="AX28" s="188"/>
      <c r="AY28" s="188"/>
    </row>
    <row r="29" spans="3:51" ht="32.1" customHeight="1" x14ac:dyDescent="0.25">
      <c r="D29" s="201"/>
      <c r="E29" s="182">
        <f>+Metas!H1090</f>
        <v>932</v>
      </c>
      <c r="F29" s="191" t="str">
        <f>+Metas!K1090</f>
        <v>Nuevos sitios digitales comunitarios urbanos y rurales</v>
      </c>
      <c r="G29" s="226">
        <f>+Metas!J1090</f>
        <v>50</v>
      </c>
      <c r="H29" s="1">
        <f>SUM(I29:L29)</f>
        <v>50</v>
      </c>
      <c r="I29" s="185">
        <v>15</v>
      </c>
      <c r="J29" s="185">
        <v>15</v>
      </c>
      <c r="K29" s="185">
        <v>15</v>
      </c>
      <c r="L29" s="185">
        <v>5</v>
      </c>
      <c r="M29" s="186">
        <f t="shared" si="46"/>
        <v>700</v>
      </c>
      <c r="N29" s="186">
        <f t="shared" si="46"/>
        <v>0</v>
      </c>
      <c r="O29" s="186">
        <f t="shared" si="46"/>
        <v>0</v>
      </c>
      <c r="P29" s="186">
        <f t="shared" si="46"/>
        <v>0</v>
      </c>
      <c r="Q29" s="186">
        <f t="shared" si="46"/>
        <v>0</v>
      </c>
      <c r="R29" s="186">
        <f t="shared" si="46"/>
        <v>700</v>
      </c>
      <c r="S29" s="186">
        <f t="shared" si="46"/>
        <v>0</v>
      </c>
      <c r="T29" s="227">
        <f>+I29</f>
        <v>15</v>
      </c>
      <c r="U29" s="186">
        <f>SUM(V29:AA29)</f>
        <v>200</v>
      </c>
      <c r="V29" s="188"/>
      <c r="W29" s="188"/>
      <c r="X29" s="188"/>
      <c r="Y29" s="188"/>
      <c r="Z29" s="188">
        <v>200</v>
      </c>
      <c r="AA29" s="188"/>
      <c r="AB29" s="227">
        <f>+J29</f>
        <v>15</v>
      </c>
      <c r="AC29" s="186">
        <f>SUM(AD29:AI29)</f>
        <v>200</v>
      </c>
      <c r="AD29" s="188"/>
      <c r="AE29" s="188"/>
      <c r="AF29" s="188"/>
      <c r="AG29" s="188"/>
      <c r="AH29" s="188">
        <v>200</v>
      </c>
      <c r="AI29" s="188"/>
      <c r="AJ29" s="227">
        <f>+K29</f>
        <v>15</v>
      </c>
      <c r="AK29" s="186">
        <f>SUM(AL29:AQ29)</f>
        <v>200</v>
      </c>
      <c r="AL29" s="188"/>
      <c r="AM29" s="188"/>
      <c r="AN29" s="188"/>
      <c r="AO29" s="188"/>
      <c r="AP29" s="188">
        <v>200</v>
      </c>
      <c r="AQ29" s="188"/>
      <c r="AR29" s="227">
        <f>+L29</f>
        <v>5</v>
      </c>
      <c r="AS29" s="186">
        <f>SUM(AT29:AY29)</f>
        <v>100</v>
      </c>
      <c r="AT29" s="188"/>
      <c r="AU29" s="188"/>
      <c r="AV29" s="188"/>
      <c r="AW29" s="188"/>
      <c r="AX29" s="188">
        <v>100</v>
      </c>
      <c r="AY29" s="188"/>
    </row>
    <row r="30" spans="3:51" ht="32.1" customHeight="1" x14ac:dyDescent="0.25">
      <c r="D30" s="201"/>
      <c r="E30" s="182">
        <f>+Metas!H1091</f>
        <v>933</v>
      </c>
      <c r="F30" s="191" t="str">
        <f>+Metas!K1091</f>
        <v>Diseño de estrategia para la ampliación de cobertura de telefonía móvil</v>
      </c>
      <c r="G30" s="226">
        <f>+Metas!J1091</f>
        <v>1</v>
      </c>
      <c r="H30" s="1">
        <f>SUM(I30:L30)</f>
        <v>1</v>
      </c>
      <c r="I30" s="185">
        <v>0.25</v>
      </c>
      <c r="J30" s="185">
        <v>0.25</v>
      </c>
      <c r="K30" s="185">
        <v>0.25</v>
      </c>
      <c r="L30" s="185">
        <v>0.25</v>
      </c>
      <c r="M30" s="186">
        <f t="shared" si="46"/>
        <v>100</v>
      </c>
      <c r="N30" s="186">
        <f t="shared" si="46"/>
        <v>100</v>
      </c>
      <c r="O30" s="186">
        <f t="shared" si="46"/>
        <v>0</v>
      </c>
      <c r="P30" s="186">
        <f t="shared" si="46"/>
        <v>0</v>
      </c>
      <c r="Q30" s="186">
        <f t="shared" si="46"/>
        <v>0</v>
      </c>
      <c r="R30" s="186">
        <f t="shared" si="46"/>
        <v>0</v>
      </c>
      <c r="S30" s="186">
        <f t="shared" si="46"/>
        <v>0</v>
      </c>
      <c r="T30" s="227">
        <f>+I30</f>
        <v>0.25</v>
      </c>
      <c r="U30" s="186">
        <f>SUM(V30:AA30)</f>
        <v>25</v>
      </c>
      <c r="V30" s="188">
        <v>25</v>
      </c>
      <c r="W30" s="188"/>
      <c r="X30" s="188"/>
      <c r="Y30" s="188"/>
      <c r="Z30" s="188"/>
      <c r="AA30" s="188"/>
      <c r="AB30" s="227">
        <f>+J30</f>
        <v>0.25</v>
      </c>
      <c r="AC30" s="186">
        <f>SUM(AD30:AI30)</f>
        <v>25</v>
      </c>
      <c r="AD30" s="188">
        <v>25</v>
      </c>
      <c r="AE30" s="188"/>
      <c r="AF30" s="188"/>
      <c r="AG30" s="188"/>
      <c r="AH30" s="188"/>
      <c r="AI30" s="188"/>
      <c r="AJ30" s="227">
        <f>+K30</f>
        <v>0.25</v>
      </c>
      <c r="AK30" s="186">
        <f>SUM(AL30:AQ30)</f>
        <v>25</v>
      </c>
      <c r="AL30" s="188">
        <v>25</v>
      </c>
      <c r="AM30" s="188"/>
      <c r="AN30" s="188"/>
      <c r="AO30" s="188"/>
      <c r="AP30" s="188"/>
      <c r="AQ30" s="188"/>
      <c r="AR30" s="227">
        <f>+L30</f>
        <v>0.25</v>
      </c>
      <c r="AS30" s="186">
        <f>SUM(AT30:AY30)</f>
        <v>25</v>
      </c>
      <c r="AT30" s="188">
        <v>25</v>
      </c>
      <c r="AU30" s="188"/>
      <c r="AV30" s="188"/>
      <c r="AW30" s="188"/>
      <c r="AX30" s="188"/>
      <c r="AY30" s="188"/>
    </row>
    <row r="31" spans="3:51" ht="32.1" customHeight="1" x14ac:dyDescent="0.25">
      <c r="D31" s="201"/>
      <c r="E31" s="182">
        <f>+Metas!H1092</f>
        <v>934</v>
      </c>
      <c r="F31" s="191" t="str">
        <f>+Metas!K1092</f>
        <v>Diseño de estrategia para beneficiar mayor poblaciones con cobertura TDT</v>
      </c>
      <c r="G31" s="226">
        <f>+Metas!J1092</f>
        <v>1</v>
      </c>
      <c r="H31" s="1">
        <f>SUM(I31:L31)</f>
        <v>1</v>
      </c>
      <c r="I31" s="185">
        <v>0.25</v>
      </c>
      <c r="J31" s="185">
        <v>0.25</v>
      </c>
      <c r="K31" s="185">
        <v>0.25</v>
      </c>
      <c r="L31" s="185">
        <v>0.25</v>
      </c>
      <c r="M31" s="186">
        <f t="shared" si="46"/>
        <v>100</v>
      </c>
      <c r="N31" s="186">
        <f t="shared" si="46"/>
        <v>100</v>
      </c>
      <c r="O31" s="186">
        <f t="shared" si="46"/>
        <v>0</v>
      </c>
      <c r="P31" s="186">
        <f t="shared" si="46"/>
        <v>0</v>
      </c>
      <c r="Q31" s="186">
        <f t="shared" si="46"/>
        <v>0</v>
      </c>
      <c r="R31" s="186">
        <f t="shared" si="46"/>
        <v>0</v>
      </c>
      <c r="S31" s="186">
        <f t="shared" si="46"/>
        <v>0</v>
      </c>
      <c r="T31" s="227">
        <f>+I31</f>
        <v>0.25</v>
      </c>
      <c r="U31" s="186">
        <f>SUM(V31:AA31)</f>
        <v>25</v>
      </c>
      <c r="V31" s="188">
        <v>25</v>
      </c>
      <c r="W31" s="188"/>
      <c r="X31" s="188"/>
      <c r="Y31" s="188"/>
      <c r="Z31" s="188"/>
      <c r="AA31" s="188"/>
      <c r="AB31" s="227">
        <f>+J31</f>
        <v>0.25</v>
      </c>
      <c r="AC31" s="186">
        <f>SUM(AD31:AI31)</f>
        <v>25</v>
      </c>
      <c r="AD31" s="188">
        <v>25</v>
      </c>
      <c r="AE31" s="188"/>
      <c r="AF31" s="188"/>
      <c r="AG31" s="188"/>
      <c r="AH31" s="188"/>
      <c r="AI31" s="188"/>
      <c r="AJ31" s="227">
        <f>+K31</f>
        <v>0.25</v>
      </c>
      <c r="AK31" s="186">
        <f>SUM(AL31:AQ31)</f>
        <v>25</v>
      </c>
      <c r="AL31" s="188">
        <v>25</v>
      </c>
      <c r="AM31" s="188"/>
      <c r="AN31" s="188"/>
      <c r="AO31" s="188"/>
      <c r="AP31" s="188"/>
      <c r="AQ31" s="188"/>
      <c r="AR31" s="227">
        <f>+L31</f>
        <v>0.25</v>
      </c>
      <c r="AS31" s="186">
        <f>SUM(AT31:AY31)</f>
        <v>25</v>
      </c>
      <c r="AT31" s="188">
        <v>25</v>
      </c>
      <c r="AU31" s="188"/>
      <c r="AV31" s="188"/>
      <c r="AW31" s="188"/>
      <c r="AX31" s="188"/>
      <c r="AY31" s="188"/>
    </row>
    <row r="32" spans="3:51" ht="32.1" customHeight="1" x14ac:dyDescent="0.25">
      <c r="D32" s="201"/>
      <c r="E32" s="182">
        <f>+Metas!H1093</f>
        <v>935</v>
      </c>
      <c r="F32" s="191" t="str">
        <f>+Metas!K1093</f>
        <v>Dotaciones de Herramientas tecnológicas para estudiantes en IE</v>
      </c>
      <c r="G32" s="226">
        <f>+Metas!J1093</f>
        <v>10000</v>
      </c>
      <c r="H32" s="1">
        <f>SUM(I32:L32)</f>
        <v>10000</v>
      </c>
      <c r="I32" s="185">
        <v>3500</v>
      </c>
      <c r="J32" s="185">
        <v>1500</v>
      </c>
      <c r="K32" s="185">
        <v>1500</v>
      </c>
      <c r="L32" s="185">
        <v>3500</v>
      </c>
      <c r="M32" s="186">
        <f t="shared" si="46"/>
        <v>900</v>
      </c>
      <c r="N32" s="186">
        <f t="shared" si="46"/>
        <v>0</v>
      </c>
      <c r="O32" s="186">
        <f t="shared" si="46"/>
        <v>0</v>
      </c>
      <c r="P32" s="186">
        <f t="shared" si="46"/>
        <v>0</v>
      </c>
      <c r="Q32" s="186">
        <f t="shared" si="46"/>
        <v>0</v>
      </c>
      <c r="R32" s="186">
        <f t="shared" si="46"/>
        <v>900</v>
      </c>
      <c r="S32" s="186">
        <f t="shared" si="46"/>
        <v>0</v>
      </c>
      <c r="T32" s="227">
        <f>+I32</f>
        <v>3500</v>
      </c>
      <c r="U32" s="186">
        <f>SUM(V32:AA32)</f>
        <v>300</v>
      </c>
      <c r="V32" s="188"/>
      <c r="W32" s="188"/>
      <c r="X32" s="188"/>
      <c r="Y32" s="188"/>
      <c r="Z32" s="188">
        <v>300</v>
      </c>
      <c r="AA32" s="188"/>
      <c r="AB32" s="227">
        <f>+J32</f>
        <v>1500</v>
      </c>
      <c r="AC32" s="186">
        <f>SUM(AD32:AI32)</f>
        <v>150</v>
      </c>
      <c r="AD32" s="188"/>
      <c r="AE32" s="188"/>
      <c r="AF32" s="188"/>
      <c r="AG32" s="188"/>
      <c r="AH32" s="188">
        <v>150</v>
      </c>
      <c r="AI32" s="188"/>
      <c r="AJ32" s="227">
        <f>+K32</f>
        <v>1500</v>
      </c>
      <c r="AK32" s="186">
        <f>SUM(AL32:AQ32)</f>
        <v>300</v>
      </c>
      <c r="AL32" s="188"/>
      <c r="AM32" s="188"/>
      <c r="AN32" s="188"/>
      <c r="AO32" s="188"/>
      <c r="AP32" s="188">
        <v>300</v>
      </c>
      <c r="AQ32" s="188"/>
      <c r="AR32" s="227">
        <f>+L32</f>
        <v>3500</v>
      </c>
      <c r="AS32" s="186">
        <f>SUM(AT32:AY32)</f>
        <v>150</v>
      </c>
      <c r="AT32" s="188"/>
      <c r="AU32" s="188"/>
      <c r="AV32" s="188"/>
      <c r="AW32" s="188"/>
      <c r="AX32" s="188">
        <v>150</v>
      </c>
      <c r="AY32" s="188"/>
    </row>
    <row r="33" spans="3:51" ht="32.1" customHeight="1" x14ac:dyDescent="0.25">
      <c r="D33" s="202" t="s">
        <v>2938</v>
      </c>
      <c r="E33" s="551" t="s">
        <v>2937</v>
      </c>
      <c r="F33" s="552"/>
      <c r="G33" s="189"/>
      <c r="H33" s="177"/>
      <c r="I33" s="178"/>
      <c r="J33" s="178"/>
      <c r="K33" s="178"/>
      <c r="L33" s="178"/>
      <c r="M33" s="190">
        <f t="shared" si="46"/>
        <v>2650</v>
      </c>
      <c r="N33" s="190">
        <f t="shared" si="46"/>
        <v>1750</v>
      </c>
      <c r="O33" s="190">
        <f t="shared" si="46"/>
        <v>0</v>
      </c>
      <c r="P33" s="190">
        <f t="shared" si="46"/>
        <v>0</v>
      </c>
      <c r="Q33" s="190">
        <f t="shared" si="46"/>
        <v>0</v>
      </c>
      <c r="R33" s="190">
        <f t="shared" si="46"/>
        <v>900</v>
      </c>
      <c r="S33" s="190">
        <f t="shared" si="46"/>
        <v>0</v>
      </c>
      <c r="T33" s="192"/>
      <c r="U33" s="181">
        <f t="shared" ref="U33:AA33" si="51">SUM(U34:U37)</f>
        <v>200</v>
      </c>
      <c r="V33" s="181">
        <f t="shared" si="51"/>
        <v>0</v>
      </c>
      <c r="W33" s="181">
        <f t="shared" si="51"/>
        <v>0</v>
      </c>
      <c r="X33" s="181">
        <f t="shared" si="51"/>
        <v>0</v>
      </c>
      <c r="Y33" s="181">
        <f t="shared" si="51"/>
        <v>0</v>
      </c>
      <c r="Z33" s="181">
        <f t="shared" si="51"/>
        <v>200</v>
      </c>
      <c r="AA33" s="181">
        <f t="shared" si="51"/>
        <v>0</v>
      </c>
      <c r="AB33" s="192"/>
      <c r="AC33" s="181">
        <f t="shared" ref="AC33:AI33" si="52">SUM(AC34:AC37)</f>
        <v>850</v>
      </c>
      <c r="AD33" s="181">
        <f t="shared" si="52"/>
        <v>600</v>
      </c>
      <c r="AE33" s="181">
        <f t="shared" si="52"/>
        <v>0</v>
      </c>
      <c r="AF33" s="181">
        <f t="shared" si="52"/>
        <v>0</v>
      </c>
      <c r="AG33" s="181">
        <f t="shared" si="52"/>
        <v>0</v>
      </c>
      <c r="AH33" s="181">
        <f t="shared" si="52"/>
        <v>250</v>
      </c>
      <c r="AI33" s="181">
        <f t="shared" si="52"/>
        <v>0</v>
      </c>
      <c r="AJ33" s="192"/>
      <c r="AK33" s="181">
        <f t="shared" ref="AK33:AQ33" si="53">SUM(AK34:AK37)</f>
        <v>850</v>
      </c>
      <c r="AL33" s="181">
        <f t="shared" si="53"/>
        <v>600</v>
      </c>
      <c r="AM33" s="181">
        <f t="shared" si="53"/>
        <v>0</v>
      </c>
      <c r="AN33" s="181">
        <f t="shared" si="53"/>
        <v>0</v>
      </c>
      <c r="AO33" s="181">
        <f t="shared" si="53"/>
        <v>0</v>
      </c>
      <c r="AP33" s="181">
        <f t="shared" si="53"/>
        <v>250</v>
      </c>
      <c r="AQ33" s="181">
        <f t="shared" si="53"/>
        <v>0</v>
      </c>
      <c r="AR33" s="192"/>
      <c r="AS33" s="181">
        <f t="shared" ref="AS33:AY33" si="54">SUM(AS34:AS37)</f>
        <v>750</v>
      </c>
      <c r="AT33" s="181">
        <f t="shared" si="54"/>
        <v>550</v>
      </c>
      <c r="AU33" s="181">
        <f t="shared" si="54"/>
        <v>0</v>
      </c>
      <c r="AV33" s="181">
        <f t="shared" si="54"/>
        <v>0</v>
      </c>
      <c r="AW33" s="181">
        <f t="shared" si="54"/>
        <v>0</v>
      </c>
      <c r="AX33" s="181">
        <f t="shared" si="54"/>
        <v>200</v>
      </c>
      <c r="AY33" s="181">
        <f t="shared" si="54"/>
        <v>0</v>
      </c>
    </row>
    <row r="34" spans="3:51" ht="32.1" customHeight="1" x14ac:dyDescent="0.25">
      <c r="D34" s="202"/>
      <c r="E34" s="182">
        <f>+Metas!H1094</f>
        <v>936</v>
      </c>
      <c r="F34" s="183" t="str">
        <f>+Metas!K1094</f>
        <v xml:space="preserve">Sitios digitales comunitarios con sostenibilidad y continuidad de conectividad </v>
      </c>
      <c r="G34" s="226">
        <f>+Metas!J1094</f>
        <v>180</v>
      </c>
      <c r="H34" s="1">
        <f>SUM(I34:L34)</f>
        <v>180</v>
      </c>
      <c r="I34" s="198"/>
      <c r="J34" s="198">
        <v>60</v>
      </c>
      <c r="K34" s="198">
        <v>60</v>
      </c>
      <c r="L34" s="198">
        <v>60</v>
      </c>
      <c r="M34" s="186">
        <f t="shared" si="46"/>
        <v>1200</v>
      </c>
      <c r="N34" s="186">
        <f t="shared" si="46"/>
        <v>1200</v>
      </c>
      <c r="O34" s="186">
        <f t="shared" si="46"/>
        <v>0</v>
      </c>
      <c r="P34" s="186">
        <f t="shared" si="46"/>
        <v>0</v>
      </c>
      <c r="Q34" s="186">
        <f t="shared" si="46"/>
        <v>0</v>
      </c>
      <c r="R34" s="186">
        <f t="shared" si="46"/>
        <v>0</v>
      </c>
      <c r="S34" s="186">
        <f t="shared" si="46"/>
        <v>0</v>
      </c>
      <c r="T34" s="227">
        <f>+I34</f>
        <v>0</v>
      </c>
      <c r="U34" s="186">
        <f>SUM(V34:AA34)</f>
        <v>0</v>
      </c>
      <c r="V34" s="199"/>
      <c r="W34" s="199"/>
      <c r="X34" s="199"/>
      <c r="Y34" s="199"/>
      <c r="Z34" s="199"/>
      <c r="AA34" s="199"/>
      <c r="AB34" s="227">
        <f>+J34</f>
        <v>60</v>
      </c>
      <c r="AC34" s="186">
        <f>SUM(AD34:AI34)</f>
        <v>400</v>
      </c>
      <c r="AD34" s="199">
        <v>400</v>
      </c>
      <c r="AE34" s="199"/>
      <c r="AF34" s="199"/>
      <c r="AG34" s="199"/>
      <c r="AH34" s="199"/>
      <c r="AI34" s="199"/>
      <c r="AJ34" s="227">
        <f>+K34</f>
        <v>60</v>
      </c>
      <c r="AK34" s="186">
        <f>SUM(AL34:AQ34)</f>
        <v>400</v>
      </c>
      <c r="AL34" s="199">
        <v>400</v>
      </c>
      <c r="AM34" s="199"/>
      <c r="AN34" s="199"/>
      <c r="AO34" s="199"/>
      <c r="AP34" s="199"/>
      <c r="AQ34" s="199"/>
      <c r="AR34" s="227">
        <f>+L34</f>
        <v>60</v>
      </c>
      <c r="AS34" s="186">
        <f>SUM(AT34:AY34)</f>
        <v>400</v>
      </c>
      <c r="AT34" s="199">
        <v>400</v>
      </c>
      <c r="AU34" s="199"/>
      <c r="AV34" s="199"/>
      <c r="AW34" s="199"/>
      <c r="AX34" s="199"/>
      <c r="AY34" s="199"/>
    </row>
    <row r="35" spans="3:51" ht="32.1" customHeight="1" x14ac:dyDescent="0.25">
      <c r="D35" s="202"/>
      <c r="E35" s="182">
        <f>+Metas!H1095</f>
        <v>937</v>
      </c>
      <c r="F35" s="183" t="str">
        <f>+Metas!K1095</f>
        <v xml:space="preserve">Nuevas sedes escolares con conectividad </v>
      </c>
      <c r="G35" s="226">
        <f>+Metas!J1095</f>
        <v>280</v>
      </c>
      <c r="H35" s="1">
        <f>SUM(I35:L35)</f>
        <v>280</v>
      </c>
      <c r="I35" s="198"/>
      <c r="J35" s="198">
        <v>100</v>
      </c>
      <c r="K35" s="198">
        <v>100</v>
      </c>
      <c r="L35" s="198">
        <v>80</v>
      </c>
      <c r="M35" s="186">
        <f t="shared" si="46"/>
        <v>450</v>
      </c>
      <c r="N35" s="186">
        <f t="shared" si="46"/>
        <v>0</v>
      </c>
      <c r="O35" s="186">
        <f t="shared" si="46"/>
        <v>0</v>
      </c>
      <c r="P35" s="186">
        <f t="shared" si="46"/>
        <v>0</v>
      </c>
      <c r="Q35" s="186">
        <f t="shared" si="46"/>
        <v>0</v>
      </c>
      <c r="R35" s="186">
        <f t="shared" si="46"/>
        <v>450</v>
      </c>
      <c r="S35" s="186">
        <f t="shared" si="46"/>
        <v>0</v>
      </c>
      <c r="T35" s="227">
        <f>+I35</f>
        <v>0</v>
      </c>
      <c r="U35" s="186">
        <f>SUM(V35:AA35)</f>
        <v>0</v>
      </c>
      <c r="V35" s="199"/>
      <c r="W35" s="199"/>
      <c r="X35" s="199"/>
      <c r="Y35" s="199"/>
      <c r="Z35" s="199"/>
      <c r="AA35" s="199"/>
      <c r="AB35" s="227">
        <f>+J35</f>
        <v>100</v>
      </c>
      <c r="AC35" s="186">
        <f>SUM(AD35:AI35)</f>
        <v>150</v>
      </c>
      <c r="AD35" s="199"/>
      <c r="AE35" s="199"/>
      <c r="AF35" s="199"/>
      <c r="AG35" s="199"/>
      <c r="AH35" s="199">
        <v>150</v>
      </c>
      <c r="AI35" s="199"/>
      <c r="AJ35" s="227">
        <f>+K35</f>
        <v>100</v>
      </c>
      <c r="AK35" s="186">
        <f>SUM(AL35:AQ35)</f>
        <v>150</v>
      </c>
      <c r="AL35" s="199"/>
      <c r="AM35" s="199"/>
      <c r="AN35" s="199"/>
      <c r="AO35" s="199"/>
      <c r="AP35" s="199">
        <v>150</v>
      </c>
      <c r="AQ35" s="199"/>
      <c r="AR35" s="227">
        <f>+L35</f>
        <v>80</v>
      </c>
      <c r="AS35" s="186">
        <f>SUM(AT35:AY35)</f>
        <v>150</v>
      </c>
      <c r="AT35" s="199"/>
      <c r="AU35" s="199"/>
      <c r="AV35" s="199"/>
      <c r="AW35" s="199"/>
      <c r="AX35" s="199">
        <v>150</v>
      </c>
      <c r="AY35" s="199"/>
    </row>
    <row r="36" spans="3:51" ht="32.1" customHeight="1" x14ac:dyDescent="0.25">
      <c r="D36" s="202"/>
      <c r="E36" s="182">
        <f>+Metas!H1096</f>
        <v>938</v>
      </c>
      <c r="F36" s="183" t="str">
        <f>+Metas!K1096</f>
        <v>Instituciones Educativas con continuidad de conectividad</v>
      </c>
      <c r="G36" s="226">
        <f>+Metas!J1096</f>
        <v>50</v>
      </c>
      <c r="H36" s="1">
        <f>SUM(I36:L36)</f>
        <v>50</v>
      </c>
      <c r="I36" s="198"/>
      <c r="J36" s="198">
        <v>20</v>
      </c>
      <c r="K36" s="198">
        <v>20</v>
      </c>
      <c r="L36" s="198">
        <v>10</v>
      </c>
      <c r="M36" s="186">
        <f t="shared" si="46"/>
        <v>550</v>
      </c>
      <c r="N36" s="186">
        <f t="shared" si="46"/>
        <v>550</v>
      </c>
      <c r="O36" s="186">
        <f t="shared" si="46"/>
        <v>0</v>
      </c>
      <c r="P36" s="186">
        <f t="shared" si="46"/>
        <v>0</v>
      </c>
      <c r="Q36" s="186">
        <f t="shared" si="46"/>
        <v>0</v>
      </c>
      <c r="R36" s="186">
        <f t="shared" si="46"/>
        <v>0</v>
      </c>
      <c r="S36" s="186">
        <f t="shared" si="46"/>
        <v>0</v>
      </c>
      <c r="T36" s="227">
        <f>+I36</f>
        <v>0</v>
      </c>
      <c r="U36" s="186">
        <f>SUM(V36:AA36)</f>
        <v>0</v>
      </c>
      <c r="V36" s="199"/>
      <c r="W36" s="199"/>
      <c r="X36" s="199"/>
      <c r="Y36" s="199"/>
      <c r="Z36" s="199"/>
      <c r="AA36" s="199"/>
      <c r="AB36" s="227">
        <f>+J36</f>
        <v>20</v>
      </c>
      <c r="AC36" s="186">
        <f>SUM(AD36:AI36)</f>
        <v>200</v>
      </c>
      <c r="AD36" s="199">
        <v>200</v>
      </c>
      <c r="AE36" s="199"/>
      <c r="AF36" s="199"/>
      <c r="AG36" s="199"/>
      <c r="AH36" s="199"/>
      <c r="AI36" s="199"/>
      <c r="AJ36" s="227">
        <f>+K36</f>
        <v>20</v>
      </c>
      <c r="AK36" s="186">
        <f>SUM(AL36:AQ36)</f>
        <v>200</v>
      </c>
      <c r="AL36" s="199">
        <v>200</v>
      </c>
      <c r="AM36" s="199"/>
      <c r="AN36" s="199"/>
      <c r="AO36" s="199"/>
      <c r="AP36" s="199"/>
      <c r="AQ36" s="199"/>
      <c r="AR36" s="227">
        <f>+L36</f>
        <v>10</v>
      </c>
      <c r="AS36" s="186">
        <f>SUM(AT36:AY36)</f>
        <v>150</v>
      </c>
      <c r="AT36" s="199">
        <v>150</v>
      </c>
      <c r="AU36" s="199"/>
      <c r="AV36" s="199"/>
      <c r="AW36" s="199"/>
      <c r="AX36" s="199"/>
      <c r="AY36" s="199"/>
    </row>
    <row r="37" spans="3:51" ht="32.1" customHeight="1" x14ac:dyDescent="0.25">
      <c r="D37" s="202"/>
      <c r="E37" s="182">
        <f>+Metas!H1097</f>
        <v>939</v>
      </c>
      <c r="F37" s="183" t="str">
        <f>+Metas!K1097</f>
        <v>Nuevos hogares de estrato 1 y 2 con conexión a internet</v>
      </c>
      <c r="G37" s="226">
        <f>+Metas!J1097</f>
        <v>5450</v>
      </c>
      <c r="H37" s="1">
        <f>SUM(I37:L37)</f>
        <v>5450</v>
      </c>
      <c r="I37" s="198">
        <v>3000</v>
      </c>
      <c r="J37" s="198">
        <v>1000</v>
      </c>
      <c r="K37" s="198">
        <v>1000</v>
      </c>
      <c r="L37" s="198">
        <v>450</v>
      </c>
      <c r="M37" s="186">
        <f t="shared" si="46"/>
        <v>450</v>
      </c>
      <c r="N37" s="186">
        <f t="shared" si="46"/>
        <v>0</v>
      </c>
      <c r="O37" s="186">
        <f t="shared" si="46"/>
        <v>0</v>
      </c>
      <c r="P37" s="186">
        <f t="shared" si="46"/>
        <v>0</v>
      </c>
      <c r="Q37" s="186">
        <f t="shared" si="46"/>
        <v>0</v>
      </c>
      <c r="R37" s="186">
        <f t="shared" si="46"/>
        <v>450</v>
      </c>
      <c r="S37" s="186">
        <f t="shared" si="46"/>
        <v>0</v>
      </c>
      <c r="T37" s="227">
        <f>+I37</f>
        <v>3000</v>
      </c>
      <c r="U37" s="186">
        <f>SUM(V37:AA37)</f>
        <v>200</v>
      </c>
      <c r="V37" s="199"/>
      <c r="W37" s="199"/>
      <c r="X37" s="199"/>
      <c r="Y37" s="199"/>
      <c r="Z37" s="199">
        <v>200</v>
      </c>
      <c r="AA37" s="199"/>
      <c r="AB37" s="227">
        <f>+J37</f>
        <v>1000</v>
      </c>
      <c r="AC37" s="186">
        <f>SUM(AD37:AI37)</f>
        <v>100</v>
      </c>
      <c r="AD37" s="199"/>
      <c r="AE37" s="199"/>
      <c r="AF37" s="199"/>
      <c r="AG37" s="199"/>
      <c r="AH37" s="199">
        <v>100</v>
      </c>
      <c r="AI37" s="199"/>
      <c r="AJ37" s="227">
        <f>+K37</f>
        <v>1000</v>
      </c>
      <c r="AK37" s="186">
        <f>SUM(AL37:AQ37)</f>
        <v>100</v>
      </c>
      <c r="AL37" s="199"/>
      <c r="AM37" s="199"/>
      <c r="AN37" s="199"/>
      <c r="AO37" s="199"/>
      <c r="AP37" s="199">
        <v>100</v>
      </c>
      <c r="AQ37" s="199"/>
      <c r="AR37" s="227">
        <f>+L37</f>
        <v>450</v>
      </c>
      <c r="AS37" s="186">
        <f>SUM(AT37:AY37)</f>
        <v>50</v>
      </c>
      <c r="AT37" s="199"/>
      <c r="AU37" s="199"/>
      <c r="AV37" s="199"/>
      <c r="AW37" s="199"/>
      <c r="AX37" s="199">
        <v>50</v>
      </c>
      <c r="AY37" s="199"/>
    </row>
    <row r="38" spans="3:51" ht="32.1" customHeight="1" x14ac:dyDescent="0.25">
      <c r="D38" s="202" t="s">
        <v>2940</v>
      </c>
      <c r="E38" s="551" t="s">
        <v>2939</v>
      </c>
      <c r="F38" s="552"/>
      <c r="G38" s="189"/>
      <c r="H38" s="177"/>
      <c r="I38" s="178"/>
      <c r="J38" s="178"/>
      <c r="K38" s="178"/>
      <c r="L38" s="178"/>
      <c r="M38" s="190">
        <f t="shared" si="46"/>
        <v>50</v>
      </c>
      <c r="N38" s="190">
        <f t="shared" si="46"/>
        <v>50</v>
      </c>
      <c r="O38" s="190">
        <f t="shared" si="46"/>
        <v>0</v>
      </c>
      <c r="P38" s="190">
        <f t="shared" si="46"/>
        <v>0</v>
      </c>
      <c r="Q38" s="190">
        <f t="shared" si="46"/>
        <v>0</v>
      </c>
      <c r="R38" s="190">
        <f t="shared" si="46"/>
        <v>0</v>
      </c>
      <c r="S38" s="190">
        <f t="shared" si="46"/>
        <v>0</v>
      </c>
      <c r="T38" s="180"/>
      <c r="U38" s="181">
        <f t="shared" ref="U38:AA38" si="55">SUM(U39:U39)</f>
        <v>5</v>
      </c>
      <c r="V38" s="181">
        <f t="shared" si="55"/>
        <v>5</v>
      </c>
      <c r="W38" s="181">
        <f t="shared" si="55"/>
        <v>0</v>
      </c>
      <c r="X38" s="181">
        <f t="shared" si="55"/>
        <v>0</v>
      </c>
      <c r="Y38" s="181">
        <f t="shared" si="55"/>
        <v>0</v>
      </c>
      <c r="Z38" s="181">
        <f t="shared" si="55"/>
        <v>0</v>
      </c>
      <c r="AA38" s="181">
        <f t="shared" si="55"/>
        <v>0</v>
      </c>
      <c r="AB38" s="180"/>
      <c r="AC38" s="181">
        <f t="shared" ref="AC38:AI38" si="56">SUM(AC39:AC39)</f>
        <v>10</v>
      </c>
      <c r="AD38" s="181">
        <f t="shared" si="56"/>
        <v>10</v>
      </c>
      <c r="AE38" s="181">
        <f t="shared" si="56"/>
        <v>0</v>
      </c>
      <c r="AF38" s="181">
        <f t="shared" si="56"/>
        <v>0</v>
      </c>
      <c r="AG38" s="181">
        <f t="shared" si="56"/>
        <v>0</v>
      </c>
      <c r="AH38" s="181">
        <f t="shared" si="56"/>
        <v>0</v>
      </c>
      <c r="AI38" s="181">
        <f t="shared" si="56"/>
        <v>0</v>
      </c>
      <c r="AJ38" s="180"/>
      <c r="AK38" s="181">
        <f t="shared" ref="AK38:AQ38" si="57">SUM(AK39:AK39)</f>
        <v>20</v>
      </c>
      <c r="AL38" s="181">
        <f t="shared" si="57"/>
        <v>20</v>
      </c>
      <c r="AM38" s="181">
        <f t="shared" si="57"/>
        <v>0</v>
      </c>
      <c r="AN38" s="181">
        <f t="shared" si="57"/>
        <v>0</v>
      </c>
      <c r="AO38" s="181">
        <f t="shared" si="57"/>
        <v>0</v>
      </c>
      <c r="AP38" s="181">
        <f t="shared" si="57"/>
        <v>0</v>
      </c>
      <c r="AQ38" s="181">
        <f t="shared" si="57"/>
        <v>0</v>
      </c>
      <c r="AR38" s="180"/>
      <c r="AS38" s="181">
        <f t="shared" ref="AS38:AY38" si="58">SUM(AS39:AS39)</f>
        <v>15</v>
      </c>
      <c r="AT38" s="181">
        <f t="shared" si="58"/>
        <v>15</v>
      </c>
      <c r="AU38" s="181">
        <f t="shared" si="58"/>
        <v>0</v>
      </c>
      <c r="AV38" s="181">
        <f t="shared" si="58"/>
        <v>0</v>
      </c>
      <c r="AW38" s="181">
        <f t="shared" si="58"/>
        <v>0</v>
      </c>
      <c r="AX38" s="181">
        <f t="shared" si="58"/>
        <v>0</v>
      </c>
      <c r="AY38" s="181">
        <f t="shared" si="58"/>
        <v>0</v>
      </c>
    </row>
    <row r="39" spans="3:51" ht="32.1" customHeight="1" x14ac:dyDescent="0.25">
      <c r="D39" s="202"/>
      <c r="E39" s="182">
        <f>+Metas!H1098</f>
        <v>940</v>
      </c>
      <c r="F39" s="183" t="str">
        <f>+Metas!K1098</f>
        <v>Implementación de la Política de recolección de residuos de aparatos eléctricos y electrónicos (RAEE) en IE, Entidades públicas y territoriales</v>
      </c>
      <c r="G39" s="230">
        <f>+Metas!J1098</f>
        <v>1</v>
      </c>
      <c r="H39" s="3">
        <f>SUM(I39:L39)</f>
        <v>1</v>
      </c>
      <c r="I39" s="396">
        <v>0.25</v>
      </c>
      <c r="J39" s="396">
        <v>0.25</v>
      </c>
      <c r="K39" s="396">
        <v>0.25</v>
      </c>
      <c r="L39" s="396">
        <v>0.25</v>
      </c>
      <c r="M39" s="186">
        <f t="shared" si="46"/>
        <v>50</v>
      </c>
      <c r="N39" s="186">
        <f t="shared" si="46"/>
        <v>50</v>
      </c>
      <c r="O39" s="186">
        <f t="shared" si="46"/>
        <v>0</v>
      </c>
      <c r="P39" s="186">
        <f t="shared" si="46"/>
        <v>0</v>
      </c>
      <c r="Q39" s="186">
        <f t="shared" si="46"/>
        <v>0</v>
      </c>
      <c r="R39" s="186">
        <f t="shared" si="46"/>
        <v>0</v>
      </c>
      <c r="S39" s="186">
        <f t="shared" si="46"/>
        <v>0</v>
      </c>
      <c r="T39" s="227">
        <f>+I39</f>
        <v>0.25</v>
      </c>
      <c r="U39" s="186">
        <f>SUM(V39:AA39)</f>
        <v>5</v>
      </c>
      <c r="V39" s="199">
        <v>5</v>
      </c>
      <c r="W39" s="199"/>
      <c r="X39" s="199"/>
      <c r="Y39" s="199"/>
      <c r="Z39" s="199"/>
      <c r="AA39" s="199"/>
      <c r="AB39" s="227">
        <f>+J39</f>
        <v>0.25</v>
      </c>
      <c r="AC39" s="186">
        <f>SUM(AD39:AI39)</f>
        <v>10</v>
      </c>
      <c r="AD39" s="199">
        <v>10</v>
      </c>
      <c r="AE39" s="199"/>
      <c r="AF39" s="199"/>
      <c r="AG39" s="199"/>
      <c r="AH39" s="199"/>
      <c r="AI39" s="199"/>
      <c r="AJ39" s="227">
        <f>+K39</f>
        <v>0.25</v>
      </c>
      <c r="AK39" s="186">
        <f>SUM(AL39:AQ39)</f>
        <v>20</v>
      </c>
      <c r="AL39" s="199">
        <v>20</v>
      </c>
      <c r="AM39" s="199"/>
      <c r="AN39" s="199"/>
      <c r="AO39" s="199"/>
      <c r="AP39" s="199"/>
      <c r="AQ39" s="199"/>
      <c r="AR39" s="227">
        <f>+L39</f>
        <v>0.25</v>
      </c>
      <c r="AS39" s="186">
        <f>SUM(AT39:AY39)</f>
        <v>15</v>
      </c>
      <c r="AT39" s="199">
        <v>15</v>
      </c>
      <c r="AU39" s="199"/>
      <c r="AV39" s="199"/>
      <c r="AW39" s="199"/>
      <c r="AX39" s="199"/>
      <c r="AY39" s="199"/>
    </row>
    <row r="40" spans="3:51" ht="32.1" customHeight="1" x14ac:dyDescent="0.25">
      <c r="C40" s="203" t="s">
        <v>2941</v>
      </c>
      <c r="D40" s="165" t="s">
        <v>608</v>
      </c>
      <c r="E40" s="168"/>
      <c r="F40" s="168"/>
      <c r="G40" s="194"/>
      <c r="H40" s="170"/>
      <c r="I40" s="171"/>
      <c r="J40" s="171"/>
      <c r="K40" s="171"/>
      <c r="L40" s="171"/>
      <c r="M40" s="195">
        <f t="shared" ref="M40:S40" si="59">SUM(M41:M54)/2</f>
        <v>500</v>
      </c>
      <c r="N40" s="195">
        <f t="shared" si="59"/>
        <v>500</v>
      </c>
      <c r="O40" s="195">
        <f t="shared" si="59"/>
        <v>0</v>
      </c>
      <c r="P40" s="195">
        <f t="shared" si="59"/>
        <v>0</v>
      </c>
      <c r="Q40" s="195">
        <f t="shared" si="59"/>
        <v>0</v>
      </c>
      <c r="R40" s="195">
        <f t="shared" si="59"/>
        <v>0</v>
      </c>
      <c r="S40" s="195">
        <f t="shared" si="59"/>
        <v>0</v>
      </c>
      <c r="T40" s="204"/>
      <c r="U40" s="205">
        <f t="shared" ref="U40:AA40" si="60">SUM(U41:U54)/2</f>
        <v>50</v>
      </c>
      <c r="V40" s="205">
        <f t="shared" si="60"/>
        <v>50</v>
      </c>
      <c r="W40" s="205">
        <f t="shared" si="60"/>
        <v>0</v>
      </c>
      <c r="X40" s="205">
        <f t="shared" si="60"/>
        <v>0</v>
      </c>
      <c r="Y40" s="205">
        <f t="shared" si="60"/>
        <v>0</v>
      </c>
      <c r="Z40" s="205">
        <f t="shared" si="60"/>
        <v>0</v>
      </c>
      <c r="AA40" s="205">
        <f t="shared" si="60"/>
        <v>0</v>
      </c>
      <c r="AB40" s="204"/>
      <c r="AC40" s="205">
        <f t="shared" ref="AC40:AI40" si="61">SUM(AC41:AC54)/2</f>
        <v>135</v>
      </c>
      <c r="AD40" s="205">
        <f t="shared" si="61"/>
        <v>135</v>
      </c>
      <c r="AE40" s="205">
        <f t="shared" si="61"/>
        <v>0</v>
      </c>
      <c r="AF40" s="205">
        <f t="shared" si="61"/>
        <v>0</v>
      </c>
      <c r="AG40" s="205">
        <f t="shared" si="61"/>
        <v>0</v>
      </c>
      <c r="AH40" s="205">
        <f t="shared" si="61"/>
        <v>0</v>
      </c>
      <c r="AI40" s="205">
        <f t="shared" si="61"/>
        <v>0</v>
      </c>
      <c r="AJ40" s="204"/>
      <c r="AK40" s="205">
        <f t="shared" ref="AK40:AQ40" si="62">SUM(AK41:AK54)/2</f>
        <v>180</v>
      </c>
      <c r="AL40" s="205">
        <f t="shared" si="62"/>
        <v>180</v>
      </c>
      <c r="AM40" s="205">
        <f t="shared" si="62"/>
        <v>0</v>
      </c>
      <c r="AN40" s="205">
        <f t="shared" si="62"/>
        <v>0</v>
      </c>
      <c r="AO40" s="205">
        <f t="shared" si="62"/>
        <v>0</v>
      </c>
      <c r="AP40" s="205">
        <f t="shared" si="62"/>
        <v>0</v>
      </c>
      <c r="AQ40" s="205">
        <f t="shared" si="62"/>
        <v>0</v>
      </c>
      <c r="AR40" s="204"/>
      <c r="AS40" s="205">
        <f t="shared" ref="AS40:AY40" si="63">SUM(AS41:AS54)/2</f>
        <v>135</v>
      </c>
      <c r="AT40" s="205">
        <f t="shared" si="63"/>
        <v>135</v>
      </c>
      <c r="AU40" s="205">
        <f t="shared" si="63"/>
        <v>0</v>
      </c>
      <c r="AV40" s="205">
        <f t="shared" si="63"/>
        <v>0</v>
      </c>
      <c r="AW40" s="205">
        <f t="shared" si="63"/>
        <v>0</v>
      </c>
      <c r="AX40" s="205">
        <f t="shared" si="63"/>
        <v>0</v>
      </c>
      <c r="AY40" s="205">
        <f t="shared" si="63"/>
        <v>0</v>
      </c>
    </row>
    <row r="41" spans="3:51" ht="32.1" customHeight="1" x14ac:dyDescent="0.25">
      <c r="D41" s="202" t="s">
        <v>2943</v>
      </c>
      <c r="E41" s="540" t="s">
        <v>2942</v>
      </c>
      <c r="F41" s="541"/>
      <c r="G41" s="189"/>
      <c r="H41" s="177"/>
      <c r="I41" s="178"/>
      <c r="J41" s="178"/>
      <c r="K41" s="178"/>
      <c r="L41" s="178"/>
      <c r="M41" s="190">
        <f t="shared" ref="M41:S54" si="64">+U41+AC41+AK41+AS41</f>
        <v>445</v>
      </c>
      <c r="N41" s="190">
        <f t="shared" si="64"/>
        <v>445</v>
      </c>
      <c r="O41" s="190">
        <f t="shared" si="64"/>
        <v>0</v>
      </c>
      <c r="P41" s="190">
        <f t="shared" si="64"/>
        <v>0</v>
      </c>
      <c r="Q41" s="190">
        <f t="shared" si="64"/>
        <v>0</v>
      </c>
      <c r="R41" s="190">
        <f t="shared" si="64"/>
        <v>0</v>
      </c>
      <c r="S41" s="190">
        <f t="shared" si="64"/>
        <v>0</v>
      </c>
      <c r="T41" s="192"/>
      <c r="U41" s="181">
        <f t="shared" ref="U41:AA41" si="65">SUM(U42:U50)</f>
        <v>40</v>
      </c>
      <c r="V41" s="181">
        <f t="shared" si="65"/>
        <v>40</v>
      </c>
      <c r="W41" s="181">
        <f t="shared" si="65"/>
        <v>0</v>
      </c>
      <c r="X41" s="181">
        <f t="shared" si="65"/>
        <v>0</v>
      </c>
      <c r="Y41" s="181">
        <f t="shared" si="65"/>
        <v>0</v>
      </c>
      <c r="Z41" s="181">
        <f t="shared" si="65"/>
        <v>0</v>
      </c>
      <c r="AA41" s="181">
        <f t="shared" si="65"/>
        <v>0</v>
      </c>
      <c r="AB41" s="192"/>
      <c r="AC41" s="181">
        <f t="shared" ref="AC41:AI41" si="66">SUM(AC42:AC50)</f>
        <v>120</v>
      </c>
      <c r="AD41" s="181">
        <f t="shared" si="66"/>
        <v>120</v>
      </c>
      <c r="AE41" s="181">
        <f t="shared" si="66"/>
        <v>0</v>
      </c>
      <c r="AF41" s="181">
        <f t="shared" si="66"/>
        <v>0</v>
      </c>
      <c r="AG41" s="181">
        <f t="shared" si="66"/>
        <v>0</v>
      </c>
      <c r="AH41" s="181">
        <f t="shared" si="66"/>
        <v>0</v>
      </c>
      <c r="AI41" s="181">
        <f t="shared" si="66"/>
        <v>0</v>
      </c>
      <c r="AJ41" s="192"/>
      <c r="AK41" s="181">
        <f t="shared" ref="AK41:AQ41" si="67">SUM(AK42:AK50)</f>
        <v>165</v>
      </c>
      <c r="AL41" s="181">
        <f t="shared" si="67"/>
        <v>165</v>
      </c>
      <c r="AM41" s="181">
        <f t="shared" si="67"/>
        <v>0</v>
      </c>
      <c r="AN41" s="181">
        <f t="shared" si="67"/>
        <v>0</v>
      </c>
      <c r="AO41" s="181">
        <f t="shared" si="67"/>
        <v>0</v>
      </c>
      <c r="AP41" s="181">
        <f t="shared" si="67"/>
        <v>0</v>
      </c>
      <c r="AQ41" s="181">
        <f t="shared" si="67"/>
        <v>0</v>
      </c>
      <c r="AR41" s="192"/>
      <c r="AS41" s="181">
        <f t="shared" ref="AS41:AY41" si="68">SUM(AS42:AS50)</f>
        <v>120</v>
      </c>
      <c r="AT41" s="181">
        <f t="shared" si="68"/>
        <v>120</v>
      </c>
      <c r="AU41" s="181">
        <f t="shared" si="68"/>
        <v>0</v>
      </c>
      <c r="AV41" s="181">
        <f t="shared" si="68"/>
        <v>0</v>
      </c>
      <c r="AW41" s="181">
        <f t="shared" si="68"/>
        <v>0</v>
      </c>
      <c r="AX41" s="181">
        <f t="shared" si="68"/>
        <v>0</v>
      </c>
      <c r="AY41" s="181">
        <f t="shared" si="68"/>
        <v>0</v>
      </c>
    </row>
    <row r="42" spans="3:51" ht="32.1" customHeight="1" x14ac:dyDescent="0.25">
      <c r="D42" s="202"/>
      <c r="E42" s="182">
        <f>+Metas!H1100</f>
        <v>941</v>
      </c>
      <c r="F42" s="191" t="str">
        <f>+Metas!K1100</f>
        <v xml:space="preserve">Trámites, servicios u OPAs totalmente en línea </v>
      </c>
      <c r="G42" s="226">
        <f>+Metas!J1100</f>
        <v>3</v>
      </c>
      <c r="H42" s="1">
        <f>SUM(I42:L42)</f>
        <v>3</v>
      </c>
      <c r="I42" s="198"/>
      <c r="J42" s="198">
        <v>1</v>
      </c>
      <c r="K42" s="198">
        <v>2</v>
      </c>
      <c r="L42" s="198"/>
      <c r="M42" s="186">
        <f t="shared" si="64"/>
        <v>150</v>
      </c>
      <c r="N42" s="186">
        <f t="shared" si="64"/>
        <v>150</v>
      </c>
      <c r="O42" s="186">
        <f t="shared" si="64"/>
        <v>0</v>
      </c>
      <c r="P42" s="186">
        <f t="shared" si="64"/>
        <v>0</v>
      </c>
      <c r="Q42" s="186">
        <f t="shared" si="64"/>
        <v>0</v>
      </c>
      <c r="R42" s="186">
        <f t="shared" si="64"/>
        <v>0</v>
      </c>
      <c r="S42" s="186">
        <f t="shared" si="64"/>
        <v>0</v>
      </c>
      <c r="T42" s="227">
        <f>+I42</f>
        <v>0</v>
      </c>
      <c r="U42" s="186">
        <f>SUM(V42:AA42)</f>
        <v>0</v>
      </c>
      <c r="V42" s="199"/>
      <c r="W42" s="199"/>
      <c r="X42" s="199"/>
      <c r="Y42" s="199"/>
      <c r="Z42" s="199"/>
      <c r="AA42" s="199"/>
      <c r="AB42" s="227">
        <f>+J42</f>
        <v>1</v>
      </c>
      <c r="AC42" s="186">
        <f>SUM(AD42:AI42)</f>
        <v>50</v>
      </c>
      <c r="AD42" s="199">
        <v>50</v>
      </c>
      <c r="AE42" s="199"/>
      <c r="AF42" s="199"/>
      <c r="AG42" s="199"/>
      <c r="AH42" s="199"/>
      <c r="AI42" s="199"/>
      <c r="AJ42" s="227">
        <f>+K42</f>
        <v>2</v>
      </c>
      <c r="AK42" s="186">
        <f>SUM(AL42:AQ42)</f>
        <v>100</v>
      </c>
      <c r="AL42" s="199">
        <v>100</v>
      </c>
      <c r="AM42" s="199"/>
      <c r="AN42" s="199"/>
      <c r="AO42" s="199"/>
      <c r="AP42" s="199"/>
      <c r="AQ42" s="199"/>
      <c r="AR42" s="227">
        <f>+L42</f>
        <v>0</v>
      </c>
      <c r="AS42" s="186">
        <f>SUM(AT42:AY42)</f>
        <v>0</v>
      </c>
      <c r="AT42" s="199"/>
      <c r="AU42" s="199"/>
      <c r="AV42" s="199"/>
      <c r="AW42" s="199"/>
      <c r="AX42" s="199"/>
      <c r="AY42" s="199"/>
    </row>
    <row r="43" spans="3:51" ht="32.1" customHeight="1" x14ac:dyDescent="0.25">
      <c r="D43" s="202"/>
      <c r="E43" s="182">
        <f>+Metas!H1101</f>
        <v>942</v>
      </c>
      <c r="F43" s="191" t="str">
        <f>+Metas!K1101</f>
        <v xml:space="preserve">Procesos administrativos optimizados con el uso de TIC </v>
      </c>
      <c r="G43" s="226">
        <f>+Metas!J1101</f>
        <v>3</v>
      </c>
      <c r="H43" s="1">
        <f t="shared" ref="H43:H50" si="69">SUM(I43:L43)</f>
        <v>3</v>
      </c>
      <c r="I43" s="198"/>
      <c r="J43" s="198">
        <v>1</v>
      </c>
      <c r="K43" s="198">
        <v>2</v>
      </c>
      <c r="L43" s="198"/>
      <c r="M43" s="186">
        <f t="shared" si="64"/>
        <v>30</v>
      </c>
      <c r="N43" s="186">
        <f t="shared" si="64"/>
        <v>30</v>
      </c>
      <c r="O43" s="186">
        <f t="shared" si="64"/>
        <v>0</v>
      </c>
      <c r="P43" s="186">
        <f t="shared" si="64"/>
        <v>0</v>
      </c>
      <c r="Q43" s="186">
        <f t="shared" si="64"/>
        <v>0</v>
      </c>
      <c r="R43" s="186">
        <f t="shared" si="64"/>
        <v>0</v>
      </c>
      <c r="S43" s="186">
        <f t="shared" si="64"/>
        <v>0</v>
      </c>
      <c r="T43" s="227">
        <f t="shared" ref="T43:T50" si="70">+I43</f>
        <v>0</v>
      </c>
      <c r="U43" s="186">
        <f t="shared" ref="U43:U50" si="71">SUM(V43:AA43)</f>
        <v>0</v>
      </c>
      <c r="V43" s="199"/>
      <c r="W43" s="199"/>
      <c r="X43" s="199"/>
      <c r="Y43" s="199"/>
      <c r="Z43" s="199"/>
      <c r="AA43" s="199"/>
      <c r="AB43" s="227">
        <f t="shared" ref="AB43:AB50" si="72">+J43</f>
        <v>1</v>
      </c>
      <c r="AC43" s="186">
        <f t="shared" ref="AC43:AC50" si="73">SUM(AD43:AI43)</f>
        <v>10</v>
      </c>
      <c r="AD43" s="199">
        <v>10</v>
      </c>
      <c r="AE43" s="199"/>
      <c r="AF43" s="199"/>
      <c r="AG43" s="199"/>
      <c r="AH43" s="199"/>
      <c r="AI43" s="199"/>
      <c r="AJ43" s="227">
        <f t="shared" ref="AJ43:AJ50" si="74">+K43</f>
        <v>2</v>
      </c>
      <c r="AK43" s="186">
        <f t="shared" ref="AK43:AK50" si="75">SUM(AL43:AQ43)</f>
        <v>10</v>
      </c>
      <c r="AL43" s="199">
        <v>10</v>
      </c>
      <c r="AM43" s="199"/>
      <c r="AN43" s="199"/>
      <c r="AO43" s="199"/>
      <c r="AP43" s="199"/>
      <c r="AQ43" s="199"/>
      <c r="AR43" s="227">
        <f t="shared" ref="AR43:AR50" si="76">+L43</f>
        <v>0</v>
      </c>
      <c r="AS43" s="186">
        <f t="shared" ref="AS43:AS50" si="77">SUM(AT43:AY43)</f>
        <v>10</v>
      </c>
      <c r="AT43" s="199">
        <v>10</v>
      </c>
      <c r="AU43" s="199"/>
      <c r="AV43" s="199"/>
      <c r="AW43" s="199"/>
      <c r="AX43" s="199"/>
      <c r="AY43" s="199"/>
    </row>
    <row r="44" spans="3:51" ht="32.1" customHeight="1" x14ac:dyDescent="0.25">
      <c r="D44" s="202"/>
      <c r="E44" s="182">
        <f>+Metas!H1102</f>
        <v>943</v>
      </c>
      <c r="F44" s="191" t="str">
        <f>+Metas!K1102</f>
        <v xml:space="preserve">Conjuntos de Datos Abiertos de la entidad consultados y aprovechados por el ciudadano para toma de decisiones </v>
      </c>
      <c r="G44" s="226">
        <f>+Metas!J1102</f>
        <v>10</v>
      </c>
      <c r="H44" s="1">
        <f t="shared" si="69"/>
        <v>10</v>
      </c>
      <c r="I44" s="198">
        <v>1</v>
      </c>
      <c r="J44" s="198">
        <v>4</v>
      </c>
      <c r="K44" s="198">
        <v>4</v>
      </c>
      <c r="L44" s="198">
        <v>1</v>
      </c>
      <c r="M44" s="186">
        <f t="shared" si="64"/>
        <v>35</v>
      </c>
      <c r="N44" s="186">
        <f t="shared" si="64"/>
        <v>35</v>
      </c>
      <c r="O44" s="186">
        <f t="shared" si="64"/>
        <v>0</v>
      </c>
      <c r="P44" s="186">
        <f t="shared" si="64"/>
        <v>0</v>
      </c>
      <c r="Q44" s="186">
        <f t="shared" si="64"/>
        <v>0</v>
      </c>
      <c r="R44" s="186">
        <f t="shared" si="64"/>
        <v>0</v>
      </c>
      <c r="S44" s="186">
        <f t="shared" si="64"/>
        <v>0</v>
      </c>
      <c r="T44" s="227">
        <f t="shared" si="70"/>
        <v>1</v>
      </c>
      <c r="U44" s="186">
        <f t="shared" si="71"/>
        <v>5</v>
      </c>
      <c r="V44" s="199">
        <v>5</v>
      </c>
      <c r="W44" s="199"/>
      <c r="X44" s="199"/>
      <c r="Y44" s="199"/>
      <c r="Z44" s="199"/>
      <c r="AA44" s="199"/>
      <c r="AB44" s="227">
        <f t="shared" si="72"/>
        <v>4</v>
      </c>
      <c r="AC44" s="186">
        <f t="shared" si="73"/>
        <v>10</v>
      </c>
      <c r="AD44" s="199">
        <v>10</v>
      </c>
      <c r="AE44" s="199"/>
      <c r="AF44" s="199"/>
      <c r="AG44" s="199"/>
      <c r="AH44" s="199"/>
      <c r="AI44" s="199"/>
      <c r="AJ44" s="227">
        <f t="shared" si="74"/>
        <v>4</v>
      </c>
      <c r="AK44" s="186">
        <f t="shared" si="75"/>
        <v>10</v>
      </c>
      <c r="AL44" s="199">
        <v>10</v>
      </c>
      <c r="AM44" s="199"/>
      <c r="AN44" s="199"/>
      <c r="AO44" s="199"/>
      <c r="AP44" s="199"/>
      <c r="AQ44" s="199"/>
      <c r="AR44" s="227">
        <f t="shared" si="76"/>
        <v>1</v>
      </c>
      <c r="AS44" s="186">
        <f t="shared" si="77"/>
        <v>10</v>
      </c>
      <c r="AT44" s="199">
        <v>10</v>
      </c>
      <c r="AU44" s="199"/>
      <c r="AV44" s="199"/>
      <c r="AW44" s="199"/>
      <c r="AX44" s="199"/>
      <c r="AY44" s="199"/>
    </row>
    <row r="45" spans="3:51" ht="32.1" customHeight="1" x14ac:dyDescent="0.25">
      <c r="D45" s="202"/>
      <c r="E45" s="182">
        <f>+Metas!H1103</f>
        <v>944</v>
      </c>
      <c r="F45" s="191" t="str">
        <f>+Metas!K1103</f>
        <v xml:space="preserve">Ejercicios de Participación Ciudadana realizados con el uso de TIC </v>
      </c>
      <c r="G45" s="226">
        <f>+Metas!J1103</f>
        <v>40</v>
      </c>
      <c r="H45" s="1">
        <f t="shared" si="69"/>
        <v>40</v>
      </c>
      <c r="I45" s="198">
        <v>2</v>
      </c>
      <c r="J45" s="198">
        <v>10</v>
      </c>
      <c r="K45" s="198">
        <v>15</v>
      </c>
      <c r="L45" s="198">
        <v>13</v>
      </c>
      <c r="M45" s="186">
        <f t="shared" si="64"/>
        <v>20</v>
      </c>
      <c r="N45" s="186">
        <f t="shared" si="64"/>
        <v>20</v>
      </c>
      <c r="O45" s="186">
        <f t="shared" si="64"/>
        <v>0</v>
      </c>
      <c r="P45" s="186">
        <f t="shared" si="64"/>
        <v>0</v>
      </c>
      <c r="Q45" s="186">
        <f t="shared" si="64"/>
        <v>0</v>
      </c>
      <c r="R45" s="186">
        <f t="shared" si="64"/>
        <v>0</v>
      </c>
      <c r="S45" s="186">
        <f t="shared" si="64"/>
        <v>0</v>
      </c>
      <c r="T45" s="227">
        <f t="shared" si="70"/>
        <v>2</v>
      </c>
      <c r="U45" s="186">
        <f t="shared" si="71"/>
        <v>5</v>
      </c>
      <c r="V45" s="199">
        <v>5</v>
      </c>
      <c r="W45" s="199"/>
      <c r="X45" s="199"/>
      <c r="Y45" s="199"/>
      <c r="Z45" s="199"/>
      <c r="AA45" s="199"/>
      <c r="AB45" s="227">
        <f t="shared" si="72"/>
        <v>10</v>
      </c>
      <c r="AC45" s="186">
        <f t="shared" si="73"/>
        <v>5</v>
      </c>
      <c r="AD45" s="199">
        <v>5</v>
      </c>
      <c r="AE45" s="199"/>
      <c r="AF45" s="199"/>
      <c r="AG45" s="199"/>
      <c r="AH45" s="199"/>
      <c r="AI45" s="199"/>
      <c r="AJ45" s="227">
        <f t="shared" si="74"/>
        <v>15</v>
      </c>
      <c r="AK45" s="186">
        <f t="shared" si="75"/>
        <v>5</v>
      </c>
      <c r="AL45" s="199">
        <v>5</v>
      </c>
      <c r="AM45" s="199"/>
      <c r="AN45" s="199"/>
      <c r="AO45" s="199"/>
      <c r="AP45" s="199"/>
      <c r="AQ45" s="199"/>
      <c r="AR45" s="227">
        <f t="shared" si="76"/>
        <v>13</v>
      </c>
      <c r="AS45" s="186">
        <f t="shared" si="77"/>
        <v>5</v>
      </c>
      <c r="AT45" s="199">
        <v>5</v>
      </c>
      <c r="AU45" s="199"/>
      <c r="AV45" s="199"/>
      <c r="AW45" s="199"/>
      <c r="AX45" s="199"/>
      <c r="AY45" s="199"/>
    </row>
    <row r="46" spans="3:51" ht="32.1" customHeight="1" x14ac:dyDescent="0.25">
      <c r="D46" s="202"/>
      <c r="E46" s="182">
        <f>+Metas!H1104</f>
        <v>945</v>
      </c>
      <c r="F46" s="191" t="str">
        <f>+Metas!K1104</f>
        <v>Modelo de Territorio y Ciudad Inteligente implementado</v>
      </c>
      <c r="G46" s="226">
        <f>+Metas!J1104</f>
        <v>1</v>
      </c>
      <c r="H46" s="1">
        <f t="shared" si="69"/>
        <v>1</v>
      </c>
      <c r="I46" s="198"/>
      <c r="J46" s="198"/>
      <c r="K46" s="198"/>
      <c r="L46" s="198">
        <v>1</v>
      </c>
      <c r="M46" s="186">
        <f t="shared" si="64"/>
        <v>70</v>
      </c>
      <c r="N46" s="186">
        <f t="shared" si="64"/>
        <v>70</v>
      </c>
      <c r="O46" s="186">
        <f t="shared" si="64"/>
        <v>0</v>
      </c>
      <c r="P46" s="186">
        <f t="shared" si="64"/>
        <v>0</v>
      </c>
      <c r="Q46" s="186">
        <f t="shared" si="64"/>
        <v>0</v>
      </c>
      <c r="R46" s="186">
        <f t="shared" si="64"/>
        <v>0</v>
      </c>
      <c r="S46" s="186">
        <f t="shared" si="64"/>
        <v>0</v>
      </c>
      <c r="T46" s="227">
        <f t="shared" si="70"/>
        <v>0</v>
      </c>
      <c r="U46" s="186">
        <f t="shared" si="71"/>
        <v>0</v>
      </c>
      <c r="V46" s="199"/>
      <c r="W46" s="199"/>
      <c r="X46" s="199"/>
      <c r="Y46" s="199"/>
      <c r="Z46" s="199"/>
      <c r="AA46" s="199"/>
      <c r="AB46" s="227">
        <f t="shared" si="72"/>
        <v>0</v>
      </c>
      <c r="AC46" s="186">
        <f t="shared" si="73"/>
        <v>5</v>
      </c>
      <c r="AD46" s="199">
        <v>5</v>
      </c>
      <c r="AE46" s="199"/>
      <c r="AF46" s="199"/>
      <c r="AG46" s="199"/>
      <c r="AH46" s="199"/>
      <c r="AI46" s="199"/>
      <c r="AJ46" s="227">
        <f t="shared" si="74"/>
        <v>0</v>
      </c>
      <c r="AK46" s="186">
        <f t="shared" si="75"/>
        <v>5</v>
      </c>
      <c r="AL46" s="199">
        <v>5</v>
      </c>
      <c r="AM46" s="199"/>
      <c r="AN46" s="199"/>
      <c r="AO46" s="199"/>
      <c r="AP46" s="199"/>
      <c r="AQ46" s="199"/>
      <c r="AR46" s="227">
        <f t="shared" si="76"/>
        <v>1</v>
      </c>
      <c r="AS46" s="186">
        <f t="shared" si="77"/>
        <v>60</v>
      </c>
      <c r="AT46" s="199">
        <v>60</v>
      </c>
      <c r="AU46" s="199"/>
      <c r="AV46" s="199"/>
      <c r="AW46" s="199"/>
      <c r="AX46" s="199"/>
      <c r="AY46" s="199"/>
    </row>
    <row r="47" spans="3:51" ht="32.1" customHeight="1" x14ac:dyDescent="0.25">
      <c r="D47" s="202"/>
      <c r="E47" s="182">
        <f>+Metas!H1105</f>
        <v>946</v>
      </c>
      <c r="F47" s="191" t="str">
        <f>+Metas!K1105</f>
        <v xml:space="preserve">Servidores Públicos sensibilizados en la Política de Gobierno Digital </v>
      </c>
      <c r="G47" s="226">
        <f>+Metas!J1105</f>
        <v>400</v>
      </c>
      <c r="H47" s="1">
        <f t="shared" si="69"/>
        <v>400</v>
      </c>
      <c r="I47" s="198">
        <v>100</v>
      </c>
      <c r="J47" s="198">
        <v>100</v>
      </c>
      <c r="K47" s="198">
        <v>100</v>
      </c>
      <c r="L47" s="198">
        <v>100</v>
      </c>
      <c r="M47" s="186">
        <f t="shared" si="64"/>
        <v>35</v>
      </c>
      <c r="N47" s="186">
        <f t="shared" si="64"/>
        <v>35</v>
      </c>
      <c r="O47" s="186">
        <f t="shared" si="64"/>
        <v>0</v>
      </c>
      <c r="P47" s="186">
        <f t="shared" si="64"/>
        <v>0</v>
      </c>
      <c r="Q47" s="186">
        <f t="shared" si="64"/>
        <v>0</v>
      </c>
      <c r="R47" s="186">
        <f t="shared" si="64"/>
        <v>0</v>
      </c>
      <c r="S47" s="186">
        <f t="shared" si="64"/>
        <v>0</v>
      </c>
      <c r="T47" s="227">
        <f t="shared" si="70"/>
        <v>100</v>
      </c>
      <c r="U47" s="186">
        <f t="shared" si="71"/>
        <v>5</v>
      </c>
      <c r="V47" s="199">
        <v>5</v>
      </c>
      <c r="W47" s="199"/>
      <c r="X47" s="199"/>
      <c r="Y47" s="199"/>
      <c r="Z47" s="199"/>
      <c r="AA47" s="199"/>
      <c r="AB47" s="227">
        <f t="shared" si="72"/>
        <v>100</v>
      </c>
      <c r="AC47" s="186">
        <f t="shared" si="73"/>
        <v>10</v>
      </c>
      <c r="AD47" s="199">
        <v>10</v>
      </c>
      <c r="AE47" s="199"/>
      <c r="AF47" s="199"/>
      <c r="AG47" s="199"/>
      <c r="AH47" s="199"/>
      <c r="AI47" s="199"/>
      <c r="AJ47" s="227">
        <f t="shared" si="74"/>
        <v>100</v>
      </c>
      <c r="AK47" s="186">
        <f t="shared" si="75"/>
        <v>10</v>
      </c>
      <c r="AL47" s="199">
        <v>10</v>
      </c>
      <c r="AM47" s="199"/>
      <c r="AN47" s="199"/>
      <c r="AO47" s="199"/>
      <c r="AP47" s="199"/>
      <c r="AQ47" s="199"/>
      <c r="AR47" s="227">
        <f t="shared" si="76"/>
        <v>100</v>
      </c>
      <c r="AS47" s="186">
        <f t="shared" si="77"/>
        <v>10</v>
      </c>
      <c r="AT47" s="199">
        <v>10</v>
      </c>
      <c r="AU47" s="199"/>
      <c r="AV47" s="199"/>
      <c r="AW47" s="199"/>
      <c r="AX47" s="199"/>
      <c r="AY47" s="199"/>
    </row>
    <row r="48" spans="3:51" ht="32.1" customHeight="1" x14ac:dyDescent="0.25">
      <c r="D48" s="202"/>
      <c r="E48" s="182">
        <f>+Metas!H1106</f>
        <v>947</v>
      </c>
      <c r="F48" s="191" t="str">
        <f>+Metas!K1106</f>
        <v xml:space="preserve">Plan de Arquitectura Empresarial implementado </v>
      </c>
      <c r="G48" s="226">
        <f>+Metas!J1106</f>
        <v>1</v>
      </c>
      <c r="H48" s="1">
        <f t="shared" si="69"/>
        <v>1</v>
      </c>
      <c r="I48" s="198">
        <v>0.25</v>
      </c>
      <c r="J48" s="198">
        <v>0.25</v>
      </c>
      <c r="K48" s="198">
        <v>0.25</v>
      </c>
      <c r="L48" s="198">
        <v>0.25</v>
      </c>
      <c r="M48" s="186">
        <f t="shared" si="64"/>
        <v>50</v>
      </c>
      <c r="N48" s="186">
        <f t="shared" si="64"/>
        <v>50</v>
      </c>
      <c r="O48" s="186">
        <f t="shared" si="64"/>
        <v>0</v>
      </c>
      <c r="P48" s="186">
        <f t="shared" si="64"/>
        <v>0</v>
      </c>
      <c r="Q48" s="186">
        <f t="shared" si="64"/>
        <v>0</v>
      </c>
      <c r="R48" s="186">
        <f t="shared" si="64"/>
        <v>0</v>
      </c>
      <c r="S48" s="186">
        <f t="shared" si="64"/>
        <v>0</v>
      </c>
      <c r="T48" s="227">
        <f t="shared" si="70"/>
        <v>0.25</v>
      </c>
      <c r="U48" s="186">
        <f t="shared" si="71"/>
        <v>15</v>
      </c>
      <c r="V48" s="199">
        <v>15</v>
      </c>
      <c r="W48" s="199"/>
      <c r="X48" s="199"/>
      <c r="Y48" s="199"/>
      <c r="Z48" s="199"/>
      <c r="AA48" s="199"/>
      <c r="AB48" s="227">
        <f t="shared" si="72"/>
        <v>0.25</v>
      </c>
      <c r="AC48" s="186">
        <f t="shared" si="73"/>
        <v>15</v>
      </c>
      <c r="AD48" s="199">
        <v>15</v>
      </c>
      <c r="AE48" s="199"/>
      <c r="AF48" s="199"/>
      <c r="AG48" s="199"/>
      <c r="AH48" s="199"/>
      <c r="AI48" s="199"/>
      <c r="AJ48" s="227">
        <f t="shared" si="74"/>
        <v>0.25</v>
      </c>
      <c r="AK48" s="186">
        <f t="shared" si="75"/>
        <v>10</v>
      </c>
      <c r="AL48" s="199">
        <v>10</v>
      </c>
      <c r="AM48" s="199"/>
      <c r="AN48" s="199"/>
      <c r="AO48" s="199"/>
      <c r="AP48" s="199"/>
      <c r="AQ48" s="199"/>
      <c r="AR48" s="227">
        <f t="shared" si="76"/>
        <v>0.25</v>
      </c>
      <c r="AS48" s="186">
        <f t="shared" si="77"/>
        <v>10</v>
      </c>
      <c r="AT48" s="199">
        <v>10</v>
      </c>
      <c r="AU48" s="199"/>
      <c r="AV48" s="199"/>
      <c r="AW48" s="199"/>
      <c r="AX48" s="199"/>
      <c r="AY48" s="199"/>
    </row>
    <row r="49" spans="4:51" ht="32.1" customHeight="1" x14ac:dyDescent="0.25">
      <c r="D49" s="202"/>
      <c r="E49" s="182">
        <f>+Metas!H1107</f>
        <v>948</v>
      </c>
      <c r="F49" s="191" t="str">
        <f>+Metas!K1107</f>
        <v>Plan de Servicios Ciudadanos Digitales elaborado</v>
      </c>
      <c r="G49" s="226">
        <f>+Metas!J1107</f>
        <v>1</v>
      </c>
      <c r="H49" s="1">
        <f t="shared" si="69"/>
        <v>1</v>
      </c>
      <c r="I49" s="198">
        <v>0.25</v>
      </c>
      <c r="J49" s="198">
        <v>0.25</v>
      </c>
      <c r="K49" s="198">
        <v>0.25</v>
      </c>
      <c r="L49" s="198">
        <v>0.25</v>
      </c>
      <c r="M49" s="186">
        <f t="shared" si="64"/>
        <v>20</v>
      </c>
      <c r="N49" s="186">
        <f t="shared" si="64"/>
        <v>20</v>
      </c>
      <c r="O49" s="186">
        <f t="shared" si="64"/>
        <v>0</v>
      </c>
      <c r="P49" s="186">
        <f t="shared" si="64"/>
        <v>0</v>
      </c>
      <c r="Q49" s="186">
        <f t="shared" si="64"/>
        <v>0</v>
      </c>
      <c r="R49" s="186">
        <f t="shared" si="64"/>
        <v>0</v>
      </c>
      <c r="S49" s="186">
        <f t="shared" si="64"/>
        <v>0</v>
      </c>
      <c r="T49" s="227">
        <f t="shared" si="70"/>
        <v>0.25</v>
      </c>
      <c r="U49" s="186">
        <f t="shared" si="71"/>
        <v>5</v>
      </c>
      <c r="V49" s="199">
        <v>5</v>
      </c>
      <c r="W49" s="199"/>
      <c r="X49" s="199"/>
      <c r="Y49" s="199"/>
      <c r="Z49" s="199"/>
      <c r="AA49" s="199"/>
      <c r="AB49" s="227">
        <f t="shared" si="72"/>
        <v>0.25</v>
      </c>
      <c r="AC49" s="186">
        <f t="shared" si="73"/>
        <v>5</v>
      </c>
      <c r="AD49" s="199">
        <v>5</v>
      </c>
      <c r="AE49" s="199"/>
      <c r="AF49" s="199"/>
      <c r="AG49" s="199"/>
      <c r="AH49" s="199"/>
      <c r="AI49" s="199"/>
      <c r="AJ49" s="227">
        <f t="shared" si="74"/>
        <v>0.25</v>
      </c>
      <c r="AK49" s="186">
        <f t="shared" si="75"/>
        <v>5</v>
      </c>
      <c r="AL49" s="199">
        <v>5</v>
      </c>
      <c r="AM49" s="199"/>
      <c r="AN49" s="199"/>
      <c r="AO49" s="199"/>
      <c r="AP49" s="199"/>
      <c r="AQ49" s="199"/>
      <c r="AR49" s="227">
        <f t="shared" si="76"/>
        <v>0.25</v>
      </c>
      <c r="AS49" s="186">
        <f t="shared" si="77"/>
        <v>5</v>
      </c>
      <c r="AT49" s="199">
        <v>5</v>
      </c>
      <c r="AU49" s="199"/>
      <c r="AV49" s="199"/>
      <c r="AW49" s="199"/>
      <c r="AX49" s="199"/>
      <c r="AY49" s="199"/>
    </row>
    <row r="50" spans="4:51" ht="32.1" customHeight="1" x14ac:dyDescent="0.25">
      <c r="D50" s="202"/>
      <c r="E50" s="182">
        <f>+Metas!H1108</f>
        <v>949</v>
      </c>
      <c r="F50" s="191" t="str">
        <f>+Metas!K1108</f>
        <v>Modelo de Política de Seguridad implementado</v>
      </c>
      <c r="G50" s="226">
        <f>+Metas!J1108</f>
        <v>1</v>
      </c>
      <c r="H50" s="1">
        <f t="shared" si="69"/>
        <v>1</v>
      </c>
      <c r="I50" s="198">
        <v>0.25</v>
      </c>
      <c r="J50" s="198">
        <v>0.25</v>
      </c>
      <c r="K50" s="198">
        <v>0.25</v>
      </c>
      <c r="L50" s="198">
        <v>0.25</v>
      </c>
      <c r="M50" s="186">
        <f t="shared" si="64"/>
        <v>35</v>
      </c>
      <c r="N50" s="186">
        <f t="shared" si="64"/>
        <v>35</v>
      </c>
      <c r="O50" s="186">
        <f t="shared" si="64"/>
        <v>0</v>
      </c>
      <c r="P50" s="186">
        <f t="shared" si="64"/>
        <v>0</v>
      </c>
      <c r="Q50" s="186">
        <f t="shared" si="64"/>
        <v>0</v>
      </c>
      <c r="R50" s="186">
        <f t="shared" si="64"/>
        <v>0</v>
      </c>
      <c r="S50" s="186">
        <f t="shared" si="64"/>
        <v>0</v>
      </c>
      <c r="T50" s="227">
        <f t="shared" si="70"/>
        <v>0.25</v>
      </c>
      <c r="U50" s="186">
        <f t="shared" si="71"/>
        <v>5</v>
      </c>
      <c r="V50" s="199">
        <v>5</v>
      </c>
      <c r="W50" s="199"/>
      <c r="X50" s="199"/>
      <c r="Y50" s="199"/>
      <c r="Z50" s="199"/>
      <c r="AA50" s="199"/>
      <c r="AB50" s="227">
        <f t="shared" si="72"/>
        <v>0.25</v>
      </c>
      <c r="AC50" s="186">
        <f t="shared" si="73"/>
        <v>10</v>
      </c>
      <c r="AD50" s="199">
        <v>10</v>
      </c>
      <c r="AE50" s="199"/>
      <c r="AF50" s="199"/>
      <c r="AG50" s="199"/>
      <c r="AH50" s="199"/>
      <c r="AI50" s="199"/>
      <c r="AJ50" s="227">
        <f t="shared" si="74"/>
        <v>0.25</v>
      </c>
      <c r="AK50" s="186">
        <f t="shared" si="75"/>
        <v>10</v>
      </c>
      <c r="AL50" s="199">
        <v>10</v>
      </c>
      <c r="AM50" s="199"/>
      <c r="AN50" s="199"/>
      <c r="AO50" s="199"/>
      <c r="AP50" s="199"/>
      <c r="AQ50" s="199"/>
      <c r="AR50" s="227">
        <f t="shared" si="76"/>
        <v>0.25</v>
      </c>
      <c r="AS50" s="186">
        <f t="shared" si="77"/>
        <v>10</v>
      </c>
      <c r="AT50" s="199">
        <v>10</v>
      </c>
      <c r="AU50" s="199"/>
      <c r="AV50" s="199"/>
      <c r="AW50" s="199"/>
      <c r="AX50" s="199"/>
      <c r="AY50" s="199"/>
    </row>
    <row r="51" spans="4:51" ht="32.1" customHeight="1" x14ac:dyDescent="0.25">
      <c r="D51" s="202" t="s">
        <v>2945</v>
      </c>
      <c r="E51" s="540" t="s">
        <v>2944</v>
      </c>
      <c r="F51" s="541"/>
      <c r="G51" s="177"/>
      <c r="H51" s="177"/>
      <c r="I51" s="178"/>
      <c r="J51" s="178"/>
      <c r="K51" s="178"/>
      <c r="L51" s="178"/>
      <c r="M51" s="190">
        <f t="shared" si="64"/>
        <v>55</v>
      </c>
      <c r="N51" s="190">
        <f t="shared" si="64"/>
        <v>55</v>
      </c>
      <c r="O51" s="190">
        <f t="shared" si="64"/>
        <v>0</v>
      </c>
      <c r="P51" s="190">
        <f t="shared" si="64"/>
        <v>0</v>
      </c>
      <c r="Q51" s="190">
        <f t="shared" si="64"/>
        <v>0</v>
      </c>
      <c r="R51" s="190">
        <f t="shared" si="64"/>
        <v>0</v>
      </c>
      <c r="S51" s="190">
        <f t="shared" si="64"/>
        <v>0</v>
      </c>
      <c r="T51" s="180"/>
      <c r="U51" s="181">
        <f t="shared" ref="U51:AA51" si="78">SUM(U52:U54)</f>
        <v>10</v>
      </c>
      <c r="V51" s="181">
        <f t="shared" si="78"/>
        <v>10</v>
      </c>
      <c r="W51" s="181">
        <f t="shared" si="78"/>
        <v>0</v>
      </c>
      <c r="X51" s="181">
        <f t="shared" si="78"/>
        <v>0</v>
      </c>
      <c r="Y51" s="181">
        <f t="shared" si="78"/>
        <v>0</v>
      </c>
      <c r="Z51" s="181">
        <f t="shared" si="78"/>
        <v>0</v>
      </c>
      <c r="AA51" s="181">
        <f t="shared" si="78"/>
        <v>0</v>
      </c>
      <c r="AB51" s="180"/>
      <c r="AC51" s="181">
        <f t="shared" ref="AC51:AI51" si="79">SUM(AC52:AC54)</f>
        <v>15</v>
      </c>
      <c r="AD51" s="181">
        <f t="shared" si="79"/>
        <v>15</v>
      </c>
      <c r="AE51" s="181">
        <f t="shared" si="79"/>
        <v>0</v>
      </c>
      <c r="AF51" s="181">
        <f t="shared" si="79"/>
        <v>0</v>
      </c>
      <c r="AG51" s="181">
        <f t="shared" si="79"/>
        <v>0</v>
      </c>
      <c r="AH51" s="181">
        <f t="shared" si="79"/>
        <v>0</v>
      </c>
      <c r="AI51" s="181">
        <f t="shared" si="79"/>
        <v>0</v>
      </c>
      <c r="AJ51" s="180"/>
      <c r="AK51" s="181">
        <f t="shared" ref="AK51:AQ51" si="80">SUM(AK52:AK54)</f>
        <v>15</v>
      </c>
      <c r="AL51" s="181">
        <f t="shared" si="80"/>
        <v>15</v>
      </c>
      <c r="AM51" s="181">
        <f t="shared" si="80"/>
        <v>0</v>
      </c>
      <c r="AN51" s="181">
        <f t="shared" si="80"/>
        <v>0</v>
      </c>
      <c r="AO51" s="181">
        <f t="shared" si="80"/>
        <v>0</v>
      </c>
      <c r="AP51" s="181">
        <f t="shared" si="80"/>
        <v>0</v>
      </c>
      <c r="AQ51" s="181">
        <f t="shared" si="80"/>
        <v>0</v>
      </c>
      <c r="AR51" s="180"/>
      <c r="AS51" s="181">
        <f t="shared" ref="AS51:AY51" si="81">SUM(AS52:AS54)</f>
        <v>15</v>
      </c>
      <c r="AT51" s="181">
        <f t="shared" si="81"/>
        <v>15</v>
      </c>
      <c r="AU51" s="181">
        <f t="shared" si="81"/>
        <v>0</v>
      </c>
      <c r="AV51" s="181">
        <f t="shared" si="81"/>
        <v>0</v>
      </c>
      <c r="AW51" s="181">
        <f t="shared" si="81"/>
        <v>0</v>
      </c>
      <c r="AX51" s="181">
        <f t="shared" si="81"/>
        <v>0</v>
      </c>
      <c r="AY51" s="181">
        <f t="shared" si="81"/>
        <v>0</v>
      </c>
    </row>
    <row r="52" spans="4:51" ht="32.1" customHeight="1" x14ac:dyDescent="0.25">
      <c r="D52" s="202"/>
      <c r="E52" s="182">
        <f>+Metas!H1109</f>
        <v>950</v>
      </c>
      <c r="F52" s="191" t="str">
        <f>+Metas!K1109</f>
        <v xml:space="preserve">Alcaldías y entes descentralizados asistidos y monitoreados en Gobierno Digital </v>
      </c>
      <c r="G52" s="226">
        <f>+Metas!J1109</f>
        <v>45</v>
      </c>
      <c r="H52" s="1">
        <f>SUM(I52:L52)</f>
        <v>45</v>
      </c>
      <c r="I52" s="198">
        <v>15</v>
      </c>
      <c r="J52" s="198">
        <v>10</v>
      </c>
      <c r="K52" s="198">
        <v>10</v>
      </c>
      <c r="L52" s="198">
        <v>10</v>
      </c>
      <c r="M52" s="186">
        <f t="shared" si="64"/>
        <v>20</v>
      </c>
      <c r="N52" s="186">
        <f t="shared" si="64"/>
        <v>20</v>
      </c>
      <c r="O52" s="186">
        <f t="shared" si="64"/>
        <v>0</v>
      </c>
      <c r="P52" s="186">
        <f t="shared" si="64"/>
        <v>0</v>
      </c>
      <c r="Q52" s="186">
        <f t="shared" si="64"/>
        <v>0</v>
      </c>
      <c r="R52" s="186">
        <f t="shared" si="64"/>
        <v>0</v>
      </c>
      <c r="S52" s="186">
        <f t="shared" si="64"/>
        <v>0</v>
      </c>
      <c r="T52" s="227">
        <f>+I52</f>
        <v>15</v>
      </c>
      <c r="U52" s="186">
        <f>SUM(V52:AA52)</f>
        <v>5</v>
      </c>
      <c r="V52" s="188">
        <v>5</v>
      </c>
      <c r="W52" s="188"/>
      <c r="X52" s="188"/>
      <c r="Y52" s="188"/>
      <c r="Z52" s="188"/>
      <c r="AA52" s="188"/>
      <c r="AB52" s="227">
        <f>+J52</f>
        <v>10</v>
      </c>
      <c r="AC52" s="186">
        <f>SUM(AD52:AI52)</f>
        <v>5</v>
      </c>
      <c r="AD52" s="188">
        <v>5</v>
      </c>
      <c r="AE52" s="188"/>
      <c r="AF52" s="188"/>
      <c r="AG52" s="188"/>
      <c r="AH52" s="188"/>
      <c r="AI52" s="188"/>
      <c r="AJ52" s="227">
        <f>+K52</f>
        <v>10</v>
      </c>
      <c r="AK52" s="186">
        <f>SUM(AL52:AQ52)</f>
        <v>5</v>
      </c>
      <c r="AL52" s="188">
        <v>5</v>
      </c>
      <c r="AM52" s="188"/>
      <c r="AN52" s="188"/>
      <c r="AO52" s="188"/>
      <c r="AP52" s="188"/>
      <c r="AQ52" s="188"/>
      <c r="AR52" s="227">
        <f>+L52</f>
        <v>10</v>
      </c>
      <c r="AS52" s="186">
        <f>SUM(AT52:AY52)</f>
        <v>5</v>
      </c>
      <c r="AT52" s="188">
        <v>5</v>
      </c>
      <c r="AU52" s="188"/>
      <c r="AV52" s="188"/>
      <c r="AW52" s="188"/>
      <c r="AX52" s="188"/>
      <c r="AY52" s="188"/>
    </row>
    <row r="53" spans="4:51" ht="32.1" customHeight="1" x14ac:dyDescent="0.25">
      <c r="D53" s="202"/>
      <c r="E53" s="182">
        <f>+Metas!H1110</f>
        <v>951</v>
      </c>
      <c r="F53" s="191" t="str">
        <f>+Metas!K1110</f>
        <v xml:space="preserve">Foros con el sector productivo para sensibilizar las empresas del sector privado en transformación digital empresarial </v>
      </c>
      <c r="G53" s="226">
        <f>+Metas!J1110</f>
        <v>4</v>
      </c>
      <c r="H53" s="1">
        <f>SUM(I53:L53)</f>
        <v>4</v>
      </c>
      <c r="I53" s="198">
        <v>1</v>
      </c>
      <c r="J53" s="198">
        <v>1</v>
      </c>
      <c r="K53" s="198">
        <v>1</v>
      </c>
      <c r="L53" s="198">
        <v>1</v>
      </c>
      <c r="M53" s="186">
        <f t="shared" si="64"/>
        <v>20</v>
      </c>
      <c r="N53" s="186">
        <f t="shared" si="64"/>
        <v>20</v>
      </c>
      <c r="O53" s="186">
        <f t="shared" si="64"/>
        <v>0</v>
      </c>
      <c r="P53" s="186">
        <f t="shared" si="64"/>
        <v>0</v>
      </c>
      <c r="Q53" s="186">
        <f t="shared" si="64"/>
        <v>0</v>
      </c>
      <c r="R53" s="186">
        <f t="shared" si="64"/>
        <v>0</v>
      </c>
      <c r="S53" s="186">
        <f t="shared" si="64"/>
        <v>0</v>
      </c>
      <c r="T53" s="227">
        <f>+I53</f>
        <v>1</v>
      </c>
      <c r="U53" s="186">
        <f>SUM(V53:AA53)</f>
        <v>5</v>
      </c>
      <c r="V53" s="188">
        <v>5</v>
      </c>
      <c r="W53" s="188"/>
      <c r="X53" s="188"/>
      <c r="Y53" s="188"/>
      <c r="Z53" s="188"/>
      <c r="AA53" s="188"/>
      <c r="AB53" s="227">
        <f>+J53</f>
        <v>1</v>
      </c>
      <c r="AC53" s="186">
        <f>SUM(AD53:AI53)</f>
        <v>5</v>
      </c>
      <c r="AD53" s="188">
        <v>5</v>
      </c>
      <c r="AE53" s="188"/>
      <c r="AF53" s="188"/>
      <c r="AG53" s="188"/>
      <c r="AH53" s="188"/>
      <c r="AI53" s="188"/>
      <c r="AJ53" s="227">
        <f>+K53</f>
        <v>1</v>
      </c>
      <c r="AK53" s="186">
        <f>SUM(AL53:AQ53)</f>
        <v>5</v>
      </c>
      <c r="AL53" s="188">
        <v>5</v>
      </c>
      <c r="AM53" s="188"/>
      <c r="AN53" s="188"/>
      <c r="AO53" s="188"/>
      <c r="AP53" s="188"/>
      <c r="AQ53" s="188"/>
      <c r="AR53" s="227">
        <f>+L53</f>
        <v>1</v>
      </c>
      <c r="AS53" s="186">
        <f>SUM(AT53:AY53)</f>
        <v>5</v>
      </c>
      <c r="AT53" s="188">
        <v>5</v>
      </c>
      <c r="AU53" s="188"/>
      <c r="AV53" s="188"/>
      <c r="AW53" s="188"/>
      <c r="AX53" s="188"/>
      <c r="AY53" s="188"/>
    </row>
    <row r="54" spans="4:51" ht="32.1" customHeight="1" x14ac:dyDescent="0.25">
      <c r="D54" s="202"/>
      <c r="E54" s="182">
        <f>+Metas!H1111</f>
        <v>952</v>
      </c>
      <c r="F54" s="191" t="str">
        <f>+Metas!K1111</f>
        <v xml:space="preserve">Eventos públicos de TIC para promover el desarrollo del talento humano para la transformación digital </v>
      </c>
      <c r="G54" s="226">
        <f>+Metas!J1111</f>
        <v>2</v>
      </c>
      <c r="H54" s="1">
        <f>SUM(I54:L54)</f>
        <v>2</v>
      </c>
      <c r="I54" s="198"/>
      <c r="J54" s="198">
        <v>1</v>
      </c>
      <c r="K54" s="198"/>
      <c r="L54" s="198">
        <v>1</v>
      </c>
      <c r="M54" s="186">
        <f t="shared" si="64"/>
        <v>15</v>
      </c>
      <c r="N54" s="186">
        <f t="shared" si="64"/>
        <v>15</v>
      </c>
      <c r="O54" s="186">
        <f t="shared" si="64"/>
        <v>0</v>
      </c>
      <c r="P54" s="186">
        <f t="shared" si="64"/>
        <v>0</v>
      </c>
      <c r="Q54" s="186">
        <f t="shared" si="64"/>
        <v>0</v>
      </c>
      <c r="R54" s="186">
        <f t="shared" si="64"/>
        <v>0</v>
      </c>
      <c r="S54" s="186">
        <f t="shared" si="64"/>
        <v>0</v>
      </c>
      <c r="T54" s="227">
        <f>+I54</f>
        <v>0</v>
      </c>
      <c r="U54" s="186">
        <f>SUM(V54:AA54)</f>
        <v>0</v>
      </c>
      <c r="V54" s="188"/>
      <c r="W54" s="188"/>
      <c r="X54" s="188"/>
      <c r="Y54" s="188"/>
      <c r="Z54" s="188"/>
      <c r="AA54" s="188"/>
      <c r="AB54" s="227">
        <f>+J54</f>
        <v>1</v>
      </c>
      <c r="AC54" s="186">
        <f>SUM(AD54:AI54)</f>
        <v>5</v>
      </c>
      <c r="AD54" s="188">
        <v>5</v>
      </c>
      <c r="AE54" s="188"/>
      <c r="AF54" s="188"/>
      <c r="AG54" s="188"/>
      <c r="AH54" s="188"/>
      <c r="AI54" s="188"/>
      <c r="AJ54" s="227">
        <f>+K54</f>
        <v>0</v>
      </c>
      <c r="AK54" s="186">
        <f>SUM(AL54:AQ54)</f>
        <v>5</v>
      </c>
      <c r="AL54" s="188">
        <v>5</v>
      </c>
      <c r="AM54" s="188"/>
      <c r="AN54" s="188"/>
      <c r="AO54" s="188"/>
      <c r="AP54" s="188"/>
      <c r="AQ54" s="188"/>
      <c r="AR54" s="227">
        <f>+L54</f>
        <v>1</v>
      </c>
      <c r="AS54" s="186">
        <f>SUM(AT54:AY54)</f>
        <v>5</v>
      </c>
      <c r="AT54" s="188">
        <v>5</v>
      </c>
      <c r="AU54" s="188"/>
      <c r="AV54" s="188"/>
      <c r="AW54" s="188"/>
      <c r="AX54" s="188"/>
      <c r="AY54" s="188"/>
    </row>
    <row r="55" spans="4:51" ht="31.9" customHeight="1" x14ac:dyDescent="0.25">
      <c r="AF55" s="214"/>
    </row>
    <row r="56" spans="4:51" ht="31.9" customHeight="1" x14ac:dyDescent="0.25"/>
    <row r="57" spans="4:51" ht="31.9" customHeight="1" x14ac:dyDescent="0.25"/>
    <row r="58" spans="4:51" ht="31.9" customHeight="1" x14ac:dyDescent="0.25"/>
    <row r="59" spans="4:51" ht="31.9" customHeight="1" x14ac:dyDescent="0.25"/>
    <row r="60" spans="4:51" ht="31.9" customHeight="1" x14ac:dyDescent="0.25"/>
    <row r="61" spans="4:51" ht="31.9" customHeight="1" x14ac:dyDescent="0.25"/>
    <row r="62" spans="4:51" ht="31.9" customHeight="1" x14ac:dyDescent="0.25"/>
    <row r="63" spans="4:51" ht="31.9" customHeight="1" x14ac:dyDescent="0.25"/>
  </sheetData>
  <sheetProtection algorithmName="SHA-512" hashValue="el1gjuycJ3t4RTixvNr99ABGTUwOwXHW5fZjirfEavkB9uN6VgB3AOzhWG7I0RMLpvhHE+Ysua6GsGnjMyifqA==" saltValue="9UxZqx4oLc1uUxRctxhycw==" spinCount="100000" sheet="1" objects="1" scenarios="1"/>
  <mergeCells count="48">
    <mergeCell ref="AR1:AY1"/>
    <mergeCell ref="A2:F3"/>
    <mergeCell ref="G2:G3"/>
    <mergeCell ref="H2:H3"/>
    <mergeCell ref="I2:I3"/>
    <mergeCell ref="J2:J3"/>
    <mergeCell ref="S2:S3"/>
    <mergeCell ref="M1:S1"/>
    <mergeCell ref="T1:AA1"/>
    <mergeCell ref="AB1:AI1"/>
    <mergeCell ref="AJ1:AQ1"/>
    <mergeCell ref="K2:K3"/>
    <mergeCell ref="L2:L3"/>
    <mergeCell ref="M2:M3"/>
    <mergeCell ref="N2:Q2"/>
    <mergeCell ref="R2:R3"/>
    <mergeCell ref="AK2:AK3"/>
    <mergeCell ref="T2:T3"/>
    <mergeCell ref="U2:U3"/>
    <mergeCell ref="V2:Y2"/>
    <mergeCell ref="Z2:Z3"/>
    <mergeCell ref="AA2:AA3"/>
    <mergeCell ref="AB2:AB3"/>
    <mergeCell ref="AX2:AX3"/>
    <mergeCell ref="AY2:AY3"/>
    <mergeCell ref="A4:F4"/>
    <mergeCell ref="E7:F7"/>
    <mergeCell ref="E11:F11"/>
    <mergeCell ref="AL2:AO2"/>
    <mergeCell ref="AP2:AP3"/>
    <mergeCell ref="AQ2:AQ3"/>
    <mergeCell ref="AR2:AR3"/>
    <mergeCell ref="AS2:AS3"/>
    <mergeCell ref="AT2:AW2"/>
    <mergeCell ref="AC2:AC3"/>
    <mergeCell ref="AD2:AG2"/>
    <mergeCell ref="AH2:AH3"/>
    <mergeCell ref="AI2:AI3"/>
    <mergeCell ref="AJ2:AJ3"/>
    <mergeCell ref="E13:F13"/>
    <mergeCell ref="E41:F41"/>
    <mergeCell ref="E51:F51"/>
    <mergeCell ref="E19:F19"/>
    <mergeCell ref="E22:F22"/>
    <mergeCell ref="E27:F27"/>
    <mergeCell ref="E33:F33"/>
    <mergeCell ref="E38:F38"/>
    <mergeCell ref="E15:F15"/>
  </mergeCells>
  <conditionalFormatting sqref="G8 G16 G20 G42 G12 G39">
    <cfRule type="expression" dxfId="55" priority="91">
      <formula>$G8=$H8</formula>
    </cfRule>
  </conditionalFormatting>
  <conditionalFormatting sqref="G34">
    <cfRule type="expression" dxfId="54" priority="86">
      <formula>$G34=$H34</formula>
    </cfRule>
  </conditionalFormatting>
  <conditionalFormatting sqref="G28">
    <cfRule type="expression" dxfId="53" priority="78">
      <formula>$G28=$H28</formula>
    </cfRule>
  </conditionalFormatting>
  <conditionalFormatting sqref="G9:G10">
    <cfRule type="expression" dxfId="52" priority="48">
      <formula>$G9=$H9</formula>
    </cfRule>
  </conditionalFormatting>
  <conditionalFormatting sqref="G14">
    <cfRule type="expression" dxfId="51" priority="47">
      <formula>$G14=$H14</formula>
    </cfRule>
  </conditionalFormatting>
  <conditionalFormatting sqref="G17">
    <cfRule type="expression" dxfId="50" priority="45">
      <formula>$G17=$H17</formula>
    </cfRule>
  </conditionalFormatting>
  <conditionalFormatting sqref="G21">
    <cfRule type="expression" dxfId="49" priority="44">
      <formula>$G21=$H21</formula>
    </cfRule>
  </conditionalFormatting>
  <conditionalFormatting sqref="G23">
    <cfRule type="expression" dxfId="48" priority="43">
      <formula>$G23=$H23</formula>
    </cfRule>
  </conditionalFormatting>
  <conditionalFormatting sqref="G24:G25">
    <cfRule type="expression" dxfId="47" priority="42">
      <formula>$G24=$H24</formula>
    </cfRule>
  </conditionalFormatting>
  <conditionalFormatting sqref="G29:G32">
    <cfRule type="expression" dxfId="46" priority="41">
      <formula>$G29=$H29</formula>
    </cfRule>
  </conditionalFormatting>
  <conditionalFormatting sqref="G35:G37">
    <cfRule type="expression" dxfId="45" priority="40">
      <formula>$G35=$H35</formula>
    </cfRule>
  </conditionalFormatting>
  <conditionalFormatting sqref="G43:G50">
    <cfRule type="expression" dxfId="44" priority="39">
      <formula>$G43=$H43</formula>
    </cfRule>
  </conditionalFormatting>
  <conditionalFormatting sqref="G52">
    <cfRule type="expression" dxfId="43" priority="38">
      <formula>$G52=$H52</formula>
    </cfRule>
  </conditionalFormatting>
  <conditionalFormatting sqref="G53:G54">
    <cfRule type="expression" dxfId="42" priority="37">
      <formula>$G53=$H53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17DA44A5-1BDD-40C1-BCEC-E55D3B15FC47}">
            <xm:f>M$18='D:\cerv20181022ienovoD\PDD SSG\SEGUIMIENTO PDD SSG\Plan Indicativo 2020-2023\Definitivos INDICATIVO pdd ssg\[INDICATIVO PDD NDS 2020-2023 (24 TIC).xlsx]Inversión'!#REF!</xm:f>
            <x14:dxf>
              <font>
                <b/>
                <i val="0"/>
                <color theme="0"/>
              </font>
              <fill>
                <patternFill>
                  <bgColor theme="7" tint="-0.24994659260841701"/>
                </patternFill>
              </fill>
            </x14:dxf>
          </x14:cfRule>
          <xm:sqref>M18:S18</xm:sqref>
        </x14:conditionalFormatting>
        <x14:conditionalFormatting xmlns:xm="http://schemas.microsoft.com/office/excel/2006/main">
          <x14:cfRule type="expression" priority="4" id="{06645E54-C4A9-4DED-BD92-D361F17A4752}">
            <xm:f>M$26='D:\cerv20181022ienovoD\PDD SSG\SEGUIMIENTO PDD SSG\Plan Indicativo 2020-2023\Definitivos INDICATIVO pdd ssg\[INDICATIVO PDD NDS 2020-2023 (24 TIC).xlsx]Inversión'!#REF!</xm:f>
            <x14:dxf>
              <font>
                <b/>
                <i val="0"/>
                <color theme="0"/>
              </font>
              <fill>
                <patternFill>
                  <bgColor theme="7" tint="-0.24994659260841701"/>
                </patternFill>
              </fill>
            </x14:dxf>
          </x14:cfRule>
          <xm:sqref>M26:S26</xm:sqref>
        </x14:conditionalFormatting>
        <x14:conditionalFormatting xmlns:xm="http://schemas.microsoft.com/office/excel/2006/main">
          <x14:cfRule type="expression" priority="3" id="{A61DB823-9571-48C9-9D0E-854B1DCA6C20}">
            <xm:f>M$40='D:\cerv20181022ienovoD\PDD SSG\SEGUIMIENTO PDD SSG\Plan Indicativo 2020-2023\Definitivos INDICATIVO pdd ssg\[INDICATIVO PDD NDS 2020-2023 (24 TIC).xlsx]Inversión'!#REF!</xm:f>
            <x14:dxf>
              <font>
                <b/>
                <i val="0"/>
                <color theme="0"/>
              </font>
              <fill>
                <patternFill>
                  <bgColor theme="7" tint="-0.24994659260841701"/>
                </patternFill>
              </fill>
            </x14:dxf>
          </x14:cfRule>
          <xm:sqref>M40:S40</xm:sqref>
        </x14:conditionalFormatting>
        <x14:conditionalFormatting xmlns:xm="http://schemas.microsoft.com/office/excel/2006/main">
          <x14:cfRule type="expression" priority="2" id="{0EA2781E-7276-4F4E-966E-8395E6F8D58E}">
            <xm:f>M$6='D:\cerv20181022ienovoD\PDD SSG\SEGUIMIENTO PDD SSG\Plan Indicativo 2020-2023\Definitivos INDICATIVO pdd ssg\[INDICATIVO PDD NDS 2020-2023 (24 TIC).xlsx]Inversión'!#REF!</xm:f>
            <x14:dxf>
              <font>
                <b/>
                <i val="0"/>
                <color theme="0"/>
              </font>
              <fill>
                <patternFill>
                  <bgColor theme="7" tint="-0.24994659260841701"/>
                </patternFill>
              </fill>
            </x14:dxf>
          </x14:cfRule>
          <xm:sqref>M6:S6</xm:sqref>
        </x14:conditionalFormatting>
        <x14:conditionalFormatting xmlns:xm="http://schemas.microsoft.com/office/excel/2006/main">
          <x14:cfRule type="expression" priority="1" id="{D05A3121-0FB4-4F88-9766-740B2F8EF0B3}">
            <xm:f>M$5='D:\cerv20181022ienovoD\PDD SSG\SEGUIMIENTO PDD SSG\Plan Indicativo 2020-2023\Definitivos INDICATIVO pdd ssg\[INDICATIVO PDD NDS 2020-2023 (24 TIC).xlsx]Inversión'!#REF!</xm:f>
            <x14:dxf>
              <font>
                <color theme="0"/>
              </font>
              <fill>
                <patternFill>
                  <bgColor rgb="FF00B050"/>
                </patternFill>
              </fill>
            </x14:dxf>
          </x14:cfRule>
          <xm:sqref>M5:P5 R5:S5</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Y119"/>
  <sheetViews>
    <sheetView zoomScale="60" zoomScaleNormal="60" workbookViewId="0">
      <pane xSplit="1" ySplit="4" topLeftCell="B5" activePane="bottomRight" state="frozen"/>
      <selection activeCell="O84" sqref="O84"/>
      <selection pane="topRight" activeCell="O84" sqref="O84"/>
      <selection pane="bottomLeft" activeCell="O84" sqref="O84"/>
      <selection pane="bottomRight" activeCell="F19" sqref="F19"/>
    </sheetView>
  </sheetViews>
  <sheetFormatPr baseColWidth="10" defaultColWidth="11.42578125" defaultRowHeight="12.75" x14ac:dyDescent="0.25"/>
  <cols>
    <col min="1" max="1" width="4.140625" style="153" customWidth="1"/>
    <col min="2" max="3" width="6.7109375" style="164" customWidth="1"/>
    <col min="4" max="5" width="8.7109375" style="208" customWidth="1"/>
    <col min="6" max="6" width="86.7109375" style="208" customWidth="1"/>
    <col min="7" max="7" width="11.7109375" style="209" customWidth="1"/>
    <col min="8" max="8" width="11.7109375" style="210" customWidth="1"/>
    <col min="9" max="12" width="11.7109375" style="211" customWidth="1"/>
    <col min="13" max="19" width="12.7109375" style="212" customWidth="1"/>
    <col min="20" max="20" width="12.7109375" style="213" customWidth="1"/>
    <col min="21" max="24" width="12.7109375" style="214" customWidth="1"/>
    <col min="25" max="27" width="12.7109375" style="141" customWidth="1"/>
    <col min="28" max="28" width="12.7109375" style="213" customWidth="1"/>
    <col min="29" max="31" width="12.7109375" style="214" customWidth="1"/>
    <col min="32" max="35" width="12.7109375" style="141" customWidth="1"/>
    <col min="36" max="36" width="12.7109375" style="213" customWidth="1"/>
    <col min="37" max="40" width="12.7109375" style="214" customWidth="1"/>
    <col min="41" max="43" width="12.7109375" style="141" customWidth="1"/>
    <col min="44" max="44" width="12.7109375" style="213" customWidth="1"/>
    <col min="45" max="48" width="12.7109375" style="214" customWidth="1"/>
    <col min="49" max="87" width="12.7109375" style="141" customWidth="1"/>
    <col min="88" max="16384" width="11.42578125" style="141"/>
  </cols>
  <sheetData>
    <row r="1" spans="1:51" ht="32.25" customHeight="1" thickBot="1" x14ac:dyDescent="0.3">
      <c r="A1" s="141"/>
      <c r="B1" s="142"/>
      <c r="C1" s="142"/>
      <c r="D1" s="142"/>
      <c r="E1" s="143"/>
      <c r="F1" s="144"/>
      <c r="G1" s="145"/>
      <c r="H1" s="145"/>
      <c r="I1" s="146"/>
      <c r="J1" s="146"/>
      <c r="K1" s="146"/>
      <c r="L1" s="146"/>
      <c r="M1" s="527" t="s">
        <v>271</v>
      </c>
      <c r="N1" s="528"/>
      <c r="O1" s="528"/>
      <c r="P1" s="528"/>
      <c r="Q1" s="528"/>
      <c r="R1" s="528"/>
      <c r="S1" s="529"/>
      <c r="T1" s="530" t="s">
        <v>264</v>
      </c>
      <c r="U1" s="531"/>
      <c r="V1" s="531"/>
      <c r="W1" s="531"/>
      <c r="X1" s="531"/>
      <c r="Y1" s="531"/>
      <c r="Z1" s="531"/>
      <c r="AA1" s="531"/>
      <c r="AB1" s="532" t="s">
        <v>265</v>
      </c>
      <c r="AC1" s="533"/>
      <c r="AD1" s="533"/>
      <c r="AE1" s="533"/>
      <c r="AF1" s="533"/>
      <c r="AG1" s="533"/>
      <c r="AH1" s="533"/>
      <c r="AI1" s="533"/>
      <c r="AJ1" s="534" t="s">
        <v>266</v>
      </c>
      <c r="AK1" s="535"/>
      <c r="AL1" s="535"/>
      <c r="AM1" s="535"/>
      <c r="AN1" s="535"/>
      <c r="AO1" s="535"/>
      <c r="AP1" s="535"/>
      <c r="AQ1" s="535"/>
      <c r="AR1" s="536" t="s">
        <v>267</v>
      </c>
      <c r="AS1" s="537"/>
      <c r="AT1" s="537"/>
      <c r="AU1" s="537"/>
      <c r="AV1" s="537"/>
      <c r="AW1" s="537"/>
      <c r="AX1" s="537"/>
      <c r="AY1" s="537"/>
    </row>
    <row r="2" spans="1:51" ht="31.9" customHeight="1" x14ac:dyDescent="0.25">
      <c r="A2" s="542" t="s">
        <v>140</v>
      </c>
      <c r="B2" s="543"/>
      <c r="C2" s="543"/>
      <c r="D2" s="543"/>
      <c r="E2" s="543"/>
      <c r="F2" s="544"/>
      <c r="G2" s="567" t="s">
        <v>270</v>
      </c>
      <c r="H2" s="569" t="s">
        <v>269</v>
      </c>
      <c r="I2" s="555" t="s">
        <v>141</v>
      </c>
      <c r="J2" s="557" t="s">
        <v>142</v>
      </c>
      <c r="K2" s="559" t="s">
        <v>143</v>
      </c>
      <c r="L2" s="566" t="s">
        <v>144</v>
      </c>
      <c r="M2" s="571" t="s">
        <v>1</v>
      </c>
      <c r="N2" s="563" t="s">
        <v>0</v>
      </c>
      <c r="O2" s="563"/>
      <c r="P2" s="563"/>
      <c r="Q2" s="563"/>
      <c r="R2" s="564" t="s">
        <v>268</v>
      </c>
      <c r="S2" s="553" t="s">
        <v>5</v>
      </c>
      <c r="T2" s="561" t="s">
        <v>141</v>
      </c>
      <c r="U2" s="571" t="s">
        <v>8</v>
      </c>
      <c r="V2" s="563" t="s">
        <v>0</v>
      </c>
      <c r="W2" s="563"/>
      <c r="X2" s="563"/>
      <c r="Y2" s="563"/>
      <c r="Z2" s="564" t="s">
        <v>268</v>
      </c>
      <c r="AA2" s="553" t="s">
        <v>5</v>
      </c>
      <c r="AB2" s="561" t="s">
        <v>142</v>
      </c>
      <c r="AC2" s="571" t="s">
        <v>8</v>
      </c>
      <c r="AD2" s="563" t="s">
        <v>0</v>
      </c>
      <c r="AE2" s="563"/>
      <c r="AF2" s="563"/>
      <c r="AG2" s="563"/>
      <c r="AH2" s="564" t="s">
        <v>268</v>
      </c>
      <c r="AI2" s="553" t="s">
        <v>5</v>
      </c>
      <c r="AJ2" s="561" t="s">
        <v>143</v>
      </c>
      <c r="AK2" s="571" t="s">
        <v>8</v>
      </c>
      <c r="AL2" s="563" t="s">
        <v>0</v>
      </c>
      <c r="AM2" s="563"/>
      <c r="AN2" s="563"/>
      <c r="AO2" s="563"/>
      <c r="AP2" s="564" t="s">
        <v>268</v>
      </c>
      <c r="AQ2" s="553" t="s">
        <v>5</v>
      </c>
      <c r="AR2" s="561" t="s">
        <v>144</v>
      </c>
      <c r="AS2" s="571" t="s">
        <v>8</v>
      </c>
      <c r="AT2" s="563" t="s">
        <v>0</v>
      </c>
      <c r="AU2" s="563"/>
      <c r="AV2" s="563"/>
      <c r="AW2" s="563"/>
      <c r="AX2" s="564" t="s">
        <v>268</v>
      </c>
      <c r="AY2" s="553" t="s">
        <v>5</v>
      </c>
    </row>
    <row r="3" spans="1:51" ht="31.9" customHeight="1" x14ac:dyDescent="0.25">
      <c r="A3" s="545"/>
      <c r="B3" s="546"/>
      <c r="C3" s="546"/>
      <c r="D3" s="546"/>
      <c r="E3" s="546"/>
      <c r="F3" s="547"/>
      <c r="G3" s="568"/>
      <c r="H3" s="570"/>
      <c r="I3" s="556"/>
      <c r="J3" s="558"/>
      <c r="K3" s="560"/>
      <c r="L3" s="562"/>
      <c r="M3" s="572"/>
      <c r="N3" s="148" t="s">
        <v>2</v>
      </c>
      <c r="O3" s="148" t="s">
        <v>4</v>
      </c>
      <c r="P3" s="148" t="s">
        <v>3</v>
      </c>
      <c r="Q3" s="148" t="s">
        <v>6</v>
      </c>
      <c r="R3" s="565"/>
      <c r="S3" s="554"/>
      <c r="T3" s="562"/>
      <c r="U3" s="572"/>
      <c r="V3" s="148" t="s">
        <v>2</v>
      </c>
      <c r="W3" s="148" t="s">
        <v>4</v>
      </c>
      <c r="X3" s="148" t="s">
        <v>3</v>
      </c>
      <c r="Y3" s="148" t="s">
        <v>6</v>
      </c>
      <c r="Z3" s="565"/>
      <c r="AA3" s="554"/>
      <c r="AB3" s="562"/>
      <c r="AC3" s="572"/>
      <c r="AD3" s="148" t="s">
        <v>2</v>
      </c>
      <c r="AE3" s="148" t="s">
        <v>4</v>
      </c>
      <c r="AF3" s="148" t="s">
        <v>3</v>
      </c>
      <c r="AG3" s="148" t="s">
        <v>6</v>
      </c>
      <c r="AH3" s="565"/>
      <c r="AI3" s="554"/>
      <c r="AJ3" s="562"/>
      <c r="AK3" s="572"/>
      <c r="AL3" s="148" t="s">
        <v>2</v>
      </c>
      <c r="AM3" s="148" t="s">
        <v>4</v>
      </c>
      <c r="AN3" s="148" t="s">
        <v>3</v>
      </c>
      <c r="AO3" s="148" t="s">
        <v>6</v>
      </c>
      <c r="AP3" s="565"/>
      <c r="AQ3" s="554"/>
      <c r="AR3" s="562"/>
      <c r="AS3" s="572"/>
      <c r="AT3" s="148" t="s">
        <v>2</v>
      </c>
      <c r="AU3" s="148" t="s">
        <v>4</v>
      </c>
      <c r="AV3" s="148" t="s">
        <v>3</v>
      </c>
      <c r="AW3" s="148" t="s">
        <v>6</v>
      </c>
      <c r="AX3" s="565"/>
      <c r="AY3" s="554"/>
    </row>
    <row r="4" spans="1:51" ht="18" customHeight="1" x14ac:dyDescent="0.25">
      <c r="A4" s="548" t="s">
        <v>7</v>
      </c>
      <c r="B4" s="549"/>
      <c r="C4" s="549"/>
      <c r="D4" s="549"/>
      <c r="E4" s="549"/>
      <c r="F4" s="550"/>
      <c r="G4" s="149"/>
      <c r="H4" s="149"/>
      <c r="I4" s="150"/>
      <c r="J4" s="150"/>
      <c r="K4" s="150"/>
      <c r="L4" s="150"/>
      <c r="M4" s="215">
        <v>407838</v>
      </c>
      <c r="N4" s="215">
        <v>199982</v>
      </c>
      <c r="O4" s="215">
        <v>194406</v>
      </c>
      <c r="P4" s="215">
        <v>0</v>
      </c>
      <c r="Q4" s="215">
        <v>0</v>
      </c>
      <c r="R4" s="215">
        <v>13450</v>
      </c>
      <c r="S4" s="215">
        <v>0</v>
      </c>
      <c r="T4" s="152"/>
      <c r="U4" s="151"/>
      <c r="V4" s="151"/>
      <c r="W4" s="151"/>
      <c r="X4" s="151"/>
      <c r="Y4" s="151"/>
      <c r="Z4" s="151"/>
      <c r="AA4" s="151"/>
      <c r="AB4" s="152"/>
      <c r="AC4" s="151"/>
      <c r="AD4" s="151"/>
      <c r="AE4" s="151"/>
      <c r="AF4" s="151"/>
      <c r="AG4" s="151"/>
      <c r="AH4" s="151"/>
      <c r="AI4" s="151"/>
      <c r="AJ4" s="152"/>
      <c r="AK4" s="151"/>
      <c r="AL4" s="151"/>
      <c r="AM4" s="151"/>
      <c r="AN4" s="151"/>
      <c r="AO4" s="151"/>
      <c r="AP4" s="151"/>
      <c r="AQ4" s="151"/>
      <c r="AR4" s="152"/>
      <c r="AS4" s="151"/>
      <c r="AT4" s="151"/>
      <c r="AU4" s="151"/>
      <c r="AV4" s="151"/>
      <c r="AW4" s="151"/>
      <c r="AX4" s="151"/>
      <c r="AY4" s="151"/>
    </row>
    <row r="5" spans="1:51" ht="32.1" customHeight="1" x14ac:dyDescent="0.25">
      <c r="B5" s="216" t="s">
        <v>2947</v>
      </c>
      <c r="C5" s="217" t="s">
        <v>2946</v>
      </c>
      <c r="D5" s="218"/>
      <c r="E5" s="219"/>
      <c r="F5" s="219"/>
      <c r="G5" s="220"/>
      <c r="H5" s="221"/>
      <c r="I5" s="222"/>
      <c r="J5" s="222"/>
      <c r="K5" s="222"/>
      <c r="L5" s="222"/>
      <c r="M5" s="223">
        <f t="shared" ref="M5:S5" si="0">+M6+M14+M19+M25+M31+M40+M52+M57+M62+M76</f>
        <v>0</v>
      </c>
      <c r="N5" s="223">
        <f t="shared" si="0"/>
        <v>0</v>
      </c>
      <c r="O5" s="223">
        <f t="shared" si="0"/>
        <v>0</v>
      </c>
      <c r="P5" s="223">
        <f t="shared" si="0"/>
        <v>0</v>
      </c>
      <c r="Q5" s="223">
        <f t="shared" si="0"/>
        <v>0</v>
      </c>
      <c r="R5" s="223">
        <f t="shared" si="0"/>
        <v>0</v>
      </c>
      <c r="S5" s="223">
        <f t="shared" si="0"/>
        <v>0</v>
      </c>
      <c r="T5" s="224"/>
      <c r="U5" s="225">
        <f>+U6+U14+U19+U25+U31+U40+U52+U57+U62+U76</f>
        <v>0</v>
      </c>
      <c r="V5" s="225">
        <f t="shared" ref="V5:AA5" si="1">+V6+V14+V19+V25+V31+V40+V52+V57+V62+V76</f>
        <v>0</v>
      </c>
      <c r="W5" s="225">
        <f t="shared" si="1"/>
        <v>0</v>
      </c>
      <c r="X5" s="225">
        <f t="shared" si="1"/>
        <v>0</v>
      </c>
      <c r="Y5" s="225">
        <f t="shared" si="1"/>
        <v>0</v>
      </c>
      <c r="Z5" s="225">
        <f t="shared" si="1"/>
        <v>0</v>
      </c>
      <c r="AA5" s="225">
        <f t="shared" si="1"/>
        <v>0</v>
      </c>
      <c r="AB5" s="224"/>
      <c r="AC5" s="225">
        <f t="shared" ref="AC5:AI5" si="2">+AC6+AC14+AC19+AC25+AC31+AC40+AC52+AC57+AC62+AC76</f>
        <v>0</v>
      </c>
      <c r="AD5" s="225">
        <f t="shared" si="2"/>
        <v>0</v>
      </c>
      <c r="AE5" s="225">
        <f t="shared" si="2"/>
        <v>0</v>
      </c>
      <c r="AF5" s="225">
        <f t="shared" si="2"/>
        <v>0</v>
      </c>
      <c r="AG5" s="225">
        <f t="shared" si="2"/>
        <v>0</v>
      </c>
      <c r="AH5" s="225">
        <f t="shared" si="2"/>
        <v>0</v>
      </c>
      <c r="AI5" s="225">
        <f t="shared" si="2"/>
        <v>0</v>
      </c>
      <c r="AJ5" s="224"/>
      <c r="AK5" s="225">
        <f t="shared" ref="AK5:AQ5" si="3">+AK6+AK14+AK19+AK25+AK31+AK40+AK52+AK57+AK62+AK76</f>
        <v>0</v>
      </c>
      <c r="AL5" s="225">
        <f t="shared" si="3"/>
        <v>0</v>
      </c>
      <c r="AM5" s="225">
        <f t="shared" si="3"/>
        <v>0</v>
      </c>
      <c r="AN5" s="225">
        <f t="shared" si="3"/>
        <v>0</v>
      </c>
      <c r="AO5" s="225">
        <f t="shared" si="3"/>
        <v>0</v>
      </c>
      <c r="AP5" s="225">
        <f t="shared" si="3"/>
        <v>0</v>
      </c>
      <c r="AQ5" s="225">
        <f t="shared" si="3"/>
        <v>0</v>
      </c>
      <c r="AR5" s="224"/>
      <c r="AS5" s="225">
        <f t="shared" ref="AS5:AY5" si="4">+AS6+AS14+AS19+AS25+AS31+AS40+AS52+AS57+AS62+AS76</f>
        <v>0</v>
      </c>
      <c r="AT5" s="225">
        <f t="shared" si="4"/>
        <v>0</v>
      </c>
      <c r="AU5" s="225">
        <f t="shared" si="4"/>
        <v>0</v>
      </c>
      <c r="AV5" s="225">
        <f t="shared" si="4"/>
        <v>0</v>
      </c>
      <c r="AW5" s="225">
        <f t="shared" si="4"/>
        <v>0</v>
      </c>
      <c r="AX5" s="225">
        <f t="shared" si="4"/>
        <v>0</v>
      </c>
      <c r="AY5" s="225">
        <f t="shared" si="4"/>
        <v>0</v>
      </c>
    </row>
    <row r="6" spans="1:51" ht="32.1" customHeight="1" x14ac:dyDescent="0.25">
      <c r="C6" s="165" t="s">
        <v>2948</v>
      </c>
      <c r="D6" s="166" t="s">
        <v>343</v>
      </c>
      <c r="E6" s="167"/>
      <c r="F6" s="168"/>
      <c r="G6" s="169"/>
      <c r="H6" s="170"/>
      <c r="I6" s="171"/>
      <c r="J6" s="171"/>
      <c r="K6" s="171"/>
      <c r="L6" s="171"/>
      <c r="M6" s="172">
        <f t="shared" ref="M6:S6" si="5">SUM(M7:M13)/2</f>
        <v>0</v>
      </c>
      <c r="N6" s="172">
        <f t="shared" si="5"/>
        <v>0</v>
      </c>
      <c r="O6" s="172">
        <f t="shared" si="5"/>
        <v>0</v>
      </c>
      <c r="P6" s="172">
        <f t="shared" si="5"/>
        <v>0</v>
      </c>
      <c r="Q6" s="172">
        <f t="shared" si="5"/>
        <v>0</v>
      </c>
      <c r="R6" s="172">
        <f t="shared" si="5"/>
        <v>0</v>
      </c>
      <c r="S6" s="172">
        <f t="shared" si="5"/>
        <v>0</v>
      </c>
      <c r="T6" s="173"/>
      <c r="U6" s="174">
        <f t="shared" ref="U6:AA6" si="6">SUM(U7:U13)/2</f>
        <v>0</v>
      </c>
      <c r="V6" s="174">
        <f t="shared" si="6"/>
        <v>0</v>
      </c>
      <c r="W6" s="174">
        <f t="shared" si="6"/>
        <v>0</v>
      </c>
      <c r="X6" s="174">
        <f t="shared" si="6"/>
        <v>0</v>
      </c>
      <c r="Y6" s="174">
        <f t="shared" si="6"/>
        <v>0</v>
      </c>
      <c r="Z6" s="174">
        <f t="shared" si="6"/>
        <v>0</v>
      </c>
      <c r="AA6" s="174">
        <f t="shared" si="6"/>
        <v>0</v>
      </c>
      <c r="AB6" s="173"/>
      <c r="AC6" s="174">
        <f t="shared" ref="AC6:AI6" si="7">SUM(AC7:AC13)/2</f>
        <v>0</v>
      </c>
      <c r="AD6" s="174">
        <f t="shared" si="7"/>
        <v>0</v>
      </c>
      <c r="AE6" s="174">
        <f t="shared" si="7"/>
        <v>0</v>
      </c>
      <c r="AF6" s="174">
        <f t="shared" si="7"/>
        <v>0</v>
      </c>
      <c r="AG6" s="174">
        <f t="shared" si="7"/>
        <v>0</v>
      </c>
      <c r="AH6" s="174">
        <f t="shared" si="7"/>
        <v>0</v>
      </c>
      <c r="AI6" s="174">
        <f t="shared" si="7"/>
        <v>0</v>
      </c>
      <c r="AJ6" s="173"/>
      <c r="AK6" s="174">
        <f t="shared" ref="AK6:AQ6" si="8">SUM(AK7:AK13)/2</f>
        <v>0</v>
      </c>
      <c r="AL6" s="174">
        <f t="shared" si="8"/>
        <v>0</v>
      </c>
      <c r="AM6" s="174">
        <f t="shared" si="8"/>
        <v>0</v>
      </c>
      <c r="AN6" s="174">
        <f t="shared" si="8"/>
        <v>0</v>
      </c>
      <c r="AO6" s="174">
        <f t="shared" si="8"/>
        <v>0</v>
      </c>
      <c r="AP6" s="174">
        <f t="shared" si="8"/>
        <v>0</v>
      </c>
      <c r="AQ6" s="174">
        <f t="shared" si="8"/>
        <v>0</v>
      </c>
      <c r="AR6" s="173"/>
      <c r="AS6" s="174">
        <f t="shared" ref="AS6:AY6" si="9">SUM(AS7:AS13)/2</f>
        <v>0</v>
      </c>
      <c r="AT6" s="174">
        <f t="shared" si="9"/>
        <v>0</v>
      </c>
      <c r="AU6" s="174">
        <f t="shared" si="9"/>
        <v>0</v>
      </c>
      <c r="AV6" s="174">
        <f t="shared" si="9"/>
        <v>0</v>
      </c>
      <c r="AW6" s="174">
        <f t="shared" si="9"/>
        <v>0</v>
      </c>
      <c r="AX6" s="174">
        <f t="shared" si="9"/>
        <v>0</v>
      </c>
      <c r="AY6" s="174">
        <f t="shared" si="9"/>
        <v>0</v>
      </c>
    </row>
    <row r="7" spans="1:51" ht="32.1" customHeight="1" x14ac:dyDescent="0.25">
      <c r="D7" s="175" t="s">
        <v>2950</v>
      </c>
      <c r="E7" s="551" t="s">
        <v>2949</v>
      </c>
      <c r="F7" s="552"/>
      <c r="G7" s="176"/>
      <c r="H7" s="177"/>
      <c r="I7" s="178"/>
      <c r="J7" s="178"/>
      <c r="K7" s="178"/>
      <c r="L7" s="178"/>
      <c r="M7" s="179">
        <f t="shared" ref="M7:S12" si="10">+U7+AC7+AK7+AS7</f>
        <v>0</v>
      </c>
      <c r="N7" s="179">
        <f t="shared" si="10"/>
        <v>0</v>
      </c>
      <c r="O7" s="179">
        <f t="shared" si="10"/>
        <v>0</v>
      </c>
      <c r="P7" s="179">
        <f t="shared" si="10"/>
        <v>0</v>
      </c>
      <c r="Q7" s="179">
        <f t="shared" si="10"/>
        <v>0</v>
      </c>
      <c r="R7" s="179">
        <f t="shared" si="10"/>
        <v>0</v>
      </c>
      <c r="S7" s="179">
        <f t="shared" si="10"/>
        <v>0</v>
      </c>
      <c r="T7" s="180"/>
      <c r="U7" s="181">
        <f t="shared" ref="U7:AA7" si="11">SUM(U8:U10)</f>
        <v>0</v>
      </c>
      <c r="V7" s="181">
        <f t="shared" si="11"/>
        <v>0</v>
      </c>
      <c r="W7" s="181">
        <f t="shared" si="11"/>
        <v>0</v>
      </c>
      <c r="X7" s="181">
        <f t="shared" si="11"/>
        <v>0</v>
      </c>
      <c r="Y7" s="181">
        <f t="shared" si="11"/>
        <v>0</v>
      </c>
      <c r="Z7" s="181">
        <f t="shared" si="11"/>
        <v>0</v>
      </c>
      <c r="AA7" s="181">
        <f t="shared" si="11"/>
        <v>0</v>
      </c>
      <c r="AB7" s="180"/>
      <c r="AC7" s="181">
        <f t="shared" ref="AC7:AI7" si="12">SUM(AC8:AC10)</f>
        <v>0</v>
      </c>
      <c r="AD7" s="181">
        <f t="shared" si="12"/>
        <v>0</v>
      </c>
      <c r="AE7" s="181">
        <f t="shared" si="12"/>
        <v>0</v>
      </c>
      <c r="AF7" s="181">
        <f t="shared" si="12"/>
        <v>0</v>
      </c>
      <c r="AG7" s="181">
        <f t="shared" si="12"/>
        <v>0</v>
      </c>
      <c r="AH7" s="181">
        <f t="shared" si="12"/>
        <v>0</v>
      </c>
      <c r="AI7" s="181">
        <f t="shared" si="12"/>
        <v>0</v>
      </c>
      <c r="AJ7" s="180"/>
      <c r="AK7" s="181">
        <f t="shared" ref="AK7:AQ7" si="13">SUM(AK8:AK10)</f>
        <v>0</v>
      </c>
      <c r="AL7" s="181">
        <f t="shared" si="13"/>
        <v>0</v>
      </c>
      <c r="AM7" s="181">
        <f t="shared" si="13"/>
        <v>0</v>
      </c>
      <c r="AN7" s="181">
        <f t="shared" si="13"/>
        <v>0</v>
      </c>
      <c r="AO7" s="181">
        <f t="shared" si="13"/>
        <v>0</v>
      </c>
      <c r="AP7" s="181">
        <f t="shared" si="13"/>
        <v>0</v>
      </c>
      <c r="AQ7" s="181">
        <f t="shared" si="13"/>
        <v>0</v>
      </c>
      <c r="AR7" s="180"/>
      <c r="AS7" s="181">
        <f t="shared" ref="AS7:AY7" si="14">SUM(AS8:AS10)</f>
        <v>0</v>
      </c>
      <c r="AT7" s="181">
        <f t="shared" si="14"/>
        <v>0</v>
      </c>
      <c r="AU7" s="181">
        <f t="shared" si="14"/>
        <v>0</v>
      </c>
      <c r="AV7" s="181">
        <f t="shared" si="14"/>
        <v>0</v>
      </c>
      <c r="AW7" s="181">
        <f t="shared" si="14"/>
        <v>0</v>
      </c>
      <c r="AX7" s="181">
        <f t="shared" si="14"/>
        <v>0</v>
      </c>
      <c r="AY7" s="181">
        <f t="shared" si="14"/>
        <v>0</v>
      </c>
    </row>
    <row r="8" spans="1:51" ht="32.1" customHeight="1" x14ac:dyDescent="0.25">
      <c r="D8" s="175"/>
      <c r="E8" s="182">
        <f>+Metas!H94</f>
        <v>84</v>
      </c>
      <c r="F8" s="183" t="str">
        <f>+Metas!K94</f>
        <v>Municipios con espacios de gestión intersectorial para la salud ambiental incluidos los Municipios PDET</v>
      </c>
      <c r="G8" s="226">
        <f>+Metas!J94</f>
        <v>32</v>
      </c>
      <c r="H8" s="5">
        <f>SUM(I8:L8)/4</f>
        <v>0</v>
      </c>
      <c r="I8" s="185"/>
      <c r="J8" s="185"/>
      <c r="K8" s="185"/>
      <c r="L8" s="185"/>
      <c r="M8" s="186">
        <f t="shared" si="10"/>
        <v>0</v>
      </c>
      <c r="N8" s="186">
        <f t="shared" si="10"/>
        <v>0</v>
      </c>
      <c r="O8" s="186">
        <f t="shared" si="10"/>
        <v>0</v>
      </c>
      <c r="P8" s="186">
        <f t="shared" si="10"/>
        <v>0</v>
      </c>
      <c r="Q8" s="186">
        <f t="shared" si="10"/>
        <v>0</v>
      </c>
      <c r="R8" s="186">
        <f t="shared" si="10"/>
        <v>0</v>
      </c>
      <c r="S8" s="186">
        <f t="shared" si="10"/>
        <v>0</v>
      </c>
      <c r="T8" s="227">
        <f>+I8</f>
        <v>0</v>
      </c>
      <c r="U8" s="186">
        <f>SUM(V8:AA8)</f>
        <v>0</v>
      </c>
      <c r="V8" s="188"/>
      <c r="W8" s="188"/>
      <c r="X8" s="188"/>
      <c r="Y8" s="188"/>
      <c r="Z8" s="188"/>
      <c r="AA8" s="188"/>
      <c r="AB8" s="227">
        <f>+J8</f>
        <v>0</v>
      </c>
      <c r="AC8" s="186">
        <f>SUM(AD8:AI8)</f>
        <v>0</v>
      </c>
      <c r="AD8" s="188"/>
      <c r="AE8" s="188"/>
      <c r="AF8" s="188"/>
      <c r="AG8" s="188"/>
      <c r="AH8" s="188"/>
      <c r="AI8" s="188"/>
      <c r="AJ8" s="227">
        <f>+K8</f>
        <v>0</v>
      </c>
      <c r="AK8" s="186">
        <f>SUM(AL8:AQ8)</f>
        <v>0</v>
      </c>
      <c r="AL8" s="188"/>
      <c r="AM8" s="188"/>
      <c r="AN8" s="188"/>
      <c r="AO8" s="188"/>
      <c r="AP8" s="188"/>
      <c r="AQ8" s="188"/>
      <c r="AR8" s="227">
        <f>+L8</f>
        <v>0</v>
      </c>
      <c r="AS8" s="186">
        <f>SUM(AT8:AY8)</f>
        <v>0</v>
      </c>
      <c r="AT8" s="188"/>
      <c r="AU8" s="188"/>
      <c r="AV8" s="188"/>
      <c r="AW8" s="188"/>
      <c r="AX8" s="188"/>
      <c r="AY8" s="188"/>
    </row>
    <row r="9" spans="1:51" ht="32.1" customHeight="1" x14ac:dyDescent="0.25">
      <c r="D9" s="175"/>
      <c r="E9" s="182">
        <f>+Metas!H95</f>
        <v>85</v>
      </c>
      <c r="F9" s="183" t="str">
        <f>+Metas!K95</f>
        <v>Municipios con vigilancia de la calidad del agua para consumo humano</v>
      </c>
      <c r="G9" s="226">
        <f>+Metas!J95</f>
        <v>40</v>
      </c>
      <c r="H9" s="5">
        <f>SUM(I9:L9)/4</f>
        <v>0</v>
      </c>
      <c r="I9" s="185"/>
      <c r="J9" s="185"/>
      <c r="K9" s="185"/>
      <c r="L9" s="185"/>
      <c r="M9" s="186">
        <f t="shared" ref="M9:S10" si="15">+U9+AC9+AK9+AS9</f>
        <v>0</v>
      </c>
      <c r="N9" s="186">
        <f t="shared" si="15"/>
        <v>0</v>
      </c>
      <c r="O9" s="186">
        <f t="shared" si="15"/>
        <v>0</v>
      </c>
      <c r="P9" s="186">
        <f t="shared" si="15"/>
        <v>0</v>
      </c>
      <c r="Q9" s="186">
        <f t="shared" si="15"/>
        <v>0</v>
      </c>
      <c r="R9" s="186">
        <f t="shared" si="15"/>
        <v>0</v>
      </c>
      <c r="S9" s="186">
        <f t="shared" si="15"/>
        <v>0</v>
      </c>
      <c r="T9" s="227">
        <f>+I9</f>
        <v>0</v>
      </c>
      <c r="U9" s="186">
        <f>SUM(V9:AA9)</f>
        <v>0</v>
      </c>
      <c r="V9" s="188"/>
      <c r="W9" s="188"/>
      <c r="X9" s="188"/>
      <c r="Y9" s="188"/>
      <c r="Z9" s="188"/>
      <c r="AA9" s="188"/>
      <c r="AB9" s="227">
        <f>+J9</f>
        <v>0</v>
      </c>
      <c r="AC9" s="186">
        <f>SUM(AD9:AI9)</f>
        <v>0</v>
      </c>
      <c r="AD9" s="188"/>
      <c r="AE9" s="188"/>
      <c r="AF9" s="188"/>
      <c r="AG9" s="188"/>
      <c r="AH9" s="188"/>
      <c r="AI9" s="188"/>
      <c r="AJ9" s="227">
        <f>+K9</f>
        <v>0</v>
      </c>
      <c r="AK9" s="186">
        <f>SUM(AL9:AQ9)</f>
        <v>0</v>
      </c>
      <c r="AL9" s="188"/>
      <c r="AM9" s="188"/>
      <c r="AN9" s="188"/>
      <c r="AO9" s="188"/>
      <c r="AP9" s="188"/>
      <c r="AQ9" s="188"/>
      <c r="AR9" s="227">
        <f>+L9</f>
        <v>0</v>
      </c>
      <c r="AS9" s="186">
        <f>SUM(AT9:AY9)</f>
        <v>0</v>
      </c>
      <c r="AT9" s="188"/>
      <c r="AU9" s="188"/>
      <c r="AV9" s="188"/>
      <c r="AW9" s="188"/>
      <c r="AX9" s="188"/>
      <c r="AY9" s="188"/>
    </row>
    <row r="10" spans="1:51" ht="32.1" customHeight="1" x14ac:dyDescent="0.25">
      <c r="D10" s="175"/>
      <c r="E10" s="182">
        <f>+Metas!H96</f>
        <v>86</v>
      </c>
      <c r="F10" s="183" t="str">
        <f>+Metas!K96</f>
        <v>Municipios desarrollando estrategias de control para la prevención de la rabia transmitida por felinos y caninos.</v>
      </c>
      <c r="G10" s="226">
        <f>+Metas!J96</f>
        <v>40</v>
      </c>
      <c r="H10" s="5">
        <f>SUM(I10:L10)/4</f>
        <v>0</v>
      </c>
      <c r="I10" s="185"/>
      <c r="J10" s="185"/>
      <c r="K10" s="185"/>
      <c r="L10" s="185"/>
      <c r="M10" s="186">
        <f t="shared" si="15"/>
        <v>0</v>
      </c>
      <c r="N10" s="186">
        <f t="shared" si="15"/>
        <v>0</v>
      </c>
      <c r="O10" s="186">
        <f t="shared" si="15"/>
        <v>0</v>
      </c>
      <c r="P10" s="186">
        <f t="shared" si="15"/>
        <v>0</v>
      </c>
      <c r="Q10" s="186">
        <f t="shared" si="15"/>
        <v>0</v>
      </c>
      <c r="R10" s="186">
        <f t="shared" si="15"/>
        <v>0</v>
      </c>
      <c r="S10" s="186">
        <f t="shared" si="15"/>
        <v>0</v>
      </c>
      <c r="T10" s="227">
        <f>+I10</f>
        <v>0</v>
      </c>
      <c r="U10" s="186">
        <f>SUM(V10:AA10)</f>
        <v>0</v>
      </c>
      <c r="V10" s="188"/>
      <c r="W10" s="188"/>
      <c r="X10" s="188"/>
      <c r="Y10" s="188"/>
      <c r="Z10" s="188"/>
      <c r="AA10" s="188"/>
      <c r="AB10" s="227">
        <f>+J10</f>
        <v>0</v>
      </c>
      <c r="AC10" s="186">
        <f>SUM(AD10:AI10)</f>
        <v>0</v>
      </c>
      <c r="AD10" s="188"/>
      <c r="AE10" s="188"/>
      <c r="AF10" s="188"/>
      <c r="AG10" s="188"/>
      <c r="AH10" s="188"/>
      <c r="AI10" s="188"/>
      <c r="AJ10" s="227">
        <f>+K10</f>
        <v>0</v>
      </c>
      <c r="AK10" s="186">
        <f>SUM(AL10:AQ10)</f>
        <v>0</v>
      </c>
      <c r="AL10" s="188"/>
      <c r="AM10" s="188"/>
      <c r="AN10" s="188"/>
      <c r="AO10" s="188"/>
      <c r="AP10" s="188"/>
      <c r="AQ10" s="188"/>
      <c r="AR10" s="227">
        <f>+L10</f>
        <v>0</v>
      </c>
      <c r="AS10" s="186">
        <f>SUM(AT10:AY10)</f>
        <v>0</v>
      </c>
      <c r="AT10" s="188"/>
      <c r="AU10" s="188"/>
      <c r="AV10" s="188"/>
      <c r="AW10" s="188"/>
      <c r="AX10" s="188"/>
      <c r="AY10" s="188"/>
    </row>
    <row r="11" spans="1:51" ht="32.1" customHeight="1" x14ac:dyDescent="0.25">
      <c r="D11" s="175" t="s">
        <v>2952</v>
      </c>
      <c r="E11" s="551" t="s">
        <v>2951</v>
      </c>
      <c r="F11" s="552"/>
      <c r="G11" s="189"/>
      <c r="H11" s="177"/>
      <c r="I11" s="178"/>
      <c r="J11" s="178"/>
      <c r="K11" s="178"/>
      <c r="L11" s="178"/>
      <c r="M11" s="190">
        <f>+U11+AC11+AK11+AS11</f>
        <v>0</v>
      </c>
      <c r="N11" s="190">
        <f t="shared" si="10"/>
        <v>0</v>
      </c>
      <c r="O11" s="190">
        <f t="shared" si="10"/>
        <v>0</v>
      </c>
      <c r="P11" s="190">
        <f t="shared" si="10"/>
        <v>0</v>
      </c>
      <c r="Q11" s="190">
        <f t="shared" si="10"/>
        <v>0</v>
      </c>
      <c r="R11" s="190">
        <f t="shared" si="10"/>
        <v>0</v>
      </c>
      <c r="S11" s="190">
        <f t="shared" si="10"/>
        <v>0</v>
      </c>
      <c r="T11" s="180"/>
      <c r="U11" s="181">
        <f t="shared" ref="U11:AA11" si="16">SUM(U12:U13)</f>
        <v>0</v>
      </c>
      <c r="V11" s="181">
        <f t="shared" si="16"/>
        <v>0</v>
      </c>
      <c r="W11" s="181">
        <f t="shared" si="16"/>
        <v>0</v>
      </c>
      <c r="X11" s="181">
        <f t="shared" si="16"/>
        <v>0</v>
      </c>
      <c r="Y11" s="181">
        <f t="shared" si="16"/>
        <v>0</v>
      </c>
      <c r="Z11" s="181">
        <f t="shared" si="16"/>
        <v>0</v>
      </c>
      <c r="AA11" s="181">
        <f t="shared" si="16"/>
        <v>0</v>
      </c>
      <c r="AB11" s="180"/>
      <c r="AC11" s="181">
        <f t="shared" ref="AC11:AI11" si="17">SUM(AC12:AC13)</f>
        <v>0</v>
      </c>
      <c r="AD11" s="181">
        <f t="shared" si="17"/>
        <v>0</v>
      </c>
      <c r="AE11" s="181">
        <f t="shared" si="17"/>
        <v>0</v>
      </c>
      <c r="AF11" s="181">
        <f t="shared" si="17"/>
        <v>0</v>
      </c>
      <c r="AG11" s="181">
        <f t="shared" si="17"/>
        <v>0</v>
      </c>
      <c r="AH11" s="181">
        <f t="shared" si="17"/>
        <v>0</v>
      </c>
      <c r="AI11" s="181">
        <f t="shared" si="17"/>
        <v>0</v>
      </c>
      <c r="AJ11" s="180"/>
      <c r="AK11" s="181">
        <f t="shared" ref="AK11:AQ11" si="18">SUM(AK12:AK13)</f>
        <v>0</v>
      </c>
      <c r="AL11" s="181">
        <f t="shared" si="18"/>
        <v>0</v>
      </c>
      <c r="AM11" s="181">
        <f t="shared" si="18"/>
        <v>0</v>
      </c>
      <c r="AN11" s="181">
        <f t="shared" si="18"/>
        <v>0</v>
      </c>
      <c r="AO11" s="181">
        <f t="shared" si="18"/>
        <v>0</v>
      </c>
      <c r="AP11" s="181">
        <f t="shared" si="18"/>
        <v>0</v>
      </c>
      <c r="AQ11" s="181">
        <f t="shared" si="18"/>
        <v>0</v>
      </c>
      <c r="AR11" s="180"/>
      <c r="AS11" s="181">
        <f t="shared" ref="AS11:AY11" si="19">SUM(AS12:AS13)</f>
        <v>0</v>
      </c>
      <c r="AT11" s="181">
        <f t="shared" si="19"/>
        <v>0</v>
      </c>
      <c r="AU11" s="181">
        <f t="shared" si="19"/>
        <v>0</v>
      </c>
      <c r="AV11" s="181">
        <f t="shared" si="19"/>
        <v>0</v>
      </c>
      <c r="AW11" s="181">
        <f t="shared" si="19"/>
        <v>0</v>
      </c>
      <c r="AX11" s="181">
        <f t="shared" si="19"/>
        <v>0</v>
      </c>
      <c r="AY11" s="181">
        <f t="shared" si="19"/>
        <v>0</v>
      </c>
    </row>
    <row r="12" spans="1:51" ht="31.9" customHeight="1" x14ac:dyDescent="0.25">
      <c r="D12" s="175"/>
      <c r="E12" s="182">
        <f>+Metas!H97</f>
        <v>87</v>
      </c>
      <c r="F12" s="191" t="str">
        <f>+Metas!K97</f>
        <v>Municipios en categorías 4° a 6° se realiza la vigilancia sanitaria de los factores de riesgo en salud ambiental</v>
      </c>
      <c r="G12" s="184">
        <f>+Metas!J97</f>
        <v>39</v>
      </c>
      <c r="H12" s="5">
        <f>SUM(I12:L12)/4</f>
        <v>0</v>
      </c>
      <c r="I12" s="185"/>
      <c r="J12" s="185"/>
      <c r="K12" s="185"/>
      <c r="L12" s="185"/>
      <c r="M12" s="186">
        <f>+U12+AC12+AK12+AS12</f>
        <v>0</v>
      </c>
      <c r="N12" s="186">
        <f t="shared" si="10"/>
        <v>0</v>
      </c>
      <c r="O12" s="186">
        <f t="shared" si="10"/>
        <v>0</v>
      </c>
      <c r="P12" s="186">
        <f t="shared" si="10"/>
        <v>0</v>
      </c>
      <c r="Q12" s="186">
        <f t="shared" si="10"/>
        <v>0</v>
      </c>
      <c r="R12" s="186">
        <f t="shared" si="10"/>
        <v>0</v>
      </c>
      <c r="S12" s="186">
        <f t="shared" si="10"/>
        <v>0</v>
      </c>
      <c r="T12" s="227">
        <f>+I12</f>
        <v>0</v>
      </c>
      <c r="U12" s="186">
        <f>SUM(V12:AA12)</f>
        <v>0</v>
      </c>
      <c r="V12" s="188"/>
      <c r="W12" s="188"/>
      <c r="X12" s="188"/>
      <c r="Y12" s="188"/>
      <c r="Z12" s="188"/>
      <c r="AA12" s="188"/>
      <c r="AB12" s="227">
        <f>+J12</f>
        <v>0</v>
      </c>
      <c r="AC12" s="186">
        <f>SUM(AD12:AI12)</f>
        <v>0</v>
      </c>
      <c r="AD12" s="188"/>
      <c r="AE12" s="188"/>
      <c r="AF12" s="188"/>
      <c r="AG12" s="188"/>
      <c r="AH12" s="188"/>
      <c r="AI12" s="188"/>
      <c r="AJ12" s="227">
        <f>+K12</f>
        <v>0</v>
      </c>
      <c r="AK12" s="186">
        <f>SUM(AL12:AQ12)</f>
        <v>0</v>
      </c>
      <c r="AL12" s="188"/>
      <c r="AM12" s="188"/>
      <c r="AN12" s="188"/>
      <c r="AO12" s="188"/>
      <c r="AP12" s="188"/>
      <c r="AQ12" s="188"/>
      <c r="AR12" s="227">
        <f>+L12</f>
        <v>0</v>
      </c>
      <c r="AS12" s="186">
        <f>SUM(AT12:AY12)</f>
        <v>0</v>
      </c>
      <c r="AT12" s="188"/>
      <c r="AU12" s="188"/>
      <c r="AV12" s="188"/>
      <c r="AW12" s="188"/>
      <c r="AX12" s="188"/>
      <c r="AY12" s="188"/>
    </row>
    <row r="13" spans="1:51" ht="31.9" customHeight="1" x14ac:dyDescent="0.25">
      <c r="D13" s="175"/>
      <c r="E13" s="182">
        <f>+Metas!H98</f>
        <v>88</v>
      </c>
      <c r="F13" s="191" t="str">
        <f>+Metas!K98</f>
        <v>Municipios en categorías 4° a 6° con establecimientos de alto y bajo riesgo de interés sanitario vigilados, según censo territorial</v>
      </c>
      <c r="G13" s="184">
        <f>+Metas!J98</f>
        <v>39</v>
      </c>
      <c r="H13" s="5">
        <f>SUM(I13:L13)/4</f>
        <v>0</v>
      </c>
      <c r="I13" s="185"/>
      <c r="J13" s="185"/>
      <c r="K13" s="185"/>
      <c r="L13" s="185"/>
      <c r="M13" s="186">
        <f>+U13+AC13+AK13+AS13</f>
        <v>0</v>
      </c>
      <c r="N13" s="186">
        <f t="shared" ref="N13:S13" si="20">+V13+AD13+AL13+AT13</f>
        <v>0</v>
      </c>
      <c r="O13" s="186">
        <f t="shared" si="20"/>
        <v>0</v>
      </c>
      <c r="P13" s="186">
        <f t="shared" si="20"/>
        <v>0</v>
      </c>
      <c r="Q13" s="186">
        <f t="shared" si="20"/>
        <v>0</v>
      </c>
      <c r="R13" s="186">
        <f t="shared" si="20"/>
        <v>0</v>
      </c>
      <c r="S13" s="186">
        <f t="shared" si="20"/>
        <v>0</v>
      </c>
      <c r="T13" s="227">
        <f>+I13</f>
        <v>0</v>
      </c>
      <c r="U13" s="186">
        <f>SUM(V13:AA13)</f>
        <v>0</v>
      </c>
      <c r="V13" s="188"/>
      <c r="W13" s="188"/>
      <c r="X13" s="188"/>
      <c r="Y13" s="188"/>
      <c r="Z13" s="188"/>
      <c r="AA13" s="188"/>
      <c r="AB13" s="227">
        <f>+J13</f>
        <v>0</v>
      </c>
      <c r="AC13" s="186">
        <f>SUM(AD13:AI13)</f>
        <v>0</v>
      </c>
      <c r="AD13" s="188"/>
      <c r="AE13" s="188"/>
      <c r="AF13" s="188"/>
      <c r="AG13" s="188"/>
      <c r="AH13" s="188"/>
      <c r="AI13" s="188"/>
      <c r="AJ13" s="227">
        <f>+K13</f>
        <v>0</v>
      </c>
      <c r="AK13" s="186">
        <f>SUM(AL13:AQ13)</f>
        <v>0</v>
      </c>
      <c r="AL13" s="188"/>
      <c r="AM13" s="188"/>
      <c r="AN13" s="188"/>
      <c r="AO13" s="188"/>
      <c r="AP13" s="188"/>
      <c r="AQ13" s="188"/>
      <c r="AR13" s="227">
        <f>+L13</f>
        <v>0</v>
      </c>
      <c r="AS13" s="186">
        <f>SUM(AT13:AY13)</f>
        <v>0</v>
      </c>
      <c r="AT13" s="188"/>
      <c r="AU13" s="188"/>
      <c r="AV13" s="188"/>
      <c r="AW13" s="188"/>
      <c r="AX13" s="188"/>
      <c r="AY13" s="188"/>
    </row>
    <row r="14" spans="1:51" ht="32.1" customHeight="1" x14ac:dyDescent="0.25">
      <c r="C14" s="165" t="s">
        <v>2954</v>
      </c>
      <c r="D14" s="166" t="s">
        <v>2953</v>
      </c>
      <c r="E14" s="228"/>
      <c r="F14" s="168"/>
      <c r="G14" s="194"/>
      <c r="H14" s="170"/>
      <c r="I14" s="171"/>
      <c r="J14" s="171"/>
      <c r="K14" s="171"/>
      <c r="L14" s="171"/>
      <c r="M14" s="172">
        <f t="shared" ref="M14:S14" si="21">SUM(M15:M18)/2</f>
        <v>0</v>
      </c>
      <c r="N14" s="172">
        <f t="shared" si="21"/>
        <v>0</v>
      </c>
      <c r="O14" s="172">
        <f t="shared" si="21"/>
        <v>0</v>
      </c>
      <c r="P14" s="172">
        <f t="shared" si="21"/>
        <v>0</v>
      </c>
      <c r="Q14" s="172">
        <f t="shared" si="21"/>
        <v>0</v>
      </c>
      <c r="R14" s="172">
        <f t="shared" si="21"/>
        <v>0</v>
      </c>
      <c r="S14" s="172">
        <f t="shared" si="21"/>
        <v>0</v>
      </c>
      <c r="T14" s="229"/>
      <c r="U14" s="174">
        <f t="shared" ref="U14:AA14" si="22">SUM(U15:U18)/2</f>
        <v>0</v>
      </c>
      <c r="V14" s="197">
        <f t="shared" si="22"/>
        <v>0</v>
      </c>
      <c r="W14" s="197">
        <f t="shared" si="22"/>
        <v>0</v>
      </c>
      <c r="X14" s="197">
        <f t="shared" si="22"/>
        <v>0</v>
      </c>
      <c r="Y14" s="197">
        <f t="shared" si="22"/>
        <v>0</v>
      </c>
      <c r="Z14" s="197">
        <f t="shared" si="22"/>
        <v>0</v>
      </c>
      <c r="AA14" s="197">
        <f t="shared" si="22"/>
        <v>0</v>
      </c>
      <c r="AB14" s="229"/>
      <c r="AC14" s="174">
        <f t="shared" ref="AC14:AI14" si="23">SUM(AC15:AC18)/2</f>
        <v>0</v>
      </c>
      <c r="AD14" s="197">
        <f t="shared" si="23"/>
        <v>0</v>
      </c>
      <c r="AE14" s="197">
        <f t="shared" si="23"/>
        <v>0</v>
      </c>
      <c r="AF14" s="197">
        <f t="shared" si="23"/>
        <v>0</v>
      </c>
      <c r="AG14" s="197">
        <f t="shared" si="23"/>
        <v>0</v>
      </c>
      <c r="AH14" s="197">
        <f t="shared" si="23"/>
        <v>0</v>
      </c>
      <c r="AI14" s="197">
        <f t="shared" si="23"/>
        <v>0</v>
      </c>
      <c r="AJ14" s="229"/>
      <c r="AK14" s="174">
        <f t="shared" ref="AK14:AQ14" si="24">SUM(AK15:AK18)/2</f>
        <v>0</v>
      </c>
      <c r="AL14" s="197">
        <f t="shared" si="24"/>
        <v>0</v>
      </c>
      <c r="AM14" s="197">
        <f t="shared" si="24"/>
        <v>0</v>
      </c>
      <c r="AN14" s="197">
        <f t="shared" si="24"/>
        <v>0</v>
      </c>
      <c r="AO14" s="197">
        <f t="shared" si="24"/>
        <v>0</v>
      </c>
      <c r="AP14" s="197">
        <f t="shared" si="24"/>
        <v>0</v>
      </c>
      <c r="AQ14" s="197">
        <f t="shared" si="24"/>
        <v>0</v>
      </c>
      <c r="AR14" s="229"/>
      <c r="AS14" s="174">
        <f t="shared" ref="AS14:AY14" si="25">SUM(AS15:AS18)/2</f>
        <v>0</v>
      </c>
      <c r="AT14" s="197">
        <f t="shared" si="25"/>
        <v>0</v>
      </c>
      <c r="AU14" s="197">
        <f t="shared" si="25"/>
        <v>0</v>
      </c>
      <c r="AV14" s="197">
        <f t="shared" si="25"/>
        <v>0</v>
      </c>
      <c r="AW14" s="197">
        <f t="shared" si="25"/>
        <v>0</v>
      </c>
      <c r="AX14" s="197">
        <f t="shared" si="25"/>
        <v>0</v>
      </c>
      <c r="AY14" s="197">
        <f t="shared" si="25"/>
        <v>0</v>
      </c>
    </row>
    <row r="15" spans="1:51" ht="32.1" customHeight="1" x14ac:dyDescent="0.25">
      <c r="D15" s="175" t="s">
        <v>2956</v>
      </c>
      <c r="E15" s="540" t="s">
        <v>2955</v>
      </c>
      <c r="F15" s="541"/>
      <c r="G15" s="189"/>
      <c r="H15" s="177"/>
      <c r="I15" s="178"/>
      <c r="J15" s="178"/>
      <c r="K15" s="178"/>
      <c r="L15" s="178"/>
      <c r="M15" s="190">
        <f t="shared" ref="M15:S18" si="26">+U15+AC15+AK15+AS15</f>
        <v>0</v>
      </c>
      <c r="N15" s="190">
        <f t="shared" si="26"/>
        <v>0</v>
      </c>
      <c r="O15" s="190">
        <f t="shared" si="26"/>
        <v>0</v>
      </c>
      <c r="P15" s="190">
        <f t="shared" si="26"/>
        <v>0</v>
      </c>
      <c r="Q15" s="190">
        <f t="shared" si="26"/>
        <v>0</v>
      </c>
      <c r="R15" s="190">
        <f t="shared" si="26"/>
        <v>0</v>
      </c>
      <c r="S15" s="190">
        <f t="shared" si="26"/>
        <v>0</v>
      </c>
      <c r="T15" s="192"/>
      <c r="U15" s="181">
        <f t="shared" ref="U15:AA15" si="27">SUM(U16:U16)</f>
        <v>0</v>
      </c>
      <c r="V15" s="181">
        <f t="shared" si="27"/>
        <v>0</v>
      </c>
      <c r="W15" s="181">
        <f t="shared" si="27"/>
        <v>0</v>
      </c>
      <c r="X15" s="181">
        <f t="shared" si="27"/>
        <v>0</v>
      </c>
      <c r="Y15" s="181">
        <f t="shared" si="27"/>
        <v>0</v>
      </c>
      <c r="Z15" s="181">
        <f t="shared" si="27"/>
        <v>0</v>
      </c>
      <c r="AA15" s="181">
        <f t="shared" si="27"/>
        <v>0</v>
      </c>
      <c r="AB15" s="192"/>
      <c r="AC15" s="181">
        <f t="shared" ref="AC15:AI15" si="28">SUM(AC16:AC16)</f>
        <v>0</v>
      </c>
      <c r="AD15" s="181">
        <f t="shared" si="28"/>
        <v>0</v>
      </c>
      <c r="AE15" s="181">
        <f t="shared" si="28"/>
        <v>0</v>
      </c>
      <c r="AF15" s="181">
        <f t="shared" si="28"/>
        <v>0</v>
      </c>
      <c r="AG15" s="181">
        <f t="shared" si="28"/>
        <v>0</v>
      </c>
      <c r="AH15" s="181">
        <f t="shared" si="28"/>
        <v>0</v>
      </c>
      <c r="AI15" s="181">
        <f t="shared" si="28"/>
        <v>0</v>
      </c>
      <c r="AJ15" s="192"/>
      <c r="AK15" s="181">
        <f t="shared" ref="AK15:AQ15" si="29">SUM(AK16:AK16)</f>
        <v>0</v>
      </c>
      <c r="AL15" s="181">
        <f t="shared" si="29"/>
        <v>0</v>
      </c>
      <c r="AM15" s="181">
        <f t="shared" si="29"/>
        <v>0</v>
      </c>
      <c r="AN15" s="181">
        <f t="shared" si="29"/>
        <v>0</v>
      </c>
      <c r="AO15" s="181">
        <f t="shared" si="29"/>
        <v>0</v>
      </c>
      <c r="AP15" s="181">
        <f t="shared" si="29"/>
        <v>0</v>
      </c>
      <c r="AQ15" s="181">
        <f t="shared" si="29"/>
        <v>0</v>
      </c>
      <c r="AR15" s="192"/>
      <c r="AS15" s="181">
        <f t="shared" ref="AS15:AY15" si="30">SUM(AS16:AS16)</f>
        <v>0</v>
      </c>
      <c r="AT15" s="181">
        <f t="shared" si="30"/>
        <v>0</v>
      </c>
      <c r="AU15" s="181">
        <f t="shared" si="30"/>
        <v>0</v>
      </c>
      <c r="AV15" s="181">
        <f t="shared" si="30"/>
        <v>0</v>
      </c>
      <c r="AW15" s="181">
        <f t="shared" si="30"/>
        <v>0</v>
      </c>
      <c r="AX15" s="181">
        <f t="shared" si="30"/>
        <v>0</v>
      </c>
      <c r="AY15" s="181">
        <f t="shared" si="30"/>
        <v>0</v>
      </c>
    </row>
    <row r="16" spans="1:51" ht="58.15" customHeight="1" x14ac:dyDescent="0.25">
      <c r="D16" s="175"/>
      <c r="E16" s="182">
        <f>+Metas!H100</f>
        <v>89</v>
      </c>
      <c r="F16" s="191" t="str">
        <f>+Metas!K100</f>
        <v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v>
      </c>
      <c r="G16" s="226">
        <f>+Metas!J100</f>
        <v>40</v>
      </c>
      <c r="H16" s="5">
        <f>SUM(I16:L16)/4</f>
        <v>0</v>
      </c>
      <c r="I16" s="198"/>
      <c r="J16" s="198"/>
      <c r="K16" s="198"/>
      <c r="L16" s="198"/>
      <c r="M16" s="186">
        <f t="shared" si="26"/>
        <v>0</v>
      </c>
      <c r="N16" s="186">
        <f t="shared" si="26"/>
        <v>0</v>
      </c>
      <c r="O16" s="186">
        <f t="shared" si="26"/>
        <v>0</v>
      </c>
      <c r="P16" s="186">
        <f t="shared" si="26"/>
        <v>0</v>
      </c>
      <c r="Q16" s="186">
        <f t="shared" si="26"/>
        <v>0</v>
      </c>
      <c r="R16" s="186">
        <f t="shared" si="26"/>
        <v>0</v>
      </c>
      <c r="S16" s="186">
        <f t="shared" si="26"/>
        <v>0</v>
      </c>
      <c r="T16" s="227">
        <f>+I16</f>
        <v>0</v>
      </c>
      <c r="U16" s="186">
        <f>SUM(V16:AA16)</f>
        <v>0</v>
      </c>
      <c r="V16" s="199"/>
      <c r="W16" s="199"/>
      <c r="X16" s="199"/>
      <c r="Y16" s="199"/>
      <c r="Z16" s="199"/>
      <c r="AA16" s="199"/>
      <c r="AB16" s="227">
        <f>+J16</f>
        <v>0</v>
      </c>
      <c r="AC16" s="186">
        <f>SUM(AD16:AI16)</f>
        <v>0</v>
      </c>
      <c r="AD16" s="199"/>
      <c r="AE16" s="199"/>
      <c r="AF16" s="199"/>
      <c r="AG16" s="199"/>
      <c r="AH16" s="199"/>
      <c r="AI16" s="199"/>
      <c r="AJ16" s="227">
        <f>+K16</f>
        <v>0</v>
      </c>
      <c r="AK16" s="186">
        <f>SUM(AL16:AQ16)</f>
        <v>0</v>
      </c>
      <c r="AL16" s="199"/>
      <c r="AM16" s="199"/>
      <c r="AN16" s="199"/>
      <c r="AO16" s="199"/>
      <c r="AP16" s="199"/>
      <c r="AQ16" s="199"/>
      <c r="AR16" s="227">
        <f>+L16</f>
        <v>0</v>
      </c>
      <c r="AS16" s="186">
        <f>SUM(AT16:AY16)</f>
        <v>0</v>
      </c>
      <c r="AT16" s="199"/>
      <c r="AU16" s="199"/>
      <c r="AV16" s="199"/>
      <c r="AW16" s="199"/>
      <c r="AX16" s="199"/>
      <c r="AY16" s="199"/>
    </row>
    <row r="17" spans="3:51" ht="32.1" customHeight="1" x14ac:dyDescent="0.25">
      <c r="D17" s="175" t="s">
        <v>2958</v>
      </c>
      <c r="E17" s="540" t="s">
        <v>2957</v>
      </c>
      <c r="F17" s="541"/>
      <c r="G17" s="189"/>
      <c r="H17" s="177"/>
      <c r="I17" s="178"/>
      <c r="J17" s="178"/>
      <c r="K17" s="178"/>
      <c r="L17" s="178"/>
      <c r="M17" s="190">
        <f t="shared" si="26"/>
        <v>0</v>
      </c>
      <c r="N17" s="190">
        <f t="shared" si="26"/>
        <v>0</v>
      </c>
      <c r="O17" s="190">
        <f t="shared" si="26"/>
        <v>0</v>
      </c>
      <c r="P17" s="190">
        <f t="shared" si="26"/>
        <v>0</v>
      </c>
      <c r="Q17" s="190">
        <f t="shared" si="26"/>
        <v>0</v>
      </c>
      <c r="R17" s="190">
        <f t="shared" si="26"/>
        <v>0</v>
      </c>
      <c r="S17" s="190">
        <f t="shared" si="26"/>
        <v>0</v>
      </c>
      <c r="T17" s="192"/>
      <c r="U17" s="181">
        <f t="shared" ref="U17:AA17" si="31">SUM(U18:U18)</f>
        <v>0</v>
      </c>
      <c r="V17" s="181">
        <f t="shared" si="31"/>
        <v>0</v>
      </c>
      <c r="W17" s="181">
        <f t="shared" si="31"/>
        <v>0</v>
      </c>
      <c r="X17" s="181">
        <f t="shared" si="31"/>
        <v>0</v>
      </c>
      <c r="Y17" s="181">
        <f t="shared" si="31"/>
        <v>0</v>
      </c>
      <c r="Z17" s="181">
        <f t="shared" si="31"/>
        <v>0</v>
      </c>
      <c r="AA17" s="181">
        <f t="shared" si="31"/>
        <v>0</v>
      </c>
      <c r="AB17" s="192"/>
      <c r="AC17" s="181">
        <f t="shared" ref="AC17:AI17" si="32">SUM(AC18:AC18)</f>
        <v>0</v>
      </c>
      <c r="AD17" s="181">
        <f t="shared" si="32"/>
        <v>0</v>
      </c>
      <c r="AE17" s="181">
        <f t="shared" si="32"/>
        <v>0</v>
      </c>
      <c r="AF17" s="181">
        <f t="shared" si="32"/>
        <v>0</v>
      </c>
      <c r="AG17" s="181">
        <f t="shared" si="32"/>
        <v>0</v>
      </c>
      <c r="AH17" s="181">
        <f t="shared" si="32"/>
        <v>0</v>
      </c>
      <c r="AI17" s="181">
        <f t="shared" si="32"/>
        <v>0</v>
      </c>
      <c r="AJ17" s="192"/>
      <c r="AK17" s="181">
        <f t="shared" ref="AK17:AQ17" si="33">SUM(AK18:AK18)</f>
        <v>0</v>
      </c>
      <c r="AL17" s="181">
        <f t="shared" si="33"/>
        <v>0</v>
      </c>
      <c r="AM17" s="181">
        <f t="shared" si="33"/>
        <v>0</v>
      </c>
      <c r="AN17" s="181">
        <f t="shared" si="33"/>
        <v>0</v>
      </c>
      <c r="AO17" s="181">
        <f t="shared" si="33"/>
        <v>0</v>
      </c>
      <c r="AP17" s="181">
        <f t="shared" si="33"/>
        <v>0</v>
      </c>
      <c r="AQ17" s="181">
        <f t="shared" si="33"/>
        <v>0</v>
      </c>
      <c r="AR17" s="192"/>
      <c r="AS17" s="181">
        <f t="shared" ref="AS17:AY17" si="34">SUM(AS18:AS18)</f>
        <v>0</v>
      </c>
      <c r="AT17" s="181">
        <f t="shared" si="34"/>
        <v>0</v>
      </c>
      <c r="AU17" s="181">
        <f t="shared" si="34"/>
        <v>0</v>
      </c>
      <c r="AV17" s="181">
        <f t="shared" si="34"/>
        <v>0</v>
      </c>
      <c r="AW17" s="181">
        <f t="shared" si="34"/>
        <v>0</v>
      </c>
      <c r="AX17" s="181">
        <f t="shared" si="34"/>
        <v>0</v>
      </c>
      <c r="AY17" s="181">
        <f t="shared" si="34"/>
        <v>0</v>
      </c>
    </row>
    <row r="18" spans="3:51" ht="49.9" customHeight="1" x14ac:dyDescent="0.25">
      <c r="D18" s="175"/>
      <c r="E18" s="182">
        <f>+Metas!H101</f>
        <v>90</v>
      </c>
      <c r="F18" s="191" t="str">
        <f>+Metas!K101</f>
        <v>Empresas Sociales del Estado ESE con adherencia a las Rutas Integrales de Atención para las enfermedades crónicas no transmisibles ECNT y la salud bucal visual y auditiva SBVA, con prioridad en los municipios poder</v>
      </c>
      <c r="G18" s="226">
        <f>+Metas!J101</f>
        <v>10</v>
      </c>
      <c r="H18" s="1">
        <f>SUM(I18:L18)</f>
        <v>0</v>
      </c>
      <c r="I18" s="198"/>
      <c r="J18" s="198"/>
      <c r="K18" s="198"/>
      <c r="L18" s="198"/>
      <c r="M18" s="186">
        <f t="shared" si="26"/>
        <v>0</v>
      </c>
      <c r="N18" s="186">
        <f t="shared" si="26"/>
        <v>0</v>
      </c>
      <c r="O18" s="186">
        <f t="shared" si="26"/>
        <v>0</v>
      </c>
      <c r="P18" s="186">
        <f t="shared" si="26"/>
        <v>0</v>
      </c>
      <c r="Q18" s="186">
        <f t="shared" si="26"/>
        <v>0</v>
      </c>
      <c r="R18" s="186">
        <f t="shared" si="26"/>
        <v>0</v>
      </c>
      <c r="S18" s="186">
        <f t="shared" si="26"/>
        <v>0</v>
      </c>
      <c r="T18" s="227">
        <f>+I18</f>
        <v>0</v>
      </c>
      <c r="U18" s="186">
        <f>SUM(V18:AA18)</f>
        <v>0</v>
      </c>
      <c r="V18" s="188"/>
      <c r="W18" s="199"/>
      <c r="X18" s="199"/>
      <c r="Y18" s="199"/>
      <c r="Z18" s="199"/>
      <c r="AA18" s="199"/>
      <c r="AB18" s="227">
        <f>+J18</f>
        <v>0</v>
      </c>
      <c r="AC18" s="186">
        <f>SUM(AD18:AI18)</f>
        <v>0</v>
      </c>
      <c r="AD18" s="188"/>
      <c r="AE18" s="199"/>
      <c r="AF18" s="199"/>
      <c r="AG18" s="199"/>
      <c r="AH18" s="199"/>
      <c r="AI18" s="199"/>
      <c r="AJ18" s="227">
        <f>+K18</f>
        <v>0</v>
      </c>
      <c r="AK18" s="186">
        <f>SUM(AL18:AQ18)</f>
        <v>0</v>
      </c>
      <c r="AL18" s="188"/>
      <c r="AM18" s="199"/>
      <c r="AN18" s="199"/>
      <c r="AO18" s="199"/>
      <c r="AP18" s="199"/>
      <c r="AQ18" s="199"/>
      <c r="AR18" s="227">
        <f>+L18</f>
        <v>0</v>
      </c>
      <c r="AS18" s="186">
        <f>SUM(AT18:AY18)</f>
        <v>0</v>
      </c>
      <c r="AT18" s="188"/>
      <c r="AU18" s="199"/>
      <c r="AV18" s="199"/>
      <c r="AW18" s="199"/>
      <c r="AX18" s="199"/>
      <c r="AY18" s="199"/>
    </row>
    <row r="19" spans="3:51" ht="32.1" customHeight="1" x14ac:dyDescent="0.25">
      <c r="C19" s="165" t="s">
        <v>2959</v>
      </c>
      <c r="D19" s="166" t="s">
        <v>347</v>
      </c>
      <c r="E19" s="228"/>
      <c r="F19" s="168"/>
      <c r="G19" s="194"/>
      <c r="H19" s="170"/>
      <c r="I19" s="171"/>
      <c r="J19" s="171"/>
      <c r="K19" s="171"/>
      <c r="L19" s="171"/>
      <c r="M19" s="195">
        <f t="shared" ref="M19:S19" si="35">SUM(M20:M24)/2</f>
        <v>0</v>
      </c>
      <c r="N19" s="195">
        <f t="shared" si="35"/>
        <v>0</v>
      </c>
      <c r="O19" s="195">
        <f t="shared" si="35"/>
        <v>0</v>
      </c>
      <c r="P19" s="195">
        <f t="shared" si="35"/>
        <v>0</v>
      </c>
      <c r="Q19" s="195">
        <f t="shared" si="35"/>
        <v>0</v>
      </c>
      <c r="R19" s="195">
        <f t="shared" si="35"/>
        <v>0</v>
      </c>
      <c r="S19" s="195">
        <f t="shared" si="35"/>
        <v>0</v>
      </c>
      <c r="T19" s="196"/>
      <c r="U19" s="205">
        <f t="shared" ref="U19:AA19" si="36">SUM(U20:U24)/2</f>
        <v>0</v>
      </c>
      <c r="V19" s="205">
        <f t="shared" si="36"/>
        <v>0</v>
      </c>
      <c r="W19" s="205">
        <f t="shared" si="36"/>
        <v>0</v>
      </c>
      <c r="X19" s="205">
        <f t="shared" si="36"/>
        <v>0</v>
      </c>
      <c r="Y19" s="205">
        <f t="shared" si="36"/>
        <v>0</v>
      </c>
      <c r="Z19" s="205">
        <f t="shared" si="36"/>
        <v>0</v>
      </c>
      <c r="AA19" s="205">
        <f t="shared" si="36"/>
        <v>0</v>
      </c>
      <c r="AB19" s="196"/>
      <c r="AC19" s="205">
        <f t="shared" ref="AC19:AI19" si="37">SUM(AC20:AC24)/2</f>
        <v>0</v>
      </c>
      <c r="AD19" s="205">
        <f t="shared" si="37"/>
        <v>0</v>
      </c>
      <c r="AE19" s="205">
        <f t="shared" si="37"/>
        <v>0</v>
      </c>
      <c r="AF19" s="205">
        <f t="shared" si="37"/>
        <v>0</v>
      </c>
      <c r="AG19" s="205">
        <f t="shared" si="37"/>
        <v>0</v>
      </c>
      <c r="AH19" s="205">
        <f t="shared" si="37"/>
        <v>0</v>
      </c>
      <c r="AI19" s="205">
        <f t="shared" si="37"/>
        <v>0</v>
      </c>
      <c r="AJ19" s="196"/>
      <c r="AK19" s="205">
        <f t="shared" ref="AK19:AQ19" si="38">SUM(AK20:AK24)/2</f>
        <v>0</v>
      </c>
      <c r="AL19" s="205">
        <f t="shared" si="38"/>
        <v>0</v>
      </c>
      <c r="AM19" s="205">
        <f t="shared" si="38"/>
        <v>0</v>
      </c>
      <c r="AN19" s="205">
        <f t="shared" si="38"/>
        <v>0</v>
      </c>
      <c r="AO19" s="205">
        <f t="shared" si="38"/>
        <v>0</v>
      </c>
      <c r="AP19" s="205">
        <f t="shared" si="38"/>
        <v>0</v>
      </c>
      <c r="AQ19" s="205">
        <f t="shared" si="38"/>
        <v>0</v>
      </c>
      <c r="AR19" s="196"/>
      <c r="AS19" s="205">
        <f t="shared" ref="AS19:AY19" si="39">SUM(AS20:AS24)/2</f>
        <v>0</v>
      </c>
      <c r="AT19" s="205">
        <f t="shared" si="39"/>
        <v>0</v>
      </c>
      <c r="AU19" s="205">
        <f t="shared" si="39"/>
        <v>0</v>
      </c>
      <c r="AV19" s="205">
        <f t="shared" si="39"/>
        <v>0</v>
      </c>
      <c r="AW19" s="205">
        <f t="shared" si="39"/>
        <v>0</v>
      </c>
      <c r="AX19" s="205">
        <f t="shared" si="39"/>
        <v>0</v>
      </c>
      <c r="AY19" s="205">
        <f t="shared" si="39"/>
        <v>0</v>
      </c>
    </row>
    <row r="20" spans="3:51" ht="32.1" customHeight="1" x14ac:dyDescent="0.25">
      <c r="D20" s="175" t="s">
        <v>2961</v>
      </c>
      <c r="E20" s="538" t="s">
        <v>2960</v>
      </c>
      <c r="F20" s="539"/>
      <c r="G20" s="189"/>
      <c r="H20" s="177"/>
      <c r="I20" s="178"/>
      <c r="J20" s="178"/>
      <c r="K20" s="178"/>
      <c r="L20" s="178"/>
      <c r="M20" s="190">
        <f t="shared" ref="M20:S23" si="40">+U20+AC20+AK20+AS20</f>
        <v>0</v>
      </c>
      <c r="N20" s="190">
        <f t="shared" si="40"/>
        <v>0</v>
      </c>
      <c r="O20" s="190">
        <f t="shared" si="40"/>
        <v>0</v>
      </c>
      <c r="P20" s="190">
        <f t="shared" si="40"/>
        <v>0</v>
      </c>
      <c r="Q20" s="190">
        <f t="shared" si="40"/>
        <v>0</v>
      </c>
      <c r="R20" s="190">
        <f t="shared" si="40"/>
        <v>0</v>
      </c>
      <c r="S20" s="190">
        <f t="shared" si="40"/>
        <v>0</v>
      </c>
      <c r="T20" s="192"/>
      <c r="U20" s="181">
        <f t="shared" ref="U20:AA20" si="41">SUM(U21:U21)</f>
        <v>0</v>
      </c>
      <c r="V20" s="181">
        <f t="shared" si="41"/>
        <v>0</v>
      </c>
      <c r="W20" s="181">
        <f t="shared" si="41"/>
        <v>0</v>
      </c>
      <c r="X20" s="181">
        <f t="shared" si="41"/>
        <v>0</v>
      </c>
      <c r="Y20" s="181">
        <f t="shared" si="41"/>
        <v>0</v>
      </c>
      <c r="Z20" s="181">
        <f t="shared" si="41"/>
        <v>0</v>
      </c>
      <c r="AA20" s="181">
        <f t="shared" si="41"/>
        <v>0</v>
      </c>
      <c r="AB20" s="192"/>
      <c r="AC20" s="181">
        <f t="shared" ref="AC20:AI20" si="42">SUM(AC21:AC21)</f>
        <v>0</v>
      </c>
      <c r="AD20" s="181">
        <f t="shared" si="42"/>
        <v>0</v>
      </c>
      <c r="AE20" s="181">
        <f t="shared" si="42"/>
        <v>0</v>
      </c>
      <c r="AF20" s="181">
        <f t="shared" si="42"/>
        <v>0</v>
      </c>
      <c r="AG20" s="181">
        <f t="shared" si="42"/>
        <v>0</v>
      </c>
      <c r="AH20" s="181">
        <f t="shared" si="42"/>
        <v>0</v>
      </c>
      <c r="AI20" s="181">
        <f t="shared" si="42"/>
        <v>0</v>
      </c>
      <c r="AJ20" s="192"/>
      <c r="AK20" s="181">
        <f t="shared" ref="AK20:AQ20" si="43">SUM(AK21:AK21)</f>
        <v>0</v>
      </c>
      <c r="AL20" s="181">
        <f t="shared" si="43"/>
        <v>0</v>
      </c>
      <c r="AM20" s="181">
        <f t="shared" si="43"/>
        <v>0</v>
      </c>
      <c r="AN20" s="181">
        <f t="shared" si="43"/>
        <v>0</v>
      </c>
      <c r="AO20" s="181">
        <f t="shared" si="43"/>
        <v>0</v>
      </c>
      <c r="AP20" s="181">
        <f t="shared" si="43"/>
        <v>0</v>
      </c>
      <c r="AQ20" s="181">
        <f t="shared" si="43"/>
        <v>0</v>
      </c>
      <c r="AR20" s="192"/>
      <c r="AS20" s="181">
        <f t="shared" ref="AS20:AY20" si="44">SUM(AS21:AS21)</f>
        <v>0</v>
      </c>
      <c r="AT20" s="181">
        <f t="shared" si="44"/>
        <v>0</v>
      </c>
      <c r="AU20" s="181">
        <f t="shared" si="44"/>
        <v>0</v>
      </c>
      <c r="AV20" s="181">
        <f t="shared" si="44"/>
        <v>0</v>
      </c>
      <c r="AW20" s="181">
        <f t="shared" si="44"/>
        <v>0</v>
      </c>
      <c r="AX20" s="181">
        <f t="shared" si="44"/>
        <v>0</v>
      </c>
      <c r="AY20" s="181">
        <f t="shared" si="44"/>
        <v>0</v>
      </c>
    </row>
    <row r="21" spans="3:51" ht="32.1" customHeight="1" x14ac:dyDescent="0.25">
      <c r="D21" s="201"/>
      <c r="E21" s="182">
        <f>+Metas!H103</f>
        <v>91</v>
      </c>
      <c r="F21" s="191" t="str">
        <f>+Metas!K103</f>
        <v>Municipios adoptan y adaptan la política departamental de salud mental, con énfasis en la atención a los efectos colaterales del COVID-19 incluidos los municipios PDET</v>
      </c>
      <c r="G21" s="226">
        <f>+Metas!J103</f>
        <v>30</v>
      </c>
      <c r="H21" s="1">
        <f>SUM(I21:L21)</f>
        <v>0</v>
      </c>
      <c r="I21" s="185"/>
      <c r="J21" s="185"/>
      <c r="K21" s="185"/>
      <c r="L21" s="185"/>
      <c r="M21" s="186">
        <f t="shared" si="40"/>
        <v>0</v>
      </c>
      <c r="N21" s="186">
        <f t="shared" si="40"/>
        <v>0</v>
      </c>
      <c r="O21" s="186">
        <f t="shared" si="40"/>
        <v>0</v>
      </c>
      <c r="P21" s="186">
        <f t="shared" si="40"/>
        <v>0</v>
      </c>
      <c r="Q21" s="186">
        <f t="shared" si="40"/>
        <v>0</v>
      </c>
      <c r="R21" s="186">
        <f t="shared" si="40"/>
        <v>0</v>
      </c>
      <c r="S21" s="186">
        <f t="shared" si="40"/>
        <v>0</v>
      </c>
      <c r="T21" s="227">
        <f>+I21</f>
        <v>0</v>
      </c>
      <c r="U21" s="186">
        <f>SUM(V21:AA21)</f>
        <v>0</v>
      </c>
      <c r="V21" s="188"/>
      <c r="W21" s="188"/>
      <c r="X21" s="188"/>
      <c r="Y21" s="188"/>
      <c r="Z21" s="188"/>
      <c r="AA21" s="188"/>
      <c r="AB21" s="227">
        <f>+J21</f>
        <v>0</v>
      </c>
      <c r="AC21" s="186">
        <f>SUM(AD21:AI21)</f>
        <v>0</v>
      </c>
      <c r="AD21" s="188"/>
      <c r="AE21" s="188"/>
      <c r="AF21" s="188"/>
      <c r="AG21" s="188"/>
      <c r="AH21" s="188"/>
      <c r="AI21" s="188"/>
      <c r="AJ21" s="227">
        <f>+K21</f>
        <v>0</v>
      </c>
      <c r="AK21" s="186">
        <f>SUM(AL21:AQ21)</f>
        <v>0</v>
      </c>
      <c r="AL21" s="188"/>
      <c r="AM21" s="188"/>
      <c r="AN21" s="188"/>
      <c r="AO21" s="188"/>
      <c r="AP21" s="188"/>
      <c r="AQ21" s="188"/>
      <c r="AR21" s="227">
        <f>+L21</f>
        <v>0</v>
      </c>
      <c r="AS21" s="186">
        <f>SUM(AT21:AY21)</f>
        <v>0</v>
      </c>
      <c r="AT21" s="188"/>
      <c r="AU21" s="188"/>
      <c r="AV21" s="188"/>
      <c r="AW21" s="188"/>
      <c r="AX21" s="188"/>
      <c r="AY21" s="188"/>
    </row>
    <row r="22" spans="3:51" ht="32.1" customHeight="1" x14ac:dyDescent="0.25">
      <c r="D22" s="175" t="s">
        <v>2963</v>
      </c>
      <c r="E22" s="551" t="s">
        <v>2962</v>
      </c>
      <c r="F22" s="552"/>
      <c r="G22" s="189"/>
      <c r="H22" s="177"/>
      <c r="I22" s="178"/>
      <c r="J22" s="178"/>
      <c r="K22" s="178"/>
      <c r="L22" s="178"/>
      <c r="M22" s="190">
        <f t="shared" si="40"/>
        <v>0</v>
      </c>
      <c r="N22" s="190">
        <f t="shared" si="40"/>
        <v>0</v>
      </c>
      <c r="O22" s="190">
        <f t="shared" si="40"/>
        <v>0</v>
      </c>
      <c r="P22" s="190">
        <f t="shared" si="40"/>
        <v>0</v>
      </c>
      <c r="Q22" s="190">
        <f t="shared" si="40"/>
        <v>0</v>
      </c>
      <c r="R22" s="190">
        <f t="shared" si="40"/>
        <v>0</v>
      </c>
      <c r="S22" s="190">
        <f t="shared" si="40"/>
        <v>0</v>
      </c>
      <c r="T22" s="192"/>
      <c r="U22" s="181">
        <f t="shared" ref="U22:AA22" si="45">SUM(U23:U24)</f>
        <v>0</v>
      </c>
      <c r="V22" s="181">
        <f t="shared" si="45"/>
        <v>0</v>
      </c>
      <c r="W22" s="181">
        <f t="shared" si="45"/>
        <v>0</v>
      </c>
      <c r="X22" s="181">
        <f t="shared" si="45"/>
        <v>0</v>
      </c>
      <c r="Y22" s="181">
        <f t="shared" si="45"/>
        <v>0</v>
      </c>
      <c r="Z22" s="181">
        <f t="shared" si="45"/>
        <v>0</v>
      </c>
      <c r="AA22" s="181">
        <f t="shared" si="45"/>
        <v>0</v>
      </c>
      <c r="AB22" s="192"/>
      <c r="AC22" s="181">
        <f t="shared" ref="AC22:AI22" si="46">SUM(AC23:AC24)</f>
        <v>0</v>
      </c>
      <c r="AD22" s="181">
        <f t="shared" si="46"/>
        <v>0</v>
      </c>
      <c r="AE22" s="181">
        <f t="shared" si="46"/>
        <v>0</v>
      </c>
      <c r="AF22" s="181">
        <f t="shared" si="46"/>
        <v>0</v>
      </c>
      <c r="AG22" s="181">
        <f t="shared" si="46"/>
        <v>0</v>
      </c>
      <c r="AH22" s="181">
        <f t="shared" si="46"/>
        <v>0</v>
      </c>
      <c r="AI22" s="181">
        <f t="shared" si="46"/>
        <v>0</v>
      </c>
      <c r="AJ22" s="192"/>
      <c r="AK22" s="181">
        <f t="shared" ref="AK22:AQ22" si="47">SUM(AK23:AK24)</f>
        <v>0</v>
      </c>
      <c r="AL22" s="181">
        <f t="shared" si="47"/>
        <v>0</v>
      </c>
      <c r="AM22" s="181">
        <f t="shared" si="47"/>
        <v>0</v>
      </c>
      <c r="AN22" s="181">
        <f t="shared" si="47"/>
        <v>0</v>
      </c>
      <c r="AO22" s="181">
        <f t="shared" si="47"/>
        <v>0</v>
      </c>
      <c r="AP22" s="181">
        <f t="shared" si="47"/>
        <v>0</v>
      </c>
      <c r="AQ22" s="181">
        <f t="shared" si="47"/>
        <v>0</v>
      </c>
      <c r="AR22" s="192"/>
      <c r="AS22" s="181">
        <f t="shared" ref="AS22:AY22" si="48">SUM(AS23:AS24)</f>
        <v>0</v>
      </c>
      <c r="AT22" s="181">
        <f t="shared" si="48"/>
        <v>0</v>
      </c>
      <c r="AU22" s="181">
        <f t="shared" si="48"/>
        <v>0</v>
      </c>
      <c r="AV22" s="181">
        <f t="shared" si="48"/>
        <v>0</v>
      </c>
      <c r="AW22" s="181">
        <f t="shared" si="48"/>
        <v>0</v>
      </c>
      <c r="AX22" s="181">
        <f t="shared" si="48"/>
        <v>0</v>
      </c>
      <c r="AY22" s="181">
        <f t="shared" si="48"/>
        <v>0</v>
      </c>
    </row>
    <row r="23" spans="3:51" ht="32.1" customHeight="1" x14ac:dyDescent="0.25">
      <c r="D23" s="175"/>
      <c r="E23" s="182">
        <f>+Metas!H104</f>
        <v>92</v>
      </c>
      <c r="F23" s="183" t="str">
        <f>+Metas!K104</f>
        <v>Contención tasa de incidencia de violencia intrafamiliar en 150 por 100,000 habitantes</v>
      </c>
      <c r="G23" s="230">
        <f>+Metas!J104</f>
        <v>1</v>
      </c>
      <c r="H23" s="5">
        <f>SUM(I23:L23)/4</f>
        <v>0</v>
      </c>
      <c r="I23" s="198"/>
      <c r="J23" s="198"/>
      <c r="K23" s="198"/>
      <c r="L23" s="198"/>
      <c r="M23" s="186">
        <f t="shared" si="40"/>
        <v>0</v>
      </c>
      <c r="N23" s="186">
        <f t="shared" si="40"/>
        <v>0</v>
      </c>
      <c r="O23" s="186">
        <f t="shared" si="40"/>
        <v>0</v>
      </c>
      <c r="P23" s="186">
        <f t="shared" si="40"/>
        <v>0</v>
      </c>
      <c r="Q23" s="186">
        <f t="shared" si="40"/>
        <v>0</v>
      </c>
      <c r="R23" s="186">
        <f t="shared" si="40"/>
        <v>0</v>
      </c>
      <c r="S23" s="186">
        <f t="shared" si="40"/>
        <v>0</v>
      </c>
      <c r="T23" s="227">
        <f>+I23</f>
        <v>0</v>
      </c>
      <c r="U23" s="186">
        <f>SUM(V23:AA23)</f>
        <v>0</v>
      </c>
      <c r="V23" s="199"/>
      <c r="W23" s="199"/>
      <c r="X23" s="199"/>
      <c r="Y23" s="199"/>
      <c r="Z23" s="199"/>
      <c r="AA23" s="199"/>
      <c r="AB23" s="227">
        <f>+J23</f>
        <v>0</v>
      </c>
      <c r="AC23" s="186">
        <f>SUM(AD23:AI23)</f>
        <v>0</v>
      </c>
      <c r="AD23" s="199"/>
      <c r="AE23" s="199"/>
      <c r="AF23" s="199"/>
      <c r="AG23" s="199"/>
      <c r="AH23" s="199"/>
      <c r="AI23" s="199"/>
      <c r="AJ23" s="227">
        <f>+K23</f>
        <v>0</v>
      </c>
      <c r="AK23" s="186">
        <f>SUM(AL23:AQ23)</f>
        <v>0</v>
      </c>
      <c r="AL23" s="199"/>
      <c r="AM23" s="199"/>
      <c r="AN23" s="199"/>
      <c r="AO23" s="199"/>
      <c r="AP23" s="199"/>
      <c r="AQ23" s="199"/>
      <c r="AR23" s="227">
        <f>+L23</f>
        <v>0</v>
      </c>
      <c r="AS23" s="186">
        <f>SUM(AT23:AY23)</f>
        <v>0</v>
      </c>
      <c r="AT23" s="199"/>
      <c r="AU23" s="199"/>
      <c r="AV23" s="199"/>
      <c r="AW23" s="199"/>
      <c r="AX23" s="199"/>
      <c r="AY23" s="199"/>
    </row>
    <row r="24" spans="3:51" ht="32.1" customHeight="1" x14ac:dyDescent="0.25">
      <c r="D24" s="175"/>
      <c r="E24" s="182">
        <f>+Metas!H105</f>
        <v>93</v>
      </c>
      <c r="F24" s="183" t="str">
        <f>+Metas!K105</f>
        <v>Contención en 15 x 10.000 habitantes la Tasa de consumo de sustancias psicoactivas SPA ilícitas por atención en servicios de salud en personas de 12 a 65 años</v>
      </c>
      <c r="G24" s="230">
        <f>+Metas!J105</f>
        <v>1</v>
      </c>
      <c r="H24" s="5">
        <f>SUM(I24:L24)/4</f>
        <v>0</v>
      </c>
      <c r="I24" s="198"/>
      <c r="J24" s="198"/>
      <c r="K24" s="198"/>
      <c r="L24" s="198"/>
      <c r="M24" s="186">
        <f t="shared" ref="M24:S24" si="49">+U24+AC24+AK24+AS24</f>
        <v>0</v>
      </c>
      <c r="N24" s="186">
        <f t="shared" si="49"/>
        <v>0</v>
      </c>
      <c r="O24" s="186">
        <f t="shared" si="49"/>
        <v>0</v>
      </c>
      <c r="P24" s="186">
        <f t="shared" si="49"/>
        <v>0</v>
      </c>
      <c r="Q24" s="186">
        <f t="shared" si="49"/>
        <v>0</v>
      </c>
      <c r="R24" s="186">
        <f t="shared" si="49"/>
        <v>0</v>
      </c>
      <c r="S24" s="186">
        <f t="shared" si="49"/>
        <v>0</v>
      </c>
      <c r="T24" s="227">
        <f>+I24</f>
        <v>0</v>
      </c>
      <c r="U24" s="186">
        <f>SUM(V24:AA24)</f>
        <v>0</v>
      </c>
      <c r="V24" s="199"/>
      <c r="W24" s="199"/>
      <c r="X24" s="199"/>
      <c r="Y24" s="199"/>
      <c r="Z24" s="199"/>
      <c r="AA24" s="199"/>
      <c r="AB24" s="227">
        <f>+J24</f>
        <v>0</v>
      </c>
      <c r="AC24" s="186">
        <f>SUM(AD24:AI24)</f>
        <v>0</v>
      </c>
      <c r="AD24" s="199"/>
      <c r="AE24" s="199"/>
      <c r="AF24" s="199"/>
      <c r="AG24" s="199"/>
      <c r="AH24" s="199"/>
      <c r="AI24" s="199"/>
      <c r="AJ24" s="227">
        <f>+K24</f>
        <v>0</v>
      </c>
      <c r="AK24" s="186">
        <f>SUM(AL24:AQ24)</f>
        <v>0</v>
      </c>
      <c r="AL24" s="199"/>
      <c r="AM24" s="199"/>
      <c r="AN24" s="199"/>
      <c r="AO24" s="199"/>
      <c r="AP24" s="199"/>
      <c r="AQ24" s="199"/>
      <c r="AR24" s="227">
        <f>+L24</f>
        <v>0</v>
      </c>
      <c r="AS24" s="186">
        <f>SUM(AT24:AY24)</f>
        <v>0</v>
      </c>
      <c r="AT24" s="199"/>
      <c r="AU24" s="199"/>
      <c r="AV24" s="199"/>
      <c r="AW24" s="199"/>
      <c r="AX24" s="199"/>
      <c r="AY24" s="199"/>
    </row>
    <row r="25" spans="3:51" ht="32.1" customHeight="1" x14ac:dyDescent="0.25">
      <c r="C25" s="203" t="s">
        <v>2964</v>
      </c>
      <c r="D25" s="165" t="s">
        <v>349</v>
      </c>
      <c r="E25" s="168"/>
      <c r="F25" s="168"/>
      <c r="G25" s="194"/>
      <c r="H25" s="170"/>
      <c r="I25" s="171"/>
      <c r="J25" s="171"/>
      <c r="K25" s="171"/>
      <c r="L25" s="171"/>
      <c r="M25" s="195">
        <f t="shared" ref="M25:S25" si="50">SUM(M26:M30)/2</f>
        <v>0</v>
      </c>
      <c r="N25" s="195">
        <f t="shared" si="50"/>
        <v>0</v>
      </c>
      <c r="O25" s="195">
        <f t="shared" si="50"/>
        <v>0</v>
      </c>
      <c r="P25" s="195">
        <f t="shared" si="50"/>
        <v>0</v>
      </c>
      <c r="Q25" s="195">
        <f t="shared" si="50"/>
        <v>0</v>
      </c>
      <c r="R25" s="195">
        <f t="shared" si="50"/>
        <v>0</v>
      </c>
      <c r="S25" s="195">
        <f t="shared" si="50"/>
        <v>0</v>
      </c>
      <c r="T25" s="204"/>
      <c r="U25" s="205">
        <f t="shared" ref="U25:AA25" si="51">SUM(U26:U30)/2</f>
        <v>0</v>
      </c>
      <c r="V25" s="205">
        <f t="shared" si="51"/>
        <v>0</v>
      </c>
      <c r="W25" s="205">
        <f t="shared" si="51"/>
        <v>0</v>
      </c>
      <c r="X25" s="205">
        <f t="shared" si="51"/>
        <v>0</v>
      </c>
      <c r="Y25" s="205">
        <f t="shared" si="51"/>
        <v>0</v>
      </c>
      <c r="Z25" s="205">
        <f t="shared" si="51"/>
        <v>0</v>
      </c>
      <c r="AA25" s="205">
        <f t="shared" si="51"/>
        <v>0</v>
      </c>
      <c r="AB25" s="204"/>
      <c r="AC25" s="205">
        <f t="shared" ref="AC25:AI25" si="52">SUM(AC26:AC30)/2</f>
        <v>0</v>
      </c>
      <c r="AD25" s="205">
        <f t="shared" si="52"/>
        <v>0</v>
      </c>
      <c r="AE25" s="205">
        <f t="shared" si="52"/>
        <v>0</v>
      </c>
      <c r="AF25" s="205">
        <f t="shared" si="52"/>
        <v>0</v>
      </c>
      <c r="AG25" s="205">
        <f t="shared" si="52"/>
        <v>0</v>
      </c>
      <c r="AH25" s="205">
        <f t="shared" si="52"/>
        <v>0</v>
      </c>
      <c r="AI25" s="205">
        <f t="shared" si="52"/>
        <v>0</v>
      </c>
      <c r="AJ25" s="204"/>
      <c r="AK25" s="205">
        <f t="shared" ref="AK25:AQ25" si="53">SUM(AK26:AK30)/2</f>
        <v>0</v>
      </c>
      <c r="AL25" s="205">
        <f t="shared" si="53"/>
        <v>0</v>
      </c>
      <c r="AM25" s="205">
        <f t="shared" si="53"/>
        <v>0</v>
      </c>
      <c r="AN25" s="205">
        <f t="shared" si="53"/>
        <v>0</v>
      </c>
      <c r="AO25" s="205">
        <f t="shared" si="53"/>
        <v>0</v>
      </c>
      <c r="AP25" s="205">
        <f t="shared" si="53"/>
        <v>0</v>
      </c>
      <c r="AQ25" s="205">
        <f t="shared" si="53"/>
        <v>0</v>
      </c>
      <c r="AR25" s="204"/>
      <c r="AS25" s="205">
        <f t="shared" ref="AS25:AY25" si="54">SUM(AS26:AS30)/2</f>
        <v>0</v>
      </c>
      <c r="AT25" s="205">
        <f t="shared" si="54"/>
        <v>0</v>
      </c>
      <c r="AU25" s="205">
        <f t="shared" si="54"/>
        <v>0</v>
      </c>
      <c r="AV25" s="205">
        <f t="shared" si="54"/>
        <v>0</v>
      </c>
      <c r="AW25" s="205">
        <f t="shared" si="54"/>
        <v>0</v>
      </c>
      <c r="AX25" s="205">
        <f t="shared" si="54"/>
        <v>0</v>
      </c>
      <c r="AY25" s="205">
        <f t="shared" si="54"/>
        <v>0</v>
      </c>
    </row>
    <row r="26" spans="3:51" ht="32.1" customHeight="1" x14ac:dyDescent="0.25">
      <c r="D26" s="175" t="s">
        <v>2966</v>
      </c>
      <c r="E26" s="540" t="s">
        <v>2965</v>
      </c>
      <c r="F26" s="541"/>
      <c r="G26" s="189"/>
      <c r="H26" s="177"/>
      <c r="I26" s="178"/>
      <c r="J26" s="178"/>
      <c r="K26" s="178"/>
      <c r="L26" s="178"/>
      <c r="M26" s="190">
        <f t="shared" ref="M26:S30" si="55">+U26+AC26+AK26+AS26</f>
        <v>0</v>
      </c>
      <c r="N26" s="190">
        <f t="shared" si="55"/>
        <v>0</v>
      </c>
      <c r="O26" s="190">
        <f t="shared" si="55"/>
        <v>0</v>
      </c>
      <c r="P26" s="190">
        <f t="shared" si="55"/>
        <v>0</v>
      </c>
      <c r="Q26" s="190">
        <f t="shared" si="55"/>
        <v>0</v>
      </c>
      <c r="R26" s="190">
        <f t="shared" si="55"/>
        <v>0</v>
      </c>
      <c r="S26" s="190">
        <f t="shared" si="55"/>
        <v>0</v>
      </c>
      <c r="T26" s="192"/>
      <c r="U26" s="181">
        <f t="shared" ref="U26:AA26" si="56">SUM(U27:U28)</f>
        <v>0</v>
      </c>
      <c r="V26" s="181">
        <f t="shared" si="56"/>
        <v>0</v>
      </c>
      <c r="W26" s="181">
        <f t="shared" si="56"/>
        <v>0</v>
      </c>
      <c r="X26" s="181">
        <f t="shared" si="56"/>
        <v>0</v>
      </c>
      <c r="Y26" s="181">
        <f t="shared" si="56"/>
        <v>0</v>
      </c>
      <c r="Z26" s="181">
        <f t="shared" si="56"/>
        <v>0</v>
      </c>
      <c r="AA26" s="181">
        <f t="shared" si="56"/>
        <v>0</v>
      </c>
      <c r="AB26" s="192"/>
      <c r="AC26" s="181">
        <f t="shared" ref="AC26:AI26" si="57">SUM(AC27:AC28)</f>
        <v>0</v>
      </c>
      <c r="AD26" s="181">
        <f t="shared" si="57"/>
        <v>0</v>
      </c>
      <c r="AE26" s="181">
        <f t="shared" si="57"/>
        <v>0</v>
      </c>
      <c r="AF26" s="181">
        <f t="shared" si="57"/>
        <v>0</v>
      </c>
      <c r="AG26" s="181">
        <f t="shared" si="57"/>
        <v>0</v>
      </c>
      <c r="AH26" s="181">
        <f t="shared" si="57"/>
        <v>0</v>
      </c>
      <c r="AI26" s="181">
        <f t="shared" si="57"/>
        <v>0</v>
      </c>
      <c r="AJ26" s="192"/>
      <c r="AK26" s="181">
        <f t="shared" ref="AK26:AQ26" si="58">SUM(AK27:AK28)</f>
        <v>0</v>
      </c>
      <c r="AL26" s="181">
        <f t="shared" si="58"/>
        <v>0</v>
      </c>
      <c r="AM26" s="181">
        <f t="shared" si="58"/>
        <v>0</v>
      </c>
      <c r="AN26" s="181">
        <f t="shared" si="58"/>
        <v>0</v>
      </c>
      <c r="AO26" s="181">
        <f t="shared" si="58"/>
        <v>0</v>
      </c>
      <c r="AP26" s="181">
        <f t="shared" si="58"/>
        <v>0</v>
      </c>
      <c r="AQ26" s="181">
        <f t="shared" si="58"/>
        <v>0</v>
      </c>
      <c r="AR26" s="192"/>
      <c r="AS26" s="181">
        <f t="shared" ref="AS26:AY26" si="59">SUM(AS27:AS28)</f>
        <v>0</v>
      </c>
      <c r="AT26" s="181">
        <f t="shared" si="59"/>
        <v>0</v>
      </c>
      <c r="AU26" s="181">
        <f t="shared" si="59"/>
        <v>0</v>
      </c>
      <c r="AV26" s="181">
        <f t="shared" si="59"/>
        <v>0</v>
      </c>
      <c r="AW26" s="181">
        <f t="shared" si="59"/>
        <v>0</v>
      </c>
      <c r="AX26" s="181">
        <f t="shared" si="59"/>
        <v>0</v>
      </c>
      <c r="AY26" s="181">
        <f t="shared" si="59"/>
        <v>0</v>
      </c>
    </row>
    <row r="27" spans="3:51" ht="32.1" customHeight="1" x14ac:dyDescent="0.25">
      <c r="D27" s="175"/>
      <c r="E27" s="182">
        <f>+Metas!H107</f>
        <v>94</v>
      </c>
      <c r="F27" s="191" t="str">
        <f>+Metas!K107</f>
        <v>Reducción de la mortalidad infantil evitable por desnutrición (de 9.4 a 4.7) con énfasis en la atención a los efectos colaterales del COVID-19</v>
      </c>
      <c r="G27" s="230">
        <f>+Metas!J107</f>
        <v>0.2</v>
      </c>
      <c r="H27" s="4">
        <f>SUM(I27:L27)/4</f>
        <v>0</v>
      </c>
      <c r="I27" s="231"/>
      <c r="J27" s="231"/>
      <c r="K27" s="231"/>
      <c r="L27" s="231"/>
      <c r="M27" s="186">
        <f t="shared" si="55"/>
        <v>0</v>
      </c>
      <c r="N27" s="186">
        <f t="shared" si="55"/>
        <v>0</v>
      </c>
      <c r="O27" s="186">
        <f t="shared" si="55"/>
        <v>0</v>
      </c>
      <c r="P27" s="186">
        <f t="shared" si="55"/>
        <v>0</v>
      </c>
      <c r="Q27" s="186">
        <f t="shared" si="55"/>
        <v>0</v>
      </c>
      <c r="R27" s="186">
        <f t="shared" si="55"/>
        <v>0</v>
      </c>
      <c r="S27" s="186">
        <f t="shared" si="55"/>
        <v>0</v>
      </c>
      <c r="T27" s="227">
        <f>+I27</f>
        <v>0</v>
      </c>
      <c r="U27" s="186">
        <f>SUM(V27:AA27)</f>
        <v>0</v>
      </c>
      <c r="V27" s="199"/>
      <c r="W27" s="199"/>
      <c r="X27" s="199"/>
      <c r="Y27" s="199"/>
      <c r="Z27" s="199"/>
      <c r="AA27" s="199"/>
      <c r="AB27" s="227">
        <f>+J27</f>
        <v>0</v>
      </c>
      <c r="AC27" s="186">
        <f>SUM(AD27:AI27)</f>
        <v>0</v>
      </c>
      <c r="AD27" s="199"/>
      <c r="AE27" s="199"/>
      <c r="AF27" s="199"/>
      <c r="AG27" s="199"/>
      <c r="AH27" s="199"/>
      <c r="AI27" s="199"/>
      <c r="AJ27" s="227">
        <f>+K27</f>
        <v>0</v>
      </c>
      <c r="AK27" s="186">
        <f>SUM(AL27:AQ27)</f>
        <v>0</v>
      </c>
      <c r="AL27" s="199"/>
      <c r="AM27" s="199"/>
      <c r="AN27" s="199"/>
      <c r="AO27" s="199"/>
      <c r="AP27" s="199"/>
      <c r="AQ27" s="199"/>
      <c r="AR27" s="227">
        <f>+L27</f>
        <v>0</v>
      </c>
      <c r="AS27" s="186">
        <f>SUM(AT27:AY27)</f>
        <v>0</v>
      </c>
      <c r="AT27" s="199"/>
      <c r="AU27" s="199"/>
      <c r="AV27" s="199"/>
      <c r="AW27" s="199"/>
      <c r="AX27" s="199"/>
      <c r="AY27" s="199"/>
    </row>
    <row r="28" spans="3:51" ht="32.1" customHeight="1" x14ac:dyDescent="0.25">
      <c r="D28" s="175"/>
      <c r="E28" s="182">
        <f>+Metas!H108</f>
        <v>95</v>
      </c>
      <c r="F28" s="191" t="str">
        <f>+Metas!K108</f>
        <v>Contención de la prevalencia de desnutrición aguda en niños y niñas menores de 5 años en 0,4</v>
      </c>
      <c r="G28" s="230" t="str">
        <f>+Metas!J108</f>
        <v>0,4</v>
      </c>
      <c r="H28" s="5">
        <f>SUM(I28:L28)/4</f>
        <v>0</v>
      </c>
      <c r="I28" s="198"/>
      <c r="J28" s="198"/>
      <c r="K28" s="198"/>
      <c r="L28" s="198"/>
      <c r="M28" s="186">
        <f t="shared" si="55"/>
        <v>0</v>
      </c>
      <c r="N28" s="186">
        <f t="shared" si="55"/>
        <v>0</v>
      </c>
      <c r="O28" s="186">
        <f t="shared" si="55"/>
        <v>0</v>
      </c>
      <c r="P28" s="186">
        <f t="shared" si="55"/>
        <v>0</v>
      </c>
      <c r="Q28" s="186">
        <f t="shared" si="55"/>
        <v>0</v>
      </c>
      <c r="R28" s="186">
        <f t="shared" si="55"/>
        <v>0</v>
      </c>
      <c r="S28" s="186">
        <f t="shared" si="55"/>
        <v>0</v>
      </c>
      <c r="T28" s="227">
        <f>+I28</f>
        <v>0</v>
      </c>
      <c r="U28" s="186">
        <f>SUM(V28:AA28)</f>
        <v>0</v>
      </c>
      <c r="V28" s="199"/>
      <c r="W28" s="199"/>
      <c r="X28" s="199"/>
      <c r="Y28" s="199"/>
      <c r="Z28" s="199"/>
      <c r="AA28" s="199"/>
      <c r="AB28" s="227">
        <f>+J28</f>
        <v>0</v>
      </c>
      <c r="AC28" s="186">
        <f>SUM(AD28:AI28)</f>
        <v>0</v>
      </c>
      <c r="AD28" s="199"/>
      <c r="AE28" s="199"/>
      <c r="AF28" s="199"/>
      <c r="AG28" s="199"/>
      <c r="AH28" s="199"/>
      <c r="AI28" s="199"/>
      <c r="AJ28" s="227">
        <f>+K28</f>
        <v>0</v>
      </c>
      <c r="AK28" s="186">
        <f>SUM(AL28:AQ28)</f>
        <v>0</v>
      </c>
      <c r="AL28" s="199"/>
      <c r="AM28" s="199"/>
      <c r="AN28" s="199"/>
      <c r="AO28" s="199"/>
      <c r="AP28" s="199"/>
      <c r="AQ28" s="199"/>
      <c r="AR28" s="227">
        <f>+L28</f>
        <v>0</v>
      </c>
      <c r="AS28" s="186">
        <f>SUM(AT28:AY28)</f>
        <v>0</v>
      </c>
      <c r="AT28" s="199"/>
      <c r="AU28" s="199"/>
      <c r="AV28" s="199"/>
      <c r="AW28" s="199"/>
      <c r="AX28" s="199"/>
      <c r="AY28" s="199"/>
    </row>
    <row r="29" spans="3:51" ht="32.1" customHeight="1" x14ac:dyDescent="0.25">
      <c r="D29" s="175" t="s">
        <v>2968</v>
      </c>
      <c r="E29" s="540" t="s">
        <v>2967</v>
      </c>
      <c r="F29" s="541"/>
      <c r="G29" s="177"/>
      <c r="H29" s="177"/>
      <c r="I29" s="178"/>
      <c r="J29" s="178"/>
      <c r="K29" s="178"/>
      <c r="L29" s="178"/>
      <c r="M29" s="190">
        <f t="shared" si="55"/>
        <v>0</v>
      </c>
      <c r="N29" s="190">
        <f t="shared" si="55"/>
        <v>0</v>
      </c>
      <c r="O29" s="190">
        <f t="shared" si="55"/>
        <v>0</v>
      </c>
      <c r="P29" s="190">
        <f t="shared" si="55"/>
        <v>0</v>
      </c>
      <c r="Q29" s="190">
        <f t="shared" si="55"/>
        <v>0</v>
      </c>
      <c r="R29" s="190">
        <f t="shared" si="55"/>
        <v>0</v>
      </c>
      <c r="S29" s="190">
        <f t="shared" si="55"/>
        <v>0</v>
      </c>
      <c r="T29" s="180"/>
      <c r="U29" s="181">
        <f t="shared" ref="U29:AA29" si="60">SUM(U30:U30)</f>
        <v>0</v>
      </c>
      <c r="V29" s="181">
        <f t="shared" si="60"/>
        <v>0</v>
      </c>
      <c r="W29" s="181">
        <f t="shared" si="60"/>
        <v>0</v>
      </c>
      <c r="X29" s="181">
        <f t="shared" si="60"/>
        <v>0</v>
      </c>
      <c r="Y29" s="181">
        <f t="shared" si="60"/>
        <v>0</v>
      </c>
      <c r="Z29" s="181">
        <f t="shared" si="60"/>
        <v>0</v>
      </c>
      <c r="AA29" s="181">
        <f t="shared" si="60"/>
        <v>0</v>
      </c>
      <c r="AB29" s="180"/>
      <c r="AC29" s="181">
        <f t="shared" ref="AC29:AI29" si="61">SUM(AC30:AC30)</f>
        <v>0</v>
      </c>
      <c r="AD29" s="181">
        <f t="shared" si="61"/>
        <v>0</v>
      </c>
      <c r="AE29" s="181">
        <f t="shared" si="61"/>
        <v>0</v>
      </c>
      <c r="AF29" s="181">
        <f t="shared" si="61"/>
        <v>0</v>
      </c>
      <c r="AG29" s="181">
        <f t="shared" si="61"/>
        <v>0</v>
      </c>
      <c r="AH29" s="181">
        <f t="shared" si="61"/>
        <v>0</v>
      </c>
      <c r="AI29" s="181">
        <f t="shared" si="61"/>
        <v>0</v>
      </c>
      <c r="AJ29" s="180"/>
      <c r="AK29" s="181">
        <f t="shared" ref="AK29:AQ29" si="62">SUM(AK30:AK30)</f>
        <v>0</v>
      </c>
      <c r="AL29" s="181">
        <f t="shared" si="62"/>
        <v>0</v>
      </c>
      <c r="AM29" s="181">
        <f t="shared" si="62"/>
        <v>0</v>
      </c>
      <c r="AN29" s="181">
        <f t="shared" si="62"/>
        <v>0</v>
      </c>
      <c r="AO29" s="181">
        <f t="shared" si="62"/>
        <v>0</v>
      </c>
      <c r="AP29" s="181">
        <f t="shared" si="62"/>
        <v>0</v>
      </c>
      <c r="AQ29" s="181">
        <f t="shared" si="62"/>
        <v>0</v>
      </c>
      <c r="AR29" s="180"/>
      <c r="AS29" s="181">
        <f t="shared" ref="AS29:AY29" si="63">SUM(AS30:AS30)</f>
        <v>0</v>
      </c>
      <c r="AT29" s="181">
        <f t="shared" si="63"/>
        <v>0</v>
      </c>
      <c r="AU29" s="181">
        <f t="shared" si="63"/>
        <v>0</v>
      </c>
      <c r="AV29" s="181">
        <f t="shared" si="63"/>
        <v>0</v>
      </c>
      <c r="AW29" s="181">
        <f t="shared" si="63"/>
        <v>0</v>
      </c>
      <c r="AX29" s="181">
        <f t="shared" si="63"/>
        <v>0</v>
      </c>
      <c r="AY29" s="181">
        <f t="shared" si="63"/>
        <v>0</v>
      </c>
    </row>
    <row r="30" spans="3:51" ht="32.1" customHeight="1" x14ac:dyDescent="0.25">
      <c r="D30" s="175"/>
      <c r="E30" s="182">
        <f>+Metas!H109</f>
        <v>96</v>
      </c>
      <c r="F30" s="191" t="str">
        <f>+Metas!K109</f>
        <v>de notificación Inmediata de SIVIGILA con Identificación del Agente etiológico en brotes de enfermedades transmitidas por alimentos (ETA).</v>
      </c>
      <c r="G30" s="232">
        <f>+Metas!J109</f>
        <v>0.75</v>
      </c>
      <c r="H30" s="4">
        <f>SUM(I30:L30)/4</f>
        <v>0</v>
      </c>
      <c r="I30" s="231"/>
      <c r="J30" s="231"/>
      <c r="K30" s="231"/>
      <c r="L30" s="231"/>
      <c r="M30" s="186">
        <f t="shared" si="55"/>
        <v>0</v>
      </c>
      <c r="N30" s="186">
        <f t="shared" si="55"/>
        <v>0</v>
      </c>
      <c r="O30" s="186">
        <f t="shared" si="55"/>
        <v>0</v>
      </c>
      <c r="P30" s="186">
        <f t="shared" si="55"/>
        <v>0</v>
      </c>
      <c r="Q30" s="186">
        <f t="shared" si="55"/>
        <v>0</v>
      </c>
      <c r="R30" s="186">
        <f t="shared" si="55"/>
        <v>0</v>
      </c>
      <c r="S30" s="186">
        <f t="shared" si="55"/>
        <v>0</v>
      </c>
      <c r="T30" s="227">
        <f>+I30</f>
        <v>0</v>
      </c>
      <c r="U30" s="186">
        <f>SUM(V30:AA30)</f>
        <v>0</v>
      </c>
      <c r="V30" s="188"/>
      <c r="W30" s="188"/>
      <c r="X30" s="188"/>
      <c r="Y30" s="188"/>
      <c r="Z30" s="188"/>
      <c r="AA30" s="188"/>
      <c r="AB30" s="227">
        <f>+J30</f>
        <v>0</v>
      </c>
      <c r="AC30" s="186">
        <f>SUM(AD30:AI30)</f>
        <v>0</v>
      </c>
      <c r="AD30" s="188"/>
      <c r="AE30" s="188"/>
      <c r="AF30" s="188"/>
      <c r="AG30" s="188"/>
      <c r="AH30" s="188"/>
      <c r="AI30" s="188"/>
      <c r="AJ30" s="227">
        <f>+K30</f>
        <v>0</v>
      </c>
      <c r="AK30" s="186">
        <f>SUM(AL30:AQ30)</f>
        <v>0</v>
      </c>
      <c r="AL30" s="188"/>
      <c r="AM30" s="188"/>
      <c r="AN30" s="188"/>
      <c r="AO30" s="188"/>
      <c r="AP30" s="188"/>
      <c r="AQ30" s="188"/>
      <c r="AR30" s="227">
        <f>+L30</f>
        <v>0</v>
      </c>
      <c r="AS30" s="186">
        <f>SUM(AT30:AY30)</f>
        <v>0</v>
      </c>
      <c r="AT30" s="188"/>
      <c r="AU30" s="188"/>
      <c r="AV30" s="188"/>
      <c r="AW30" s="188"/>
      <c r="AX30" s="188"/>
      <c r="AY30" s="188"/>
    </row>
    <row r="31" spans="3:51" ht="32.1" customHeight="1" x14ac:dyDescent="0.25">
      <c r="C31" s="203" t="s">
        <v>2970</v>
      </c>
      <c r="D31" s="165" t="s">
        <v>2969</v>
      </c>
      <c r="E31" s="168"/>
      <c r="F31" s="168"/>
      <c r="G31" s="194"/>
      <c r="H31" s="170"/>
      <c r="I31" s="171"/>
      <c r="J31" s="171"/>
      <c r="K31" s="171"/>
      <c r="L31" s="171"/>
      <c r="M31" s="195">
        <f t="shared" ref="M31:S31" si="64">SUM(M32:M39)/2</f>
        <v>0</v>
      </c>
      <c r="N31" s="195">
        <f t="shared" si="64"/>
        <v>0</v>
      </c>
      <c r="O31" s="195">
        <f t="shared" si="64"/>
        <v>0</v>
      </c>
      <c r="P31" s="195">
        <f t="shared" si="64"/>
        <v>0</v>
      </c>
      <c r="Q31" s="195">
        <f t="shared" si="64"/>
        <v>0</v>
      </c>
      <c r="R31" s="195">
        <f t="shared" si="64"/>
        <v>0</v>
      </c>
      <c r="S31" s="195">
        <f t="shared" si="64"/>
        <v>0</v>
      </c>
      <c r="T31" s="204"/>
      <c r="U31" s="205">
        <f t="shared" ref="U31:AA31" si="65">SUM(U32:U39)/2</f>
        <v>0</v>
      </c>
      <c r="V31" s="205">
        <f t="shared" si="65"/>
        <v>0</v>
      </c>
      <c r="W31" s="205">
        <f t="shared" si="65"/>
        <v>0</v>
      </c>
      <c r="X31" s="205">
        <f t="shared" si="65"/>
        <v>0</v>
      </c>
      <c r="Y31" s="205">
        <f t="shared" si="65"/>
        <v>0</v>
      </c>
      <c r="Z31" s="205">
        <f t="shared" si="65"/>
        <v>0</v>
      </c>
      <c r="AA31" s="205">
        <f t="shared" si="65"/>
        <v>0</v>
      </c>
      <c r="AB31" s="204"/>
      <c r="AC31" s="205">
        <f t="shared" ref="AC31:AI31" si="66">SUM(AC32:AC39)/2</f>
        <v>0</v>
      </c>
      <c r="AD31" s="205">
        <f t="shared" si="66"/>
        <v>0</v>
      </c>
      <c r="AE31" s="205">
        <f t="shared" si="66"/>
        <v>0</v>
      </c>
      <c r="AF31" s="205">
        <f t="shared" si="66"/>
        <v>0</v>
      </c>
      <c r="AG31" s="205">
        <f t="shared" si="66"/>
        <v>0</v>
      </c>
      <c r="AH31" s="205">
        <f t="shared" si="66"/>
        <v>0</v>
      </c>
      <c r="AI31" s="205">
        <f t="shared" si="66"/>
        <v>0</v>
      </c>
      <c r="AJ31" s="204"/>
      <c r="AK31" s="205">
        <f t="shared" ref="AK31:AQ31" si="67">SUM(AK32:AK39)/2</f>
        <v>0</v>
      </c>
      <c r="AL31" s="205">
        <f t="shared" si="67"/>
        <v>0</v>
      </c>
      <c r="AM31" s="205">
        <f t="shared" si="67"/>
        <v>0</v>
      </c>
      <c r="AN31" s="205">
        <f t="shared" si="67"/>
        <v>0</v>
      </c>
      <c r="AO31" s="205">
        <f t="shared" si="67"/>
        <v>0</v>
      </c>
      <c r="AP31" s="205">
        <f t="shared" si="67"/>
        <v>0</v>
      </c>
      <c r="AQ31" s="205">
        <f t="shared" si="67"/>
        <v>0</v>
      </c>
      <c r="AR31" s="204"/>
      <c r="AS31" s="205">
        <f t="shared" ref="AS31:AY31" si="68">SUM(AS32:AS39)/2</f>
        <v>0</v>
      </c>
      <c r="AT31" s="205">
        <f t="shared" si="68"/>
        <v>0</v>
      </c>
      <c r="AU31" s="205">
        <f t="shared" si="68"/>
        <v>0</v>
      </c>
      <c r="AV31" s="205">
        <f t="shared" si="68"/>
        <v>0</v>
      </c>
      <c r="AW31" s="205">
        <f t="shared" si="68"/>
        <v>0</v>
      </c>
      <c r="AX31" s="205">
        <f t="shared" si="68"/>
        <v>0</v>
      </c>
      <c r="AY31" s="205">
        <f t="shared" si="68"/>
        <v>0</v>
      </c>
    </row>
    <row r="32" spans="3:51" ht="32.1" customHeight="1" x14ac:dyDescent="0.25">
      <c r="D32" s="175" t="s">
        <v>2972</v>
      </c>
      <c r="E32" s="540" t="s">
        <v>2971</v>
      </c>
      <c r="F32" s="541"/>
      <c r="G32" s="189"/>
      <c r="H32" s="177"/>
      <c r="I32" s="178"/>
      <c r="J32" s="178"/>
      <c r="K32" s="178"/>
      <c r="L32" s="178"/>
      <c r="M32" s="190">
        <f t="shared" ref="M32:S39" si="69">+U32+AC32+AK32+AS32</f>
        <v>0</v>
      </c>
      <c r="N32" s="190">
        <f t="shared" si="69"/>
        <v>0</v>
      </c>
      <c r="O32" s="190">
        <f t="shared" si="69"/>
        <v>0</v>
      </c>
      <c r="P32" s="190">
        <f t="shared" si="69"/>
        <v>0</v>
      </c>
      <c r="Q32" s="190">
        <f t="shared" si="69"/>
        <v>0</v>
      </c>
      <c r="R32" s="190">
        <f t="shared" si="69"/>
        <v>0</v>
      </c>
      <c r="S32" s="190">
        <f t="shared" si="69"/>
        <v>0</v>
      </c>
      <c r="T32" s="192"/>
      <c r="U32" s="181">
        <f t="shared" ref="U32:AA32" si="70">SUM(U33:U34)</f>
        <v>0</v>
      </c>
      <c r="V32" s="181">
        <f t="shared" si="70"/>
        <v>0</v>
      </c>
      <c r="W32" s="181">
        <f t="shared" si="70"/>
        <v>0</v>
      </c>
      <c r="X32" s="181">
        <f t="shared" si="70"/>
        <v>0</v>
      </c>
      <c r="Y32" s="181">
        <f t="shared" si="70"/>
        <v>0</v>
      </c>
      <c r="Z32" s="181">
        <f t="shared" si="70"/>
        <v>0</v>
      </c>
      <c r="AA32" s="181">
        <f t="shared" si="70"/>
        <v>0</v>
      </c>
      <c r="AB32" s="192"/>
      <c r="AC32" s="181">
        <f t="shared" ref="AC32:AI32" si="71">SUM(AC33:AC34)</f>
        <v>0</v>
      </c>
      <c r="AD32" s="181">
        <f t="shared" si="71"/>
        <v>0</v>
      </c>
      <c r="AE32" s="181">
        <f t="shared" si="71"/>
        <v>0</v>
      </c>
      <c r="AF32" s="181">
        <f t="shared" si="71"/>
        <v>0</v>
      </c>
      <c r="AG32" s="181">
        <f t="shared" si="71"/>
        <v>0</v>
      </c>
      <c r="AH32" s="181">
        <f t="shared" si="71"/>
        <v>0</v>
      </c>
      <c r="AI32" s="181">
        <f t="shared" si="71"/>
        <v>0</v>
      </c>
      <c r="AJ32" s="192"/>
      <c r="AK32" s="181">
        <f t="shared" ref="AK32:AQ32" si="72">SUM(AK33:AK34)</f>
        <v>0</v>
      </c>
      <c r="AL32" s="181">
        <f t="shared" si="72"/>
        <v>0</v>
      </c>
      <c r="AM32" s="181">
        <f t="shared" si="72"/>
        <v>0</v>
      </c>
      <c r="AN32" s="181">
        <f t="shared" si="72"/>
        <v>0</v>
      </c>
      <c r="AO32" s="181">
        <f t="shared" si="72"/>
        <v>0</v>
      </c>
      <c r="AP32" s="181">
        <f t="shared" si="72"/>
        <v>0</v>
      </c>
      <c r="AQ32" s="181">
        <f t="shared" si="72"/>
        <v>0</v>
      </c>
      <c r="AR32" s="192"/>
      <c r="AS32" s="181">
        <f t="shared" ref="AS32:AY32" si="73">SUM(AS33:AS34)</f>
        <v>0</v>
      </c>
      <c r="AT32" s="181">
        <f t="shared" si="73"/>
        <v>0</v>
      </c>
      <c r="AU32" s="181">
        <f t="shared" si="73"/>
        <v>0</v>
      </c>
      <c r="AV32" s="181">
        <f t="shared" si="73"/>
        <v>0</v>
      </c>
      <c r="AW32" s="181">
        <f t="shared" si="73"/>
        <v>0</v>
      </c>
      <c r="AX32" s="181">
        <f t="shared" si="73"/>
        <v>0</v>
      </c>
      <c r="AY32" s="181">
        <f t="shared" si="73"/>
        <v>0</v>
      </c>
    </row>
    <row r="33" spans="3:51" ht="32.1" customHeight="1" x14ac:dyDescent="0.25">
      <c r="D33" s="175"/>
      <c r="E33" s="182">
        <f>+Metas!H111</f>
        <v>97</v>
      </c>
      <c r="F33" s="191" t="str">
        <f>+Metas!K111</f>
        <v>Municipios con desarrollo de programas para garantizar los derechos sexuales y los derechos reproductivos con prioridad en los Municipios PDET.</v>
      </c>
      <c r="G33" s="226">
        <f>+Metas!J111</f>
        <v>40</v>
      </c>
      <c r="H33" s="1">
        <f>SUM(I33:L33)</f>
        <v>0</v>
      </c>
      <c r="I33" s="198"/>
      <c r="J33" s="198"/>
      <c r="K33" s="198"/>
      <c r="L33" s="198"/>
      <c r="M33" s="186">
        <f t="shared" si="69"/>
        <v>0</v>
      </c>
      <c r="N33" s="186">
        <f t="shared" si="69"/>
        <v>0</v>
      </c>
      <c r="O33" s="186">
        <f t="shared" si="69"/>
        <v>0</v>
      </c>
      <c r="P33" s="186">
        <f t="shared" si="69"/>
        <v>0</v>
      </c>
      <c r="Q33" s="186">
        <f t="shared" si="69"/>
        <v>0</v>
      </c>
      <c r="R33" s="186">
        <f t="shared" si="69"/>
        <v>0</v>
      </c>
      <c r="S33" s="186">
        <f t="shared" si="69"/>
        <v>0</v>
      </c>
      <c r="T33" s="227">
        <f>+I33</f>
        <v>0</v>
      </c>
      <c r="U33" s="186">
        <f>SUM(V33:AA33)</f>
        <v>0</v>
      </c>
      <c r="V33" s="199"/>
      <c r="W33" s="199"/>
      <c r="X33" s="199"/>
      <c r="Y33" s="199"/>
      <c r="Z33" s="199"/>
      <c r="AA33" s="199"/>
      <c r="AB33" s="227">
        <f>+J33</f>
        <v>0</v>
      </c>
      <c r="AC33" s="186">
        <f>SUM(AD33:AI33)</f>
        <v>0</v>
      </c>
      <c r="AD33" s="199"/>
      <c r="AE33" s="199"/>
      <c r="AF33" s="199"/>
      <c r="AG33" s="199"/>
      <c r="AH33" s="199"/>
      <c r="AI33" s="199"/>
      <c r="AJ33" s="227">
        <f>+K33</f>
        <v>0</v>
      </c>
      <c r="AK33" s="186">
        <f>SUM(AL33:AQ33)</f>
        <v>0</v>
      </c>
      <c r="AL33" s="199"/>
      <c r="AM33" s="199"/>
      <c r="AN33" s="199"/>
      <c r="AO33" s="199"/>
      <c r="AP33" s="199"/>
      <c r="AQ33" s="199"/>
      <c r="AR33" s="227">
        <f>+L33</f>
        <v>0</v>
      </c>
      <c r="AS33" s="186">
        <f>SUM(AT33:AY33)</f>
        <v>0</v>
      </c>
      <c r="AT33" s="199"/>
      <c r="AU33" s="199"/>
      <c r="AV33" s="199"/>
      <c r="AW33" s="199"/>
      <c r="AX33" s="199"/>
      <c r="AY33" s="199"/>
    </row>
    <row r="34" spans="3:51" ht="32.1" customHeight="1" x14ac:dyDescent="0.25">
      <c r="D34" s="175"/>
      <c r="E34" s="182">
        <f>+Metas!H112</f>
        <v>98</v>
      </c>
      <c r="F34" s="191" t="str">
        <f>+Metas!K112</f>
        <v>Contenida la Razón de Mortalidad Materna en 40,1 por 100.000 NV</v>
      </c>
      <c r="G34" s="232">
        <f>+Metas!J112</f>
        <v>1</v>
      </c>
      <c r="H34" s="4">
        <f>SUM(I34:L34)/4</f>
        <v>0</v>
      </c>
      <c r="I34" s="231"/>
      <c r="J34" s="231"/>
      <c r="K34" s="231"/>
      <c r="L34" s="231"/>
      <c r="M34" s="186">
        <f t="shared" si="69"/>
        <v>0</v>
      </c>
      <c r="N34" s="186">
        <f t="shared" si="69"/>
        <v>0</v>
      </c>
      <c r="O34" s="186">
        <f t="shared" si="69"/>
        <v>0</v>
      </c>
      <c r="P34" s="186">
        <f t="shared" si="69"/>
        <v>0</v>
      </c>
      <c r="Q34" s="186">
        <f t="shared" si="69"/>
        <v>0</v>
      </c>
      <c r="R34" s="186">
        <f t="shared" si="69"/>
        <v>0</v>
      </c>
      <c r="S34" s="186">
        <f t="shared" si="69"/>
        <v>0</v>
      </c>
      <c r="T34" s="227">
        <f>+I34</f>
        <v>0</v>
      </c>
      <c r="U34" s="186">
        <f>SUM(V34:AA34)</f>
        <v>0</v>
      </c>
      <c r="V34" s="199"/>
      <c r="W34" s="199"/>
      <c r="X34" s="199"/>
      <c r="Y34" s="199"/>
      <c r="Z34" s="199"/>
      <c r="AA34" s="199"/>
      <c r="AB34" s="227">
        <f>+J34</f>
        <v>0</v>
      </c>
      <c r="AC34" s="186">
        <f>SUM(AD34:AI34)</f>
        <v>0</v>
      </c>
      <c r="AD34" s="199"/>
      <c r="AE34" s="199"/>
      <c r="AF34" s="199"/>
      <c r="AG34" s="199"/>
      <c r="AH34" s="199"/>
      <c r="AI34" s="199"/>
      <c r="AJ34" s="227">
        <f>+K34</f>
        <v>0</v>
      </c>
      <c r="AK34" s="186">
        <f>SUM(AL34:AQ34)</f>
        <v>0</v>
      </c>
      <c r="AL34" s="199"/>
      <c r="AM34" s="199"/>
      <c r="AN34" s="199"/>
      <c r="AO34" s="199"/>
      <c r="AP34" s="199"/>
      <c r="AQ34" s="199"/>
      <c r="AR34" s="227">
        <f>+L34</f>
        <v>0</v>
      </c>
      <c r="AS34" s="186">
        <f>SUM(AT34:AY34)</f>
        <v>0</v>
      </c>
      <c r="AT34" s="199"/>
      <c r="AU34" s="199"/>
      <c r="AV34" s="199"/>
      <c r="AW34" s="199"/>
      <c r="AX34" s="199"/>
      <c r="AY34" s="199"/>
    </row>
    <row r="35" spans="3:51" ht="32.1" customHeight="1" x14ac:dyDescent="0.25">
      <c r="D35" s="175" t="s">
        <v>2974</v>
      </c>
      <c r="E35" s="540" t="s">
        <v>2973</v>
      </c>
      <c r="F35" s="541"/>
      <c r="G35" s="177"/>
      <c r="H35" s="177"/>
      <c r="I35" s="178"/>
      <c r="J35" s="178"/>
      <c r="K35" s="178"/>
      <c r="L35" s="178"/>
      <c r="M35" s="190">
        <f t="shared" si="69"/>
        <v>0</v>
      </c>
      <c r="N35" s="190">
        <f t="shared" si="69"/>
        <v>0</v>
      </c>
      <c r="O35" s="190">
        <f t="shared" si="69"/>
        <v>0</v>
      </c>
      <c r="P35" s="190">
        <f t="shared" si="69"/>
        <v>0</v>
      </c>
      <c r="Q35" s="190">
        <f t="shared" si="69"/>
        <v>0</v>
      </c>
      <c r="R35" s="190">
        <f t="shared" si="69"/>
        <v>0</v>
      </c>
      <c r="S35" s="190">
        <f t="shared" si="69"/>
        <v>0</v>
      </c>
      <c r="T35" s="180"/>
      <c r="U35" s="181">
        <f t="shared" ref="U35:AA35" si="74">SUM(U36:U39)</f>
        <v>0</v>
      </c>
      <c r="V35" s="181">
        <f t="shared" si="74"/>
        <v>0</v>
      </c>
      <c r="W35" s="181">
        <f t="shared" si="74"/>
        <v>0</v>
      </c>
      <c r="X35" s="181">
        <f t="shared" si="74"/>
        <v>0</v>
      </c>
      <c r="Y35" s="181">
        <f t="shared" si="74"/>
        <v>0</v>
      </c>
      <c r="Z35" s="181">
        <f t="shared" si="74"/>
        <v>0</v>
      </c>
      <c r="AA35" s="181">
        <f t="shared" si="74"/>
        <v>0</v>
      </c>
      <c r="AB35" s="180"/>
      <c r="AC35" s="181">
        <f t="shared" ref="AC35:AI35" si="75">SUM(AC36:AC39)</f>
        <v>0</v>
      </c>
      <c r="AD35" s="181">
        <f t="shared" si="75"/>
        <v>0</v>
      </c>
      <c r="AE35" s="181">
        <f t="shared" si="75"/>
        <v>0</v>
      </c>
      <c r="AF35" s="181">
        <f t="shared" si="75"/>
        <v>0</v>
      </c>
      <c r="AG35" s="181">
        <f t="shared" si="75"/>
        <v>0</v>
      </c>
      <c r="AH35" s="181">
        <f t="shared" si="75"/>
        <v>0</v>
      </c>
      <c r="AI35" s="181">
        <f t="shared" si="75"/>
        <v>0</v>
      </c>
      <c r="AJ35" s="180"/>
      <c r="AK35" s="181">
        <f t="shared" ref="AK35:AQ35" si="76">SUM(AK36:AK39)</f>
        <v>0</v>
      </c>
      <c r="AL35" s="181">
        <f t="shared" si="76"/>
        <v>0</v>
      </c>
      <c r="AM35" s="181">
        <f t="shared" si="76"/>
        <v>0</v>
      </c>
      <c r="AN35" s="181">
        <f t="shared" si="76"/>
        <v>0</v>
      </c>
      <c r="AO35" s="181">
        <f t="shared" si="76"/>
        <v>0</v>
      </c>
      <c r="AP35" s="181">
        <f t="shared" si="76"/>
        <v>0</v>
      </c>
      <c r="AQ35" s="181">
        <f t="shared" si="76"/>
        <v>0</v>
      </c>
      <c r="AR35" s="180"/>
      <c r="AS35" s="181">
        <f t="shared" ref="AS35:AY35" si="77">SUM(AS36:AS39)</f>
        <v>0</v>
      </c>
      <c r="AT35" s="181">
        <f t="shared" si="77"/>
        <v>0</v>
      </c>
      <c r="AU35" s="181">
        <f t="shared" si="77"/>
        <v>0</v>
      </c>
      <c r="AV35" s="181">
        <f t="shared" si="77"/>
        <v>0</v>
      </c>
      <c r="AW35" s="181">
        <f t="shared" si="77"/>
        <v>0</v>
      </c>
      <c r="AX35" s="181">
        <f t="shared" si="77"/>
        <v>0</v>
      </c>
      <c r="AY35" s="181">
        <f t="shared" si="77"/>
        <v>0</v>
      </c>
    </row>
    <row r="36" spans="3:51" ht="32.1" customHeight="1" x14ac:dyDescent="0.25">
      <c r="D36" s="175"/>
      <c r="E36" s="182">
        <f>+Metas!H113</f>
        <v>99</v>
      </c>
      <c r="F36" s="191" t="str">
        <f>+Metas!K113</f>
        <v>Municipios con vigilancia a la ruta de atención integral de violencias con énfasis en la atención a los efectos colaterales del COVID-19 incluidos los municipios PDET.</v>
      </c>
      <c r="G36" s="233">
        <f>+Metas!J113</f>
        <v>40</v>
      </c>
      <c r="H36" s="5">
        <f>SUM(I36:L36)/4</f>
        <v>0</v>
      </c>
      <c r="I36" s="234"/>
      <c r="J36" s="234"/>
      <c r="K36" s="234"/>
      <c r="L36" s="234"/>
      <c r="M36" s="186">
        <f t="shared" si="69"/>
        <v>0</v>
      </c>
      <c r="N36" s="186">
        <f t="shared" si="69"/>
        <v>0</v>
      </c>
      <c r="O36" s="186">
        <f t="shared" si="69"/>
        <v>0</v>
      </c>
      <c r="P36" s="186">
        <f t="shared" si="69"/>
        <v>0</v>
      </c>
      <c r="Q36" s="186">
        <f t="shared" si="69"/>
        <v>0</v>
      </c>
      <c r="R36" s="186">
        <f t="shared" si="69"/>
        <v>0</v>
      </c>
      <c r="S36" s="186">
        <f t="shared" si="69"/>
        <v>0</v>
      </c>
      <c r="T36" s="227">
        <f>+I36</f>
        <v>0</v>
      </c>
      <c r="U36" s="186">
        <f>SUM(V36:AA36)</f>
        <v>0</v>
      </c>
      <c r="V36" s="188"/>
      <c r="W36" s="188"/>
      <c r="X36" s="188"/>
      <c r="Y36" s="188"/>
      <c r="Z36" s="188"/>
      <c r="AA36" s="188"/>
      <c r="AB36" s="227">
        <f>+J36</f>
        <v>0</v>
      </c>
      <c r="AC36" s="186">
        <f>SUM(AD36:AI36)</f>
        <v>0</v>
      </c>
      <c r="AD36" s="188"/>
      <c r="AE36" s="188"/>
      <c r="AF36" s="188"/>
      <c r="AG36" s="188"/>
      <c r="AH36" s="188"/>
      <c r="AI36" s="188"/>
      <c r="AJ36" s="227">
        <f>+K36</f>
        <v>0</v>
      </c>
      <c r="AK36" s="186">
        <f>SUM(AL36:AQ36)</f>
        <v>0</v>
      </c>
      <c r="AL36" s="188"/>
      <c r="AM36" s="188"/>
      <c r="AN36" s="188"/>
      <c r="AO36" s="188"/>
      <c r="AP36" s="188"/>
      <c r="AQ36" s="188"/>
      <c r="AR36" s="227">
        <f>+L36</f>
        <v>0</v>
      </c>
      <c r="AS36" s="186">
        <f>SUM(AT36:AY36)</f>
        <v>0</v>
      </c>
      <c r="AT36" s="188"/>
      <c r="AU36" s="188"/>
      <c r="AV36" s="188"/>
      <c r="AW36" s="188"/>
      <c r="AX36" s="188"/>
      <c r="AY36" s="188"/>
    </row>
    <row r="37" spans="3:51" ht="32.1" customHeight="1" x14ac:dyDescent="0.25">
      <c r="D37" s="175"/>
      <c r="E37" s="182">
        <f>+Metas!H114</f>
        <v>100</v>
      </c>
      <c r="F37" s="191" t="str">
        <f>+Metas!K114</f>
        <v>Disminuida la tasa de fecundidad especifica en niñas de 10 a 14 años, a menos de 1 nacimientos por cada 1000 niñas</v>
      </c>
      <c r="G37" s="235">
        <f>+Metas!J114</f>
        <v>1E-3</v>
      </c>
      <c r="H37" s="5">
        <f>SUM(I37:L37)/4</f>
        <v>0</v>
      </c>
      <c r="I37" s="234"/>
      <c r="J37" s="234"/>
      <c r="K37" s="234"/>
      <c r="L37" s="234"/>
      <c r="M37" s="186">
        <f t="shared" si="69"/>
        <v>0</v>
      </c>
      <c r="N37" s="186">
        <f t="shared" si="69"/>
        <v>0</v>
      </c>
      <c r="O37" s="186">
        <f t="shared" si="69"/>
        <v>0</v>
      </c>
      <c r="P37" s="186">
        <f t="shared" si="69"/>
        <v>0</v>
      </c>
      <c r="Q37" s="186">
        <f t="shared" si="69"/>
        <v>0</v>
      </c>
      <c r="R37" s="186">
        <f t="shared" si="69"/>
        <v>0</v>
      </c>
      <c r="S37" s="186">
        <f t="shared" si="69"/>
        <v>0</v>
      </c>
      <c r="T37" s="227">
        <f>+I37</f>
        <v>0</v>
      </c>
      <c r="U37" s="186">
        <f>SUM(V37:AA37)</f>
        <v>0</v>
      </c>
      <c r="V37" s="188"/>
      <c r="W37" s="188"/>
      <c r="X37" s="188"/>
      <c r="Y37" s="188"/>
      <c r="Z37" s="188"/>
      <c r="AA37" s="188"/>
      <c r="AB37" s="227">
        <f>+J37</f>
        <v>0</v>
      </c>
      <c r="AC37" s="186">
        <f>SUM(AD37:AI37)</f>
        <v>0</v>
      </c>
      <c r="AD37" s="188"/>
      <c r="AE37" s="188"/>
      <c r="AF37" s="188"/>
      <c r="AG37" s="188"/>
      <c r="AH37" s="188"/>
      <c r="AI37" s="188"/>
      <c r="AJ37" s="227">
        <f>+K37</f>
        <v>0</v>
      </c>
      <c r="AK37" s="186">
        <f>SUM(AL37:AQ37)</f>
        <v>0</v>
      </c>
      <c r="AL37" s="188"/>
      <c r="AM37" s="188"/>
      <c r="AN37" s="188"/>
      <c r="AO37" s="188"/>
      <c r="AP37" s="188"/>
      <c r="AQ37" s="188"/>
      <c r="AR37" s="227">
        <f>+L37</f>
        <v>0</v>
      </c>
      <c r="AS37" s="186">
        <f>SUM(AT37:AY37)</f>
        <v>0</v>
      </c>
      <c r="AT37" s="188"/>
      <c r="AU37" s="188"/>
      <c r="AV37" s="188"/>
      <c r="AW37" s="188"/>
      <c r="AX37" s="188"/>
      <c r="AY37" s="188"/>
    </row>
    <row r="38" spans="3:51" ht="32.1" customHeight="1" x14ac:dyDescent="0.25">
      <c r="D38" s="175"/>
      <c r="E38" s="182">
        <f>+Metas!H115</f>
        <v>101</v>
      </c>
      <c r="F38" s="191" t="str">
        <f>+Metas!K115</f>
        <v xml:space="preserve">Disminuida la tasa de fecundidad especifica de 68 a 44 por 1000 en adolescentes de 15 a 19 años,. </v>
      </c>
      <c r="G38" s="235">
        <f>+Metas!J115</f>
        <v>4.3999999999999997E-2</v>
      </c>
      <c r="H38" s="5">
        <f>SUM(I38:L38)/4</f>
        <v>0</v>
      </c>
      <c r="I38" s="234"/>
      <c r="J38" s="234"/>
      <c r="K38" s="234"/>
      <c r="L38" s="234"/>
      <c r="M38" s="186">
        <f t="shared" si="69"/>
        <v>0</v>
      </c>
      <c r="N38" s="186">
        <f t="shared" si="69"/>
        <v>0</v>
      </c>
      <c r="O38" s="186">
        <f t="shared" si="69"/>
        <v>0</v>
      </c>
      <c r="P38" s="186">
        <f t="shared" si="69"/>
        <v>0</v>
      </c>
      <c r="Q38" s="186">
        <f t="shared" si="69"/>
        <v>0</v>
      </c>
      <c r="R38" s="186">
        <f t="shared" si="69"/>
        <v>0</v>
      </c>
      <c r="S38" s="186">
        <f t="shared" si="69"/>
        <v>0</v>
      </c>
      <c r="T38" s="227">
        <f>+I38</f>
        <v>0</v>
      </c>
      <c r="U38" s="186">
        <f>SUM(V38:AA38)</f>
        <v>0</v>
      </c>
      <c r="V38" s="188"/>
      <c r="W38" s="188"/>
      <c r="X38" s="188"/>
      <c r="Y38" s="188"/>
      <c r="Z38" s="188"/>
      <c r="AA38" s="188"/>
      <c r="AB38" s="227">
        <f>+J38</f>
        <v>0</v>
      </c>
      <c r="AC38" s="186">
        <f>SUM(AD38:AI38)</f>
        <v>0</v>
      </c>
      <c r="AD38" s="188"/>
      <c r="AE38" s="188"/>
      <c r="AF38" s="188"/>
      <c r="AG38" s="188"/>
      <c r="AH38" s="188"/>
      <c r="AI38" s="188"/>
      <c r="AJ38" s="227">
        <f>+K38</f>
        <v>0</v>
      </c>
      <c r="AK38" s="186">
        <f>SUM(AL38:AQ38)</f>
        <v>0</v>
      </c>
      <c r="AL38" s="188"/>
      <c r="AM38" s="188"/>
      <c r="AN38" s="188"/>
      <c r="AO38" s="188"/>
      <c r="AP38" s="188"/>
      <c r="AQ38" s="188"/>
      <c r="AR38" s="227">
        <f>+L38</f>
        <v>0</v>
      </c>
      <c r="AS38" s="186">
        <f>SUM(AT38:AY38)</f>
        <v>0</v>
      </c>
      <c r="AT38" s="188"/>
      <c r="AU38" s="188"/>
      <c r="AV38" s="188"/>
      <c r="AW38" s="188"/>
      <c r="AX38" s="188"/>
      <c r="AY38" s="188"/>
    </row>
    <row r="39" spans="3:51" ht="32.1" customHeight="1" x14ac:dyDescent="0.25">
      <c r="D39" s="175"/>
      <c r="E39" s="182">
        <f>+Metas!H116</f>
        <v>102</v>
      </c>
      <c r="F39" s="191" t="str">
        <f>+Metas!K116</f>
        <v>Contenida la Tasa de Mortalidad Perinatal en 12,9 x 1000 NV</v>
      </c>
      <c r="G39" s="236">
        <f>+Metas!J116</f>
        <v>1.2899999999999999E-3</v>
      </c>
      <c r="H39" s="5">
        <f>SUM(I39:L39)/4</f>
        <v>0</v>
      </c>
      <c r="I39" s="234"/>
      <c r="J39" s="234"/>
      <c r="K39" s="234"/>
      <c r="L39" s="234"/>
      <c r="M39" s="186">
        <f t="shared" si="69"/>
        <v>0</v>
      </c>
      <c r="N39" s="186">
        <f t="shared" si="69"/>
        <v>0</v>
      </c>
      <c r="O39" s="186">
        <f t="shared" si="69"/>
        <v>0</v>
      </c>
      <c r="P39" s="186">
        <f t="shared" si="69"/>
        <v>0</v>
      </c>
      <c r="Q39" s="186">
        <f t="shared" si="69"/>
        <v>0</v>
      </c>
      <c r="R39" s="186">
        <f t="shared" si="69"/>
        <v>0</v>
      </c>
      <c r="S39" s="186">
        <f t="shared" si="69"/>
        <v>0</v>
      </c>
      <c r="T39" s="227">
        <f>+I39</f>
        <v>0</v>
      </c>
      <c r="U39" s="186">
        <f>SUM(V39:AA39)</f>
        <v>0</v>
      </c>
      <c r="V39" s="188"/>
      <c r="W39" s="188"/>
      <c r="X39" s="188"/>
      <c r="Y39" s="188"/>
      <c r="Z39" s="188"/>
      <c r="AA39" s="188"/>
      <c r="AB39" s="227">
        <f>+J39</f>
        <v>0</v>
      </c>
      <c r="AC39" s="186">
        <f>SUM(AD39:AI39)</f>
        <v>0</v>
      </c>
      <c r="AD39" s="188"/>
      <c r="AE39" s="188"/>
      <c r="AF39" s="188"/>
      <c r="AG39" s="188"/>
      <c r="AH39" s="188"/>
      <c r="AI39" s="188"/>
      <c r="AJ39" s="227">
        <f>+K39</f>
        <v>0</v>
      </c>
      <c r="AK39" s="186">
        <f>SUM(AL39:AQ39)</f>
        <v>0</v>
      </c>
      <c r="AL39" s="188"/>
      <c r="AM39" s="188"/>
      <c r="AN39" s="188"/>
      <c r="AO39" s="188"/>
      <c r="AP39" s="188"/>
      <c r="AQ39" s="188"/>
      <c r="AR39" s="227">
        <f>+L39</f>
        <v>0</v>
      </c>
      <c r="AS39" s="186">
        <f>SUM(AT39:AY39)</f>
        <v>0</v>
      </c>
      <c r="AT39" s="188"/>
      <c r="AU39" s="188"/>
      <c r="AV39" s="188"/>
      <c r="AW39" s="188"/>
      <c r="AX39" s="188"/>
      <c r="AY39" s="188"/>
    </row>
    <row r="40" spans="3:51" ht="32.1" customHeight="1" x14ac:dyDescent="0.25">
      <c r="C40" s="203" t="s">
        <v>2975</v>
      </c>
      <c r="D40" s="165" t="s">
        <v>352</v>
      </c>
      <c r="E40" s="168"/>
      <c r="F40" s="168"/>
      <c r="G40" s="194"/>
      <c r="H40" s="170"/>
      <c r="I40" s="171"/>
      <c r="J40" s="171"/>
      <c r="K40" s="171"/>
      <c r="L40" s="171"/>
      <c r="M40" s="195">
        <f t="shared" ref="M40:S40" si="78">SUM(M41:M51)/2</f>
        <v>0</v>
      </c>
      <c r="N40" s="195">
        <f t="shared" si="78"/>
        <v>0</v>
      </c>
      <c r="O40" s="195">
        <f t="shared" si="78"/>
        <v>0</v>
      </c>
      <c r="P40" s="195">
        <f t="shared" si="78"/>
        <v>0</v>
      </c>
      <c r="Q40" s="195">
        <f t="shared" si="78"/>
        <v>0</v>
      </c>
      <c r="R40" s="195">
        <f t="shared" si="78"/>
        <v>0</v>
      </c>
      <c r="S40" s="195">
        <f t="shared" si="78"/>
        <v>0</v>
      </c>
      <c r="T40" s="204"/>
      <c r="U40" s="205">
        <f t="shared" ref="U40:AA40" si="79">SUM(U41:U51)/2</f>
        <v>0</v>
      </c>
      <c r="V40" s="205">
        <f t="shared" si="79"/>
        <v>0</v>
      </c>
      <c r="W40" s="205">
        <f t="shared" si="79"/>
        <v>0</v>
      </c>
      <c r="X40" s="205">
        <f t="shared" si="79"/>
        <v>0</v>
      </c>
      <c r="Y40" s="205">
        <f t="shared" si="79"/>
        <v>0</v>
      </c>
      <c r="Z40" s="205">
        <f t="shared" si="79"/>
        <v>0</v>
      </c>
      <c r="AA40" s="205">
        <f t="shared" si="79"/>
        <v>0</v>
      </c>
      <c r="AB40" s="204"/>
      <c r="AC40" s="205">
        <f t="shared" ref="AC40:AI40" si="80">SUM(AC41:AC51)/2</f>
        <v>0</v>
      </c>
      <c r="AD40" s="205">
        <f t="shared" si="80"/>
        <v>0</v>
      </c>
      <c r="AE40" s="205">
        <f t="shared" si="80"/>
        <v>0</v>
      </c>
      <c r="AF40" s="205">
        <f t="shared" si="80"/>
        <v>0</v>
      </c>
      <c r="AG40" s="205">
        <f t="shared" si="80"/>
        <v>0</v>
      </c>
      <c r="AH40" s="205">
        <f t="shared" si="80"/>
        <v>0</v>
      </c>
      <c r="AI40" s="205">
        <f t="shared" si="80"/>
        <v>0</v>
      </c>
      <c r="AJ40" s="204"/>
      <c r="AK40" s="205">
        <f t="shared" ref="AK40:AQ40" si="81">SUM(AK41:AK51)/2</f>
        <v>0</v>
      </c>
      <c r="AL40" s="205">
        <f t="shared" si="81"/>
        <v>0</v>
      </c>
      <c r="AM40" s="205">
        <f t="shared" si="81"/>
        <v>0</v>
      </c>
      <c r="AN40" s="205">
        <f t="shared" si="81"/>
        <v>0</v>
      </c>
      <c r="AO40" s="205">
        <f t="shared" si="81"/>
        <v>0</v>
      </c>
      <c r="AP40" s="205">
        <f t="shared" si="81"/>
        <v>0</v>
      </c>
      <c r="AQ40" s="205">
        <f t="shared" si="81"/>
        <v>0</v>
      </c>
      <c r="AR40" s="204"/>
      <c r="AS40" s="205">
        <f t="shared" ref="AS40:AY40" si="82">SUM(AS41:AS51)/2</f>
        <v>0</v>
      </c>
      <c r="AT40" s="205">
        <f t="shared" si="82"/>
        <v>0</v>
      </c>
      <c r="AU40" s="205">
        <f t="shared" si="82"/>
        <v>0</v>
      </c>
      <c r="AV40" s="205">
        <f t="shared" si="82"/>
        <v>0</v>
      </c>
      <c r="AW40" s="205">
        <f t="shared" si="82"/>
        <v>0</v>
      </c>
      <c r="AX40" s="205">
        <f t="shared" si="82"/>
        <v>0</v>
      </c>
      <c r="AY40" s="205">
        <f t="shared" si="82"/>
        <v>0</v>
      </c>
    </row>
    <row r="41" spans="3:51" ht="32.1" customHeight="1" x14ac:dyDescent="0.25">
      <c r="D41" s="175" t="s">
        <v>2977</v>
      </c>
      <c r="E41" s="540" t="s">
        <v>2976</v>
      </c>
      <c r="F41" s="541"/>
      <c r="G41" s="189"/>
      <c r="H41" s="177"/>
      <c r="I41" s="178"/>
      <c r="J41" s="178"/>
      <c r="K41" s="178"/>
      <c r="L41" s="178"/>
      <c r="M41" s="190">
        <f t="shared" ref="M41:M47" si="83">+U41+AC41+AK41+AS41</f>
        <v>0</v>
      </c>
      <c r="N41" s="190">
        <f t="shared" ref="N41:N47" si="84">+V41+AD41+AL41+AT41</f>
        <v>0</v>
      </c>
      <c r="O41" s="190">
        <f t="shared" ref="O41:O47" si="85">+W41+AE41+AM41+AU41</f>
        <v>0</v>
      </c>
      <c r="P41" s="190">
        <f t="shared" ref="P41:P47" si="86">+X41+AF41+AN41+AV41</f>
        <v>0</v>
      </c>
      <c r="Q41" s="190">
        <f t="shared" ref="Q41:Q47" si="87">+Y41+AG41+AO41+AW41</f>
        <v>0</v>
      </c>
      <c r="R41" s="190">
        <f t="shared" ref="R41:R47" si="88">+Z41+AH41+AP41+AX41</f>
        <v>0</v>
      </c>
      <c r="S41" s="190">
        <f t="shared" ref="S41:S47" si="89">+AA41+AI41+AQ41+AY41</f>
        <v>0</v>
      </c>
      <c r="T41" s="192"/>
      <c r="U41" s="181">
        <f t="shared" ref="U41:AA41" si="90">SUM(U42:U45)</f>
        <v>0</v>
      </c>
      <c r="V41" s="181">
        <f t="shared" si="90"/>
        <v>0</v>
      </c>
      <c r="W41" s="181">
        <f t="shared" si="90"/>
        <v>0</v>
      </c>
      <c r="X41" s="181">
        <f t="shared" si="90"/>
        <v>0</v>
      </c>
      <c r="Y41" s="181">
        <f t="shared" si="90"/>
        <v>0</v>
      </c>
      <c r="Z41" s="181">
        <f t="shared" si="90"/>
        <v>0</v>
      </c>
      <c r="AA41" s="181">
        <f t="shared" si="90"/>
        <v>0</v>
      </c>
      <c r="AB41" s="192"/>
      <c r="AC41" s="181">
        <f t="shared" ref="AC41:AI41" si="91">SUM(AC42:AC45)</f>
        <v>0</v>
      </c>
      <c r="AD41" s="181">
        <f t="shared" si="91"/>
        <v>0</v>
      </c>
      <c r="AE41" s="181">
        <f t="shared" si="91"/>
        <v>0</v>
      </c>
      <c r="AF41" s="181">
        <f t="shared" si="91"/>
        <v>0</v>
      </c>
      <c r="AG41" s="181">
        <f t="shared" si="91"/>
        <v>0</v>
      </c>
      <c r="AH41" s="181">
        <f t="shared" si="91"/>
        <v>0</v>
      </c>
      <c r="AI41" s="181">
        <f t="shared" si="91"/>
        <v>0</v>
      </c>
      <c r="AJ41" s="192"/>
      <c r="AK41" s="181">
        <f t="shared" ref="AK41:AQ41" si="92">SUM(AK42:AK45)</f>
        <v>0</v>
      </c>
      <c r="AL41" s="181">
        <f t="shared" si="92"/>
        <v>0</v>
      </c>
      <c r="AM41" s="181">
        <f t="shared" si="92"/>
        <v>0</v>
      </c>
      <c r="AN41" s="181">
        <f t="shared" si="92"/>
        <v>0</v>
      </c>
      <c r="AO41" s="181">
        <f t="shared" si="92"/>
        <v>0</v>
      </c>
      <c r="AP41" s="181">
        <f t="shared" si="92"/>
        <v>0</v>
      </c>
      <c r="AQ41" s="181">
        <f t="shared" si="92"/>
        <v>0</v>
      </c>
      <c r="AR41" s="192"/>
      <c r="AS41" s="181">
        <f t="shared" ref="AS41:AY41" si="93">SUM(AS42:AS45)</f>
        <v>0</v>
      </c>
      <c r="AT41" s="181">
        <f t="shared" si="93"/>
        <v>0</v>
      </c>
      <c r="AU41" s="181">
        <f t="shared" si="93"/>
        <v>0</v>
      </c>
      <c r="AV41" s="181">
        <f t="shared" si="93"/>
        <v>0</v>
      </c>
      <c r="AW41" s="181">
        <f t="shared" si="93"/>
        <v>0</v>
      </c>
      <c r="AX41" s="181">
        <f t="shared" si="93"/>
        <v>0</v>
      </c>
      <c r="AY41" s="181">
        <f t="shared" si="93"/>
        <v>0</v>
      </c>
    </row>
    <row r="42" spans="3:51" ht="32.1" customHeight="1" x14ac:dyDescent="0.25">
      <c r="D42" s="175"/>
      <c r="E42" s="182">
        <f>+Metas!H118</f>
        <v>103</v>
      </c>
      <c r="F42" s="191" t="str">
        <f>+Metas!K118</f>
        <v>Contención de la tasa de mortalidad por tuberculosis.</v>
      </c>
      <c r="G42" s="226">
        <f>+Metas!J118</f>
        <v>3.2</v>
      </c>
      <c r="H42" s="5">
        <f>SUM(I42:L42)/4</f>
        <v>0</v>
      </c>
      <c r="I42" s="198"/>
      <c r="J42" s="198"/>
      <c r="K42" s="198"/>
      <c r="L42" s="198"/>
      <c r="M42" s="186">
        <f t="shared" si="83"/>
        <v>0</v>
      </c>
      <c r="N42" s="186">
        <f t="shared" si="84"/>
        <v>0</v>
      </c>
      <c r="O42" s="186">
        <f t="shared" si="85"/>
        <v>0</v>
      </c>
      <c r="P42" s="186">
        <f t="shared" si="86"/>
        <v>0</v>
      </c>
      <c r="Q42" s="186">
        <f t="shared" si="87"/>
        <v>0</v>
      </c>
      <c r="R42" s="186">
        <f t="shared" si="88"/>
        <v>0</v>
      </c>
      <c r="S42" s="186">
        <f t="shared" si="89"/>
        <v>0</v>
      </c>
      <c r="T42" s="227">
        <f>+I42</f>
        <v>0</v>
      </c>
      <c r="U42" s="186">
        <f>SUM(V42:AA42)</f>
        <v>0</v>
      </c>
      <c r="V42" s="199"/>
      <c r="W42" s="199"/>
      <c r="X42" s="199"/>
      <c r="Y42" s="199"/>
      <c r="Z42" s="199"/>
      <c r="AA42" s="199"/>
      <c r="AB42" s="227">
        <f>+J42</f>
        <v>0</v>
      </c>
      <c r="AC42" s="186">
        <f>SUM(AD42:AI42)</f>
        <v>0</v>
      </c>
      <c r="AD42" s="199"/>
      <c r="AE42" s="199"/>
      <c r="AF42" s="199"/>
      <c r="AG42" s="199"/>
      <c r="AH42" s="199"/>
      <c r="AI42" s="199"/>
      <c r="AJ42" s="227">
        <f>+K42</f>
        <v>0</v>
      </c>
      <c r="AK42" s="186">
        <f>SUM(AL42:AQ42)</f>
        <v>0</v>
      </c>
      <c r="AL42" s="199"/>
      <c r="AM42" s="199"/>
      <c r="AN42" s="199"/>
      <c r="AO42" s="199"/>
      <c r="AP42" s="199"/>
      <c r="AQ42" s="199"/>
      <c r="AR42" s="227">
        <f>+L42</f>
        <v>0</v>
      </c>
      <c r="AS42" s="186">
        <f>SUM(AT42:AY42)</f>
        <v>0</v>
      </c>
      <c r="AT42" s="199"/>
      <c r="AU42" s="199"/>
      <c r="AV42" s="199"/>
      <c r="AW42" s="199"/>
      <c r="AX42" s="199"/>
      <c r="AY42" s="199"/>
    </row>
    <row r="43" spans="3:51" ht="32.1" customHeight="1" x14ac:dyDescent="0.25">
      <c r="D43" s="175"/>
      <c r="E43" s="182">
        <f>+Metas!H119</f>
        <v>104</v>
      </c>
      <c r="F43" s="191" t="str">
        <f>+Metas!K119</f>
        <v>Mantenida la prevalencia en menos de 1 caso por 10.000 habitantes para cumplir los criterios de eliminación de la Enfermedad de Hansen..</v>
      </c>
      <c r="G43" s="226">
        <f>+Metas!J119</f>
        <v>1E-4</v>
      </c>
      <c r="H43" s="5">
        <f>SUM(I43:L43)/4</f>
        <v>0</v>
      </c>
      <c r="I43" s="198"/>
      <c r="J43" s="198"/>
      <c r="K43" s="198"/>
      <c r="L43" s="198"/>
      <c r="M43" s="186">
        <f t="shared" ref="M43:S45" si="94">+U43+AC43+AK43+AS43</f>
        <v>0</v>
      </c>
      <c r="N43" s="186">
        <f t="shared" si="94"/>
        <v>0</v>
      </c>
      <c r="O43" s="186">
        <f t="shared" si="94"/>
        <v>0</v>
      </c>
      <c r="P43" s="186">
        <f t="shared" si="94"/>
        <v>0</v>
      </c>
      <c r="Q43" s="186">
        <f t="shared" si="94"/>
        <v>0</v>
      </c>
      <c r="R43" s="186">
        <f t="shared" si="94"/>
        <v>0</v>
      </c>
      <c r="S43" s="186">
        <f t="shared" si="94"/>
        <v>0</v>
      </c>
      <c r="T43" s="227">
        <f>+I43</f>
        <v>0</v>
      </c>
      <c r="U43" s="186">
        <f>SUM(V43:AA43)</f>
        <v>0</v>
      </c>
      <c r="V43" s="199"/>
      <c r="W43" s="199"/>
      <c r="X43" s="199"/>
      <c r="Y43" s="199"/>
      <c r="Z43" s="199"/>
      <c r="AA43" s="199"/>
      <c r="AB43" s="227">
        <f>+J43</f>
        <v>0</v>
      </c>
      <c r="AC43" s="186">
        <f>SUM(AD43:AI43)</f>
        <v>0</v>
      </c>
      <c r="AD43" s="199"/>
      <c r="AE43" s="199"/>
      <c r="AF43" s="199"/>
      <c r="AG43" s="199"/>
      <c r="AH43" s="199"/>
      <c r="AI43" s="199"/>
      <c r="AJ43" s="227">
        <f>+K43</f>
        <v>0</v>
      </c>
      <c r="AK43" s="186">
        <f>SUM(AL43:AQ43)</f>
        <v>0</v>
      </c>
      <c r="AL43" s="199"/>
      <c r="AM43" s="199"/>
      <c r="AN43" s="199"/>
      <c r="AO43" s="199"/>
      <c r="AP43" s="199"/>
      <c r="AQ43" s="199"/>
      <c r="AR43" s="227">
        <f>+L43</f>
        <v>0</v>
      </c>
      <c r="AS43" s="186">
        <f>SUM(AT43:AY43)</f>
        <v>0</v>
      </c>
      <c r="AT43" s="199"/>
      <c r="AU43" s="199"/>
      <c r="AV43" s="199"/>
      <c r="AW43" s="199"/>
      <c r="AX43" s="199"/>
      <c r="AY43" s="199"/>
    </row>
    <row r="44" spans="3:51" ht="32.1" customHeight="1" x14ac:dyDescent="0.25">
      <c r="D44" s="175"/>
      <c r="E44" s="182">
        <f>+Metas!H120</f>
        <v>105</v>
      </c>
      <c r="F44" s="191" t="str">
        <f>+Metas!K120</f>
        <v>Mantenida la discapacidad severa por enfermedad de Hansen (Lepra) entre los casos nuevos hasta llegar a una tasa de 5,3 por 1.000.000 de habitantes con discapacidad grado 2</v>
      </c>
      <c r="G44" s="226">
        <f>+Metas!J120</f>
        <v>5.3E-3</v>
      </c>
      <c r="H44" s="5">
        <f>SUM(I44:L44)/4</f>
        <v>0</v>
      </c>
      <c r="I44" s="198"/>
      <c r="J44" s="198"/>
      <c r="K44" s="198"/>
      <c r="L44" s="198"/>
      <c r="M44" s="186">
        <f t="shared" si="94"/>
        <v>0</v>
      </c>
      <c r="N44" s="186">
        <f t="shared" si="94"/>
        <v>0</v>
      </c>
      <c r="O44" s="186">
        <f t="shared" si="94"/>
        <v>0</v>
      </c>
      <c r="P44" s="186">
        <f t="shared" si="94"/>
        <v>0</v>
      </c>
      <c r="Q44" s="186">
        <f t="shared" si="94"/>
        <v>0</v>
      </c>
      <c r="R44" s="186">
        <f t="shared" si="94"/>
        <v>0</v>
      </c>
      <c r="S44" s="186">
        <f t="shared" si="94"/>
        <v>0</v>
      </c>
      <c r="T44" s="227">
        <f>+I44</f>
        <v>0</v>
      </c>
      <c r="U44" s="186">
        <f>SUM(V44:AA44)</f>
        <v>0</v>
      </c>
      <c r="V44" s="199"/>
      <c r="W44" s="199"/>
      <c r="X44" s="199"/>
      <c r="Y44" s="199"/>
      <c r="Z44" s="199"/>
      <c r="AA44" s="199"/>
      <c r="AB44" s="227">
        <f>+J44</f>
        <v>0</v>
      </c>
      <c r="AC44" s="186">
        <f>SUM(AD44:AI44)</f>
        <v>0</v>
      </c>
      <c r="AD44" s="199"/>
      <c r="AE44" s="199"/>
      <c r="AF44" s="199"/>
      <c r="AG44" s="199"/>
      <c r="AH44" s="199"/>
      <c r="AI44" s="199"/>
      <c r="AJ44" s="227">
        <f>+K44</f>
        <v>0</v>
      </c>
      <c r="AK44" s="186">
        <f>SUM(AL44:AQ44)</f>
        <v>0</v>
      </c>
      <c r="AL44" s="199"/>
      <c r="AM44" s="199"/>
      <c r="AN44" s="199"/>
      <c r="AO44" s="199"/>
      <c r="AP44" s="199"/>
      <c r="AQ44" s="199"/>
      <c r="AR44" s="227">
        <f>+L44</f>
        <v>0</v>
      </c>
      <c r="AS44" s="186">
        <f>SUM(AT44:AY44)</f>
        <v>0</v>
      </c>
      <c r="AT44" s="199"/>
      <c r="AU44" s="199"/>
      <c r="AV44" s="199"/>
      <c r="AW44" s="199"/>
      <c r="AX44" s="199"/>
      <c r="AY44" s="199"/>
    </row>
    <row r="45" spans="3:51" ht="32.1" customHeight="1" x14ac:dyDescent="0.25">
      <c r="D45" s="175"/>
      <c r="E45" s="182">
        <f>+Metas!H121</f>
        <v>106</v>
      </c>
      <c r="F45" s="191" t="str">
        <f>+Metas!K121</f>
        <v>El Departamento mantiene la cobertura en los biológicos trazadores del programa ampliado de inmunizaciones.</v>
      </c>
      <c r="G45" s="232">
        <f>+Metas!J121</f>
        <v>0.95</v>
      </c>
      <c r="H45" s="4">
        <f>SUM(I45:L45)/4</f>
        <v>0</v>
      </c>
      <c r="I45" s="231"/>
      <c r="J45" s="231"/>
      <c r="K45" s="231"/>
      <c r="L45" s="231"/>
      <c r="M45" s="186">
        <f t="shared" si="94"/>
        <v>0</v>
      </c>
      <c r="N45" s="186">
        <f t="shared" si="94"/>
        <v>0</v>
      </c>
      <c r="O45" s="186">
        <f t="shared" si="94"/>
        <v>0</v>
      </c>
      <c r="P45" s="186">
        <f t="shared" si="94"/>
        <v>0</v>
      </c>
      <c r="Q45" s="186">
        <f t="shared" si="94"/>
        <v>0</v>
      </c>
      <c r="R45" s="186">
        <f t="shared" si="94"/>
        <v>0</v>
      </c>
      <c r="S45" s="186">
        <f t="shared" si="94"/>
        <v>0</v>
      </c>
      <c r="T45" s="227">
        <f>+I45</f>
        <v>0</v>
      </c>
      <c r="U45" s="186">
        <f>SUM(V45:AA45)</f>
        <v>0</v>
      </c>
      <c r="V45" s="199"/>
      <c r="W45" s="199"/>
      <c r="X45" s="199"/>
      <c r="Y45" s="199"/>
      <c r="Z45" s="199"/>
      <c r="AA45" s="199"/>
      <c r="AB45" s="227">
        <f>+J45</f>
        <v>0</v>
      </c>
      <c r="AC45" s="186">
        <f>SUM(AD45:AI45)</f>
        <v>0</v>
      </c>
      <c r="AD45" s="199"/>
      <c r="AE45" s="199"/>
      <c r="AF45" s="199"/>
      <c r="AG45" s="199"/>
      <c r="AH45" s="199"/>
      <c r="AI45" s="199"/>
      <c r="AJ45" s="227">
        <f>+K45</f>
        <v>0</v>
      </c>
      <c r="AK45" s="186">
        <f>SUM(AL45:AQ45)</f>
        <v>0</v>
      </c>
      <c r="AL45" s="199"/>
      <c r="AM45" s="199"/>
      <c r="AN45" s="199"/>
      <c r="AO45" s="199"/>
      <c r="AP45" s="199"/>
      <c r="AQ45" s="199"/>
      <c r="AR45" s="227">
        <f>+L45</f>
        <v>0</v>
      </c>
      <c r="AS45" s="186">
        <f>SUM(AT45:AY45)</f>
        <v>0</v>
      </c>
      <c r="AT45" s="199"/>
      <c r="AU45" s="199"/>
      <c r="AV45" s="199"/>
      <c r="AW45" s="199"/>
      <c r="AX45" s="199"/>
      <c r="AY45" s="199"/>
    </row>
    <row r="46" spans="3:51" ht="32.1" customHeight="1" x14ac:dyDescent="0.25">
      <c r="D46" s="175" t="s">
        <v>2979</v>
      </c>
      <c r="E46" s="540" t="s">
        <v>2978</v>
      </c>
      <c r="F46" s="541"/>
      <c r="G46" s="177"/>
      <c r="H46" s="177"/>
      <c r="I46" s="178"/>
      <c r="J46" s="178"/>
      <c r="K46" s="178"/>
      <c r="L46" s="178"/>
      <c r="M46" s="190">
        <f t="shared" si="83"/>
        <v>0</v>
      </c>
      <c r="N46" s="190">
        <f t="shared" si="84"/>
        <v>0</v>
      </c>
      <c r="O46" s="190">
        <f t="shared" si="85"/>
        <v>0</v>
      </c>
      <c r="P46" s="190">
        <f t="shared" si="86"/>
        <v>0</v>
      </c>
      <c r="Q46" s="190">
        <f t="shared" si="87"/>
        <v>0</v>
      </c>
      <c r="R46" s="190">
        <f t="shared" si="88"/>
        <v>0</v>
      </c>
      <c r="S46" s="190">
        <f t="shared" si="89"/>
        <v>0</v>
      </c>
      <c r="T46" s="180"/>
      <c r="U46" s="181">
        <f t="shared" ref="U46:AA46" si="95">SUM(U47:U51)</f>
        <v>0</v>
      </c>
      <c r="V46" s="181">
        <f t="shared" si="95"/>
        <v>0</v>
      </c>
      <c r="W46" s="181">
        <f t="shared" si="95"/>
        <v>0</v>
      </c>
      <c r="X46" s="181">
        <f t="shared" si="95"/>
        <v>0</v>
      </c>
      <c r="Y46" s="181">
        <f t="shared" si="95"/>
        <v>0</v>
      </c>
      <c r="Z46" s="181">
        <f t="shared" si="95"/>
        <v>0</v>
      </c>
      <c r="AA46" s="181">
        <f t="shared" si="95"/>
        <v>0</v>
      </c>
      <c r="AB46" s="180"/>
      <c r="AC46" s="181">
        <f t="shared" ref="AC46:AI46" si="96">SUM(AC47:AC51)</f>
        <v>0</v>
      </c>
      <c r="AD46" s="181">
        <f t="shared" si="96"/>
        <v>0</v>
      </c>
      <c r="AE46" s="181">
        <f t="shared" si="96"/>
        <v>0</v>
      </c>
      <c r="AF46" s="181">
        <f t="shared" si="96"/>
        <v>0</v>
      </c>
      <c r="AG46" s="181">
        <f t="shared" si="96"/>
        <v>0</v>
      </c>
      <c r="AH46" s="181">
        <f t="shared" si="96"/>
        <v>0</v>
      </c>
      <c r="AI46" s="181">
        <f t="shared" si="96"/>
        <v>0</v>
      </c>
      <c r="AJ46" s="180"/>
      <c r="AK46" s="181">
        <f t="shared" ref="AK46:AQ46" si="97">SUM(AK47:AK51)</f>
        <v>0</v>
      </c>
      <c r="AL46" s="181">
        <f t="shared" si="97"/>
        <v>0</v>
      </c>
      <c r="AM46" s="181">
        <f t="shared" si="97"/>
        <v>0</v>
      </c>
      <c r="AN46" s="181">
        <f t="shared" si="97"/>
        <v>0</v>
      </c>
      <c r="AO46" s="181">
        <f t="shared" si="97"/>
        <v>0</v>
      </c>
      <c r="AP46" s="181">
        <f t="shared" si="97"/>
        <v>0</v>
      </c>
      <c r="AQ46" s="181">
        <f t="shared" si="97"/>
        <v>0</v>
      </c>
      <c r="AR46" s="180"/>
      <c r="AS46" s="181">
        <f t="shared" ref="AS46:AY46" si="98">SUM(AS47:AS51)</f>
        <v>0</v>
      </c>
      <c r="AT46" s="181">
        <f t="shared" si="98"/>
        <v>0</v>
      </c>
      <c r="AU46" s="181">
        <f t="shared" si="98"/>
        <v>0</v>
      </c>
      <c r="AV46" s="181">
        <f t="shared" si="98"/>
        <v>0</v>
      </c>
      <c r="AW46" s="181">
        <f t="shared" si="98"/>
        <v>0</v>
      </c>
      <c r="AX46" s="181">
        <f t="shared" si="98"/>
        <v>0</v>
      </c>
      <c r="AY46" s="181">
        <f t="shared" si="98"/>
        <v>0</v>
      </c>
    </row>
    <row r="47" spans="3:51" ht="32.1" customHeight="1" x14ac:dyDescent="0.25">
      <c r="D47" s="175"/>
      <c r="E47" s="182">
        <f>+Metas!H122</f>
        <v>107</v>
      </c>
      <c r="F47" s="191" t="str">
        <f>+Metas!K122</f>
        <v>Municipios Desarrollando EGI -Estrategia de Gestión Integrada para la Promoción de la salud, prevención, vigilancia y control de las zoonosis.</v>
      </c>
      <c r="G47" s="233">
        <f>+Metas!J122</f>
        <v>20</v>
      </c>
      <c r="H47" s="2">
        <f>SUM(I47:L47)</f>
        <v>0</v>
      </c>
      <c r="I47" s="234"/>
      <c r="J47" s="234"/>
      <c r="K47" s="234"/>
      <c r="L47" s="234"/>
      <c r="M47" s="186">
        <f t="shared" si="83"/>
        <v>0</v>
      </c>
      <c r="N47" s="186">
        <f t="shared" si="84"/>
        <v>0</v>
      </c>
      <c r="O47" s="186">
        <f t="shared" si="85"/>
        <v>0</v>
      </c>
      <c r="P47" s="186">
        <f t="shared" si="86"/>
        <v>0</v>
      </c>
      <c r="Q47" s="186">
        <f t="shared" si="87"/>
        <v>0</v>
      </c>
      <c r="R47" s="186">
        <f t="shared" si="88"/>
        <v>0</v>
      </c>
      <c r="S47" s="186">
        <f t="shared" si="89"/>
        <v>0</v>
      </c>
      <c r="T47" s="227">
        <f>+I47</f>
        <v>0</v>
      </c>
      <c r="U47" s="186">
        <f>SUM(V47:AA47)</f>
        <v>0</v>
      </c>
      <c r="V47" s="188"/>
      <c r="W47" s="188"/>
      <c r="X47" s="188"/>
      <c r="Y47" s="188"/>
      <c r="Z47" s="188"/>
      <c r="AA47" s="188"/>
      <c r="AB47" s="227">
        <f>+J47</f>
        <v>0</v>
      </c>
      <c r="AC47" s="186">
        <f>SUM(AD47:AI47)</f>
        <v>0</v>
      </c>
      <c r="AD47" s="188"/>
      <c r="AE47" s="188"/>
      <c r="AF47" s="188"/>
      <c r="AG47" s="188"/>
      <c r="AH47" s="188"/>
      <c r="AI47" s="188"/>
      <c r="AJ47" s="227">
        <f>+K47</f>
        <v>0</v>
      </c>
      <c r="AK47" s="186">
        <f>SUM(AL47:AQ47)</f>
        <v>0</v>
      </c>
      <c r="AL47" s="188"/>
      <c r="AM47" s="188"/>
      <c r="AN47" s="188"/>
      <c r="AO47" s="188"/>
      <c r="AP47" s="188"/>
      <c r="AQ47" s="188"/>
      <c r="AR47" s="227">
        <f>+L47</f>
        <v>0</v>
      </c>
      <c r="AS47" s="186">
        <f>SUM(AT47:AY47)</f>
        <v>0</v>
      </c>
      <c r="AT47" s="188"/>
      <c r="AU47" s="188"/>
      <c r="AV47" s="188"/>
      <c r="AW47" s="188"/>
      <c r="AX47" s="188"/>
      <c r="AY47" s="188"/>
    </row>
    <row r="48" spans="3:51" ht="32.1" customHeight="1" x14ac:dyDescent="0.25">
      <c r="D48" s="175"/>
      <c r="E48" s="182">
        <f>+Metas!H123</f>
        <v>108</v>
      </c>
      <c r="F48" s="191" t="str">
        <f>+Metas!K123</f>
        <v>Disminuida la tasa de letalidad por dengue grave a 10 casos por 100.000 habitantes en el Departamento</v>
      </c>
      <c r="G48" s="235">
        <f>+Metas!J123</f>
        <v>1E-3</v>
      </c>
      <c r="H48" s="5">
        <f>SUM(I48:L48)/4</f>
        <v>0</v>
      </c>
      <c r="I48" s="234"/>
      <c r="J48" s="234"/>
      <c r="K48" s="234"/>
      <c r="L48" s="234"/>
      <c r="M48" s="186">
        <f t="shared" ref="M48:S51" si="99">+U48+AC48+AK48+AS48</f>
        <v>0</v>
      </c>
      <c r="N48" s="186">
        <f t="shared" si="99"/>
        <v>0</v>
      </c>
      <c r="O48" s="186">
        <f t="shared" si="99"/>
        <v>0</v>
      </c>
      <c r="P48" s="186">
        <f t="shared" si="99"/>
        <v>0</v>
      </c>
      <c r="Q48" s="186">
        <f t="shared" si="99"/>
        <v>0</v>
      </c>
      <c r="R48" s="186">
        <f t="shared" si="99"/>
        <v>0</v>
      </c>
      <c r="S48" s="186">
        <f t="shared" si="99"/>
        <v>0</v>
      </c>
      <c r="T48" s="227">
        <f>+I48</f>
        <v>0</v>
      </c>
      <c r="U48" s="186">
        <f>SUM(V48:AA48)</f>
        <v>0</v>
      </c>
      <c r="V48" s="188"/>
      <c r="W48" s="188"/>
      <c r="X48" s="188"/>
      <c r="Y48" s="188"/>
      <c r="Z48" s="188"/>
      <c r="AA48" s="188"/>
      <c r="AB48" s="227">
        <f>+J48</f>
        <v>0</v>
      </c>
      <c r="AC48" s="186">
        <f>SUM(AD48:AI48)</f>
        <v>0</v>
      </c>
      <c r="AD48" s="188"/>
      <c r="AE48" s="188"/>
      <c r="AF48" s="188"/>
      <c r="AG48" s="188"/>
      <c r="AH48" s="188"/>
      <c r="AI48" s="188"/>
      <c r="AJ48" s="227">
        <f>+K48</f>
        <v>0</v>
      </c>
      <c r="AK48" s="186">
        <f>SUM(AL48:AQ48)</f>
        <v>0</v>
      </c>
      <c r="AL48" s="188"/>
      <c r="AM48" s="188"/>
      <c r="AN48" s="188"/>
      <c r="AO48" s="188"/>
      <c r="AP48" s="188"/>
      <c r="AQ48" s="188"/>
      <c r="AR48" s="227">
        <f>+L48</f>
        <v>0</v>
      </c>
      <c r="AS48" s="186">
        <f>SUM(AT48:AY48)</f>
        <v>0</v>
      </c>
      <c r="AT48" s="188"/>
      <c r="AU48" s="188"/>
      <c r="AV48" s="188"/>
      <c r="AW48" s="188"/>
      <c r="AX48" s="188"/>
      <c r="AY48" s="188"/>
    </row>
    <row r="49" spans="3:51" ht="32.1" customHeight="1" x14ac:dyDescent="0.25">
      <c r="D49" s="175"/>
      <c r="E49" s="182">
        <f>+Metas!H124</f>
        <v>109</v>
      </c>
      <c r="F49" s="191" t="str">
        <f>+Metas!K124</f>
        <v>Mantenida la tasa de mortalidad por Malaria en cero muertes *100,000 Habitantes</v>
      </c>
      <c r="G49" s="233">
        <f>+Metas!J124</f>
        <v>0</v>
      </c>
      <c r="H49" s="5">
        <f>SUM(I49:L49)/4</f>
        <v>0</v>
      </c>
      <c r="I49" s="234"/>
      <c r="J49" s="234"/>
      <c r="K49" s="234"/>
      <c r="L49" s="234"/>
      <c r="M49" s="186">
        <f t="shared" si="99"/>
        <v>0</v>
      </c>
      <c r="N49" s="186">
        <f t="shared" si="99"/>
        <v>0</v>
      </c>
      <c r="O49" s="186">
        <f t="shared" si="99"/>
        <v>0</v>
      </c>
      <c r="P49" s="186">
        <f t="shared" si="99"/>
        <v>0</v>
      </c>
      <c r="Q49" s="186">
        <f t="shared" si="99"/>
        <v>0</v>
      </c>
      <c r="R49" s="186">
        <f t="shared" si="99"/>
        <v>0</v>
      </c>
      <c r="S49" s="186">
        <f t="shared" si="99"/>
        <v>0</v>
      </c>
      <c r="T49" s="227">
        <f>+I49</f>
        <v>0</v>
      </c>
      <c r="U49" s="186">
        <f>SUM(V49:AA49)</f>
        <v>0</v>
      </c>
      <c r="V49" s="188"/>
      <c r="W49" s="188"/>
      <c r="X49" s="188"/>
      <c r="Y49" s="188"/>
      <c r="Z49" s="188"/>
      <c r="AA49" s="188"/>
      <c r="AB49" s="227">
        <f>+J49</f>
        <v>0</v>
      </c>
      <c r="AC49" s="186">
        <f>SUM(AD49:AI49)</f>
        <v>0</v>
      </c>
      <c r="AD49" s="188"/>
      <c r="AE49" s="188"/>
      <c r="AF49" s="188"/>
      <c r="AG49" s="188"/>
      <c r="AH49" s="188"/>
      <c r="AI49" s="188"/>
      <c r="AJ49" s="227">
        <f>+K49</f>
        <v>0</v>
      </c>
      <c r="AK49" s="186">
        <f>SUM(AL49:AQ49)</f>
        <v>0</v>
      </c>
      <c r="AL49" s="188"/>
      <c r="AM49" s="188"/>
      <c r="AN49" s="188"/>
      <c r="AO49" s="188"/>
      <c r="AP49" s="188"/>
      <c r="AQ49" s="188"/>
      <c r="AR49" s="227">
        <f>+L49</f>
        <v>0</v>
      </c>
      <c r="AS49" s="186">
        <f>SUM(AT49:AY49)</f>
        <v>0</v>
      </c>
      <c r="AT49" s="188"/>
      <c r="AU49" s="188"/>
      <c r="AV49" s="188"/>
      <c r="AW49" s="188"/>
      <c r="AX49" s="188"/>
      <c r="AY49" s="188"/>
    </row>
    <row r="50" spans="3:51" ht="32.1" customHeight="1" x14ac:dyDescent="0.25">
      <c r="D50" s="175"/>
      <c r="E50" s="182">
        <f>+Metas!H125</f>
        <v>110</v>
      </c>
      <c r="F50" s="191" t="str">
        <f>+Metas!K125</f>
        <v>Municipios categoría 4 a 6, se desarrollan acciones de Gestión, promoción y vigilancia de las ETV</v>
      </c>
      <c r="G50" s="233">
        <f>+Metas!J125</f>
        <v>39</v>
      </c>
      <c r="H50" s="5">
        <f>SUM(I50:L50)/4</f>
        <v>0</v>
      </c>
      <c r="I50" s="234"/>
      <c r="J50" s="234"/>
      <c r="K50" s="234"/>
      <c r="L50" s="234"/>
      <c r="M50" s="186">
        <f t="shared" si="99"/>
        <v>0</v>
      </c>
      <c r="N50" s="186">
        <f t="shared" si="99"/>
        <v>0</v>
      </c>
      <c r="O50" s="186">
        <f t="shared" si="99"/>
        <v>0</v>
      </c>
      <c r="P50" s="186">
        <f t="shared" si="99"/>
        <v>0</v>
      </c>
      <c r="Q50" s="186">
        <f t="shared" si="99"/>
        <v>0</v>
      </c>
      <c r="R50" s="186">
        <f t="shared" si="99"/>
        <v>0</v>
      </c>
      <c r="S50" s="186">
        <f t="shared" si="99"/>
        <v>0</v>
      </c>
      <c r="T50" s="227">
        <f>+I50</f>
        <v>0</v>
      </c>
      <c r="U50" s="186">
        <f>SUM(V50:AA50)</f>
        <v>0</v>
      </c>
      <c r="V50" s="188"/>
      <c r="W50" s="188"/>
      <c r="X50" s="188"/>
      <c r="Y50" s="188"/>
      <c r="Z50" s="188"/>
      <c r="AA50" s="188"/>
      <c r="AB50" s="227">
        <f>+J50</f>
        <v>0</v>
      </c>
      <c r="AC50" s="186">
        <f>SUM(AD50:AI50)</f>
        <v>0</v>
      </c>
      <c r="AD50" s="188"/>
      <c r="AE50" s="188"/>
      <c r="AF50" s="188"/>
      <c r="AG50" s="188"/>
      <c r="AH50" s="188"/>
      <c r="AI50" s="188"/>
      <c r="AJ50" s="227">
        <f>+K50</f>
        <v>0</v>
      </c>
      <c r="AK50" s="186">
        <f>SUM(AL50:AQ50)</f>
        <v>0</v>
      </c>
      <c r="AL50" s="188"/>
      <c r="AM50" s="188"/>
      <c r="AN50" s="188"/>
      <c r="AO50" s="188"/>
      <c r="AP50" s="188"/>
      <c r="AQ50" s="188"/>
      <c r="AR50" s="227">
        <f>+L50</f>
        <v>0</v>
      </c>
      <c r="AS50" s="186">
        <f>SUM(AT50:AY50)</f>
        <v>0</v>
      </c>
      <c r="AT50" s="188"/>
      <c r="AU50" s="188"/>
      <c r="AV50" s="188"/>
      <c r="AW50" s="188"/>
      <c r="AX50" s="188"/>
      <c r="AY50" s="188"/>
    </row>
    <row r="51" spans="3:51" ht="32.1" customHeight="1" x14ac:dyDescent="0.25">
      <c r="D51" s="175"/>
      <c r="E51" s="182">
        <f>+Metas!H126</f>
        <v>111</v>
      </c>
      <c r="F51" s="191" t="str">
        <f>+Metas!K126</f>
        <v>Municipios endémicos (Chagas) con interrupción de la transmisión de T. Cruzi por Rhodnius prolixus vector domiciliado</v>
      </c>
      <c r="G51" s="233">
        <f>+Metas!J126</f>
        <v>5</v>
      </c>
      <c r="H51" s="2">
        <f>SUM(I51:L51)</f>
        <v>0</v>
      </c>
      <c r="I51" s="234"/>
      <c r="J51" s="234"/>
      <c r="K51" s="234"/>
      <c r="L51" s="234"/>
      <c r="M51" s="186">
        <f t="shared" si="99"/>
        <v>0</v>
      </c>
      <c r="N51" s="186">
        <f t="shared" si="99"/>
        <v>0</v>
      </c>
      <c r="O51" s="186">
        <f t="shared" si="99"/>
        <v>0</v>
      </c>
      <c r="P51" s="186">
        <f t="shared" si="99"/>
        <v>0</v>
      </c>
      <c r="Q51" s="186">
        <f t="shared" si="99"/>
        <v>0</v>
      </c>
      <c r="R51" s="186">
        <f t="shared" si="99"/>
        <v>0</v>
      </c>
      <c r="S51" s="186">
        <f t="shared" si="99"/>
        <v>0</v>
      </c>
      <c r="T51" s="227">
        <f>+I51</f>
        <v>0</v>
      </c>
      <c r="U51" s="186">
        <f>SUM(V51:AA51)</f>
        <v>0</v>
      </c>
      <c r="V51" s="188"/>
      <c r="W51" s="188"/>
      <c r="X51" s="188"/>
      <c r="Y51" s="188"/>
      <c r="Z51" s="188"/>
      <c r="AA51" s="188"/>
      <c r="AB51" s="227">
        <f>+J51</f>
        <v>0</v>
      </c>
      <c r="AC51" s="186">
        <f>SUM(AD51:AI51)</f>
        <v>0</v>
      </c>
      <c r="AD51" s="188"/>
      <c r="AE51" s="188"/>
      <c r="AF51" s="188"/>
      <c r="AG51" s="188"/>
      <c r="AH51" s="188"/>
      <c r="AI51" s="188"/>
      <c r="AJ51" s="227">
        <f>+K51</f>
        <v>0</v>
      </c>
      <c r="AK51" s="186">
        <f>SUM(AL51:AQ51)</f>
        <v>0</v>
      </c>
      <c r="AL51" s="188"/>
      <c r="AM51" s="188"/>
      <c r="AN51" s="188"/>
      <c r="AO51" s="188"/>
      <c r="AP51" s="188"/>
      <c r="AQ51" s="188"/>
      <c r="AR51" s="227">
        <f>+L51</f>
        <v>0</v>
      </c>
      <c r="AS51" s="186">
        <f>SUM(AT51:AY51)</f>
        <v>0</v>
      </c>
      <c r="AT51" s="188"/>
      <c r="AU51" s="188"/>
      <c r="AV51" s="188"/>
      <c r="AW51" s="188"/>
      <c r="AX51" s="188"/>
      <c r="AY51" s="188"/>
    </row>
    <row r="52" spans="3:51" ht="32.1" customHeight="1" x14ac:dyDescent="0.25">
      <c r="C52" s="203" t="s">
        <v>2980</v>
      </c>
      <c r="D52" s="165" t="s">
        <v>354</v>
      </c>
      <c r="E52" s="168"/>
      <c r="F52" s="168"/>
      <c r="G52" s="194"/>
      <c r="H52" s="170"/>
      <c r="I52" s="171"/>
      <c r="J52" s="171"/>
      <c r="K52" s="171"/>
      <c r="L52" s="171"/>
      <c r="M52" s="195">
        <f t="shared" ref="M52:S52" si="100">SUM(M53:M56)/2</f>
        <v>0</v>
      </c>
      <c r="N52" s="195">
        <f t="shared" si="100"/>
        <v>0</v>
      </c>
      <c r="O52" s="195">
        <f t="shared" si="100"/>
        <v>0</v>
      </c>
      <c r="P52" s="195">
        <f t="shared" si="100"/>
        <v>0</v>
      </c>
      <c r="Q52" s="195">
        <f t="shared" si="100"/>
        <v>0</v>
      </c>
      <c r="R52" s="195">
        <f t="shared" si="100"/>
        <v>0</v>
      </c>
      <c r="S52" s="195">
        <f t="shared" si="100"/>
        <v>0</v>
      </c>
      <c r="T52" s="204"/>
      <c r="U52" s="205">
        <f t="shared" ref="U52:AA52" si="101">SUM(U53:U56)/2</f>
        <v>0</v>
      </c>
      <c r="V52" s="205">
        <f t="shared" si="101"/>
        <v>0</v>
      </c>
      <c r="W52" s="205">
        <f t="shared" si="101"/>
        <v>0</v>
      </c>
      <c r="X52" s="205">
        <f t="shared" si="101"/>
        <v>0</v>
      </c>
      <c r="Y52" s="205">
        <f t="shared" si="101"/>
        <v>0</v>
      </c>
      <c r="Z52" s="205">
        <f t="shared" si="101"/>
        <v>0</v>
      </c>
      <c r="AA52" s="205">
        <f t="shared" si="101"/>
        <v>0</v>
      </c>
      <c r="AB52" s="204"/>
      <c r="AC52" s="205">
        <f t="shared" ref="AC52:AI52" si="102">SUM(AC53:AC56)/2</f>
        <v>0</v>
      </c>
      <c r="AD52" s="205">
        <f t="shared" si="102"/>
        <v>0</v>
      </c>
      <c r="AE52" s="205">
        <f t="shared" si="102"/>
        <v>0</v>
      </c>
      <c r="AF52" s="205">
        <f t="shared" si="102"/>
        <v>0</v>
      </c>
      <c r="AG52" s="205">
        <f t="shared" si="102"/>
        <v>0</v>
      </c>
      <c r="AH52" s="205">
        <f t="shared" si="102"/>
        <v>0</v>
      </c>
      <c r="AI52" s="205">
        <f t="shared" si="102"/>
        <v>0</v>
      </c>
      <c r="AJ52" s="204"/>
      <c r="AK52" s="205">
        <f t="shared" ref="AK52:AQ52" si="103">SUM(AK53:AK56)/2</f>
        <v>0</v>
      </c>
      <c r="AL52" s="205">
        <f t="shared" si="103"/>
        <v>0</v>
      </c>
      <c r="AM52" s="205">
        <f t="shared" si="103"/>
        <v>0</v>
      </c>
      <c r="AN52" s="205">
        <f t="shared" si="103"/>
        <v>0</v>
      </c>
      <c r="AO52" s="205">
        <f t="shared" si="103"/>
        <v>0</v>
      </c>
      <c r="AP52" s="205">
        <f t="shared" si="103"/>
        <v>0</v>
      </c>
      <c r="AQ52" s="205">
        <f t="shared" si="103"/>
        <v>0</v>
      </c>
      <c r="AR52" s="204"/>
      <c r="AS52" s="205">
        <f t="shared" ref="AS52:AY52" si="104">SUM(AS53:AS56)/2</f>
        <v>0</v>
      </c>
      <c r="AT52" s="205">
        <f t="shared" si="104"/>
        <v>0</v>
      </c>
      <c r="AU52" s="205">
        <f t="shared" si="104"/>
        <v>0</v>
      </c>
      <c r="AV52" s="205">
        <f t="shared" si="104"/>
        <v>0</v>
      </c>
      <c r="AW52" s="205">
        <f t="shared" si="104"/>
        <v>0</v>
      </c>
      <c r="AX52" s="205">
        <f t="shared" si="104"/>
        <v>0</v>
      </c>
      <c r="AY52" s="205">
        <f t="shared" si="104"/>
        <v>0</v>
      </c>
    </row>
    <row r="53" spans="3:51" ht="32.1" customHeight="1" x14ac:dyDescent="0.25">
      <c r="D53" s="175" t="s">
        <v>2982</v>
      </c>
      <c r="E53" s="540" t="s">
        <v>2981</v>
      </c>
      <c r="F53" s="541"/>
      <c r="G53" s="189"/>
      <c r="H53" s="177"/>
      <c r="I53" s="178"/>
      <c r="J53" s="178"/>
      <c r="K53" s="178"/>
      <c r="L53" s="178"/>
      <c r="M53" s="190">
        <f t="shared" ref="M53:S56" si="105">+U53+AC53+AK53+AS53</f>
        <v>0</v>
      </c>
      <c r="N53" s="190">
        <f t="shared" si="105"/>
        <v>0</v>
      </c>
      <c r="O53" s="190">
        <f t="shared" si="105"/>
        <v>0</v>
      </c>
      <c r="P53" s="190">
        <f t="shared" si="105"/>
        <v>0</v>
      </c>
      <c r="Q53" s="190">
        <f t="shared" si="105"/>
        <v>0</v>
      </c>
      <c r="R53" s="190">
        <f t="shared" si="105"/>
        <v>0</v>
      </c>
      <c r="S53" s="190">
        <f t="shared" si="105"/>
        <v>0</v>
      </c>
      <c r="T53" s="192"/>
      <c r="U53" s="181">
        <f t="shared" ref="U53:AA53" si="106">SUM(U54:U54)</f>
        <v>0</v>
      </c>
      <c r="V53" s="181">
        <f t="shared" si="106"/>
        <v>0</v>
      </c>
      <c r="W53" s="181">
        <f t="shared" si="106"/>
        <v>0</v>
      </c>
      <c r="X53" s="181">
        <f t="shared" si="106"/>
        <v>0</v>
      </c>
      <c r="Y53" s="181">
        <f t="shared" si="106"/>
        <v>0</v>
      </c>
      <c r="Z53" s="181">
        <f t="shared" si="106"/>
        <v>0</v>
      </c>
      <c r="AA53" s="181">
        <f t="shared" si="106"/>
        <v>0</v>
      </c>
      <c r="AB53" s="192"/>
      <c r="AC53" s="181">
        <f t="shared" ref="AC53:AI53" si="107">SUM(AC54:AC54)</f>
        <v>0</v>
      </c>
      <c r="AD53" s="181">
        <f t="shared" si="107"/>
        <v>0</v>
      </c>
      <c r="AE53" s="181">
        <f t="shared" si="107"/>
        <v>0</v>
      </c>
      <c r="AF53" s="181">
        <f t="shared" si="107"/>
        <v>0</v>
      </c>
      <c r="AG53" s="181">
        <f t="shared" si="107"/>
        <v>0</v>
      </c>
      <c r="AH53" s="181">
        <f t="shared" si="107"/>
        <v>0</v>
      </c>
      <c r="AI53" s="181">
        <f t="shared" si="107"/>
        <v>0</v>
      </c>
      <c r="AJ53" s="192"/>
      <c r="AK53" s="181">
        <f t="shared" ref="AK53:AQ53" si="108">SUM(AK54:AK54)</f>
        <v>0</v>
      </c>
      <c r="AL53" s="181">
        <f t="shared" si="108"/>
        <v>0</v>
      </c>
      <c r="AM53" s="181">
        <f t="shared" si="108"/>
        <v>0</v>
      </c>
      <c r="AN53" s="181">
        <f t="shared" si="108"/>
        <v>0</v>
      </c>
      <c r="AO53" s="181">
        <f t="shared" si="108"/>
        <v>0</v>
      </c>
      <c r="AP53" s="181">
        <f t="shared" si="108"/>
        <v>0</v>
      </c>
      <c r="AQ53" s="181">
        <f t="shared" si="108"/>
        <v>0</v>
      </c>
      <c r="AR53" s="192"/>
      <c r="AS53" s="181">
        <f t="shared" ref="AS53:AY53" si="109">SUM(AS54:AS54)</f>
        <v>0</v>
      </c>
      <c r="AT53" s="181">
        <f t="shared" si="109"/>
        <v>0</v>
      </c>
      <c r="AU53" s="181">
        <f t="shared" si="109"/>
        <v>0</v>
      </c>
      <c r="AV53" s="181">
        <f t="shared" si="109"/>
        <v>0</v>
      </c>
      <c r="AW53" s="181">
        <f t="shared" si="109"/>
        <v>0</v>
      </c>
      <c r="AX53" s="181">
        <f t="shared" si="109"/>
        <v>0</v>
      </c>
      <c r="AY53" s="181">
        <f t="shared" si="109"/>
        <v>0</v>
      </c>
    </row>
    <row r="54" spans="3:51" ht="43.15" customHeight="1" x14ac:dyDescent="0.25">
      <c r="D54" s="175"/>
      <c r="E54" s="182">
        <f>+Metas!H128</f>
        <v>112</v>
      </c>
      <c r="F54" s="191" t="str">
        <f>+Metas!K128</f>
        <v>Las ESEs del Departamento mantendrán los procesos de planificación permitiendo fortalecer la capacidad de respuesta y el impacto en la salud por emergencias y desastres, con énfasis en la atención a los efectos colaterales del COVID-19 incluidos los municipios PDET</v>
      </c>
      <c r="G54" s="226">
        <f>+Metas!J128</f>
        <v>16</v>
      </c>
      <c r="H54" s="5">
        <f>SUM(I54:L54)/4</f>
        <v>0</v>
      </c>
      <c r="I54" s="198"/>
      <c r="J54" s="198"/>
      <c r="K54" s="198"/>
      <c r="L54" s="198"/>
      <c r="M54" s="186">
        <f t="shared" si="105"/>
        <v>0</v>
      </c>
      <c r="N54" s="186">
        <f t="shared" si="105"/>
        <v>0</v>
      </c>
      <c r="O54" s="186">
        <f t="shared" si="105"/>
        <v>0</v>
      </c>
      <c r="P54" s="186">
        <f t="shared" si="105"/>
        <v>0</v>
      </c>
      <c r="Q54" s="186">
        <f t="shared" si="105"/>
        <v>0</v>
      </c>
      <c r="R54" s="186">
        <f t="shared" si="105"/>
        <v>0</v>
      </c>
      <c r="S54" s="186">
        <f t="shared" si="105"/>
        <v>0</v>
      </c>
      <c r="T54" s="227">
        <f>+I54</f>
        <v>0</v>
      </c>
      <c r="U54" s="186">
        <f>SUM(V54:AA54)</f>
        <v>0</v>
      </c>
      <c r="V54" s="199"/>
      <c r="W54" s="199"/>
      <c r="X54" s="199"/>
      <c r="Y54" s="199"/>
      <c r="Z54" s="199"/>
      <c r="AA54" s="199"/>
      <c r="AB54" s="227">
        <f>+J54</f>
        <v>0</v>
      </c>
      <c r="AC54" s="186">
        <f>SUM(AD54:AI54)</f>
        <v>0</v>
      </c>
      <c r="AD54" s="199"/>
      <c r="AE54" s="199"/>
      <c r="AF54" s="199"/>
      <c r="AG54" s="199"/>
      <c r="AH54" s="199"/>
      <c r="AI54" s="199"/>
      <c r="AJ54" s="227">
        <f>+K54</f>
        <v>0</v>
      </c>
      <c r="AK54" s="186">
        <f>SUM(AL54:AQ54)</f>
        <v>0</v>
      </c>
      <c r="AL54" s="199"/>
      <c r="AM54" s="199"/>
      <c r="AN54" s="199"/>
      <c r="AO54" s="199"/>
      <c r="AP54" s="199"/>
      <c r="AQ54" s="199"/>
      <c r="AR54" s="227">
        <f>+L54</f>
        <v>0</v>
      </c>
      <c r="AS54" s="186">
        <f>SUM(AT54:AY54)</f>
        <v>0</v>
      </c>
      <c r="AT54" s="199"/>
      <c r="AU54" s="199"/>
      <c r="AV54" s="199"/>
      <c r="AW54" s="199"/>
      <c r="AX54" s="199"/>
      <c r="AY54" s="199"/>
    </row>
    <row r="55" spans="3:51" ht="32.1" customHeight="1" x14ac:dyDescent="0.25">
      <c r="D55" s="175" t="s">
        <v>2984</v>
      </c>
      <c r="E55" s="540" t="s">
        <v>2983</v>
      </c>
      <c r="F55" s="541"/>
      <c r="G55" s="177"/>
      <c r="H55" s="177"/>
      <c r="I55" s="178"/>
      <c r="J55" s="178"/>
      <c r="K55" s="178"/>
      <c r="L55" s="178"/>
      <c r="M55" s="190">
        <f t="shared" si="105"/>
        <v>0</v>
      </c>
      <c r="N55" s="190">
        <f t="shared" si="105"/>
        <v>0</v>
      </c>
      <c r="O55" s="190">
        <f t="shared" si="105"/>
        <v>0</v>
      </c>
      <c r="P55" s="190">
        <f t="shared" si="105"/>
        <v>0</v>
      </c>
      <c r="Q55" s="190">
        <f t="shared" si="105"/>
        <v>0</v>
      </c>
      <c r="R55" s="190">
        <f t="shared" si="105"/>
        <v>0</v>
      </c>
      <c r="S55" s="190">
        <f t="shared" si="105"/>
        <v>0</v>
      </c>
      <c r="T55" s="180"/>
      <c r="U55" s="181">
        <f t="shared" ref="U55:AA55" si="110">SUM(U56:U56)</f>
        <v>0</v>
      </c>
      <c r="V55" s="181">
        <f t="shared" si="110"/>
        <v>0</v>
      </c>
      <c r="W55" s="181">
        <f t="shared" si="110"/>
        <v>0</v>
      </c>
      <c r="X55" s="181">
        <f t="shared" si="110"/>
        <v>0</v>
      </c>
      <c r="Y55" s="181">
        <f t="shared" si="110"/>
        <v>0</v>
      </c>
      <c r="Z55" s="181">
        <f t="shared" si="110"/>
        <v>0</v>
      </c>
      <c r="AA55" s="181">
        <f t="shared" si="110"/>
        <v>0</v>
      </c>
      <c r="AB55" s="180"/>
      <c r="AC55" s="181">
        <f t="shared" ref="AC55:AI55" si="111">SUM(AC56:AC56)</f>
        <v>0</v>
      </c>
      <c r="AD55" s="181">
        <f t="shared" si="111"/>
        <v>0</v>
      </c>
      <c r="AE55" s="181">
        <f t="shared" si="111"/>
        <v>0</v>
      </c>
      <c r="AF55" s="181">
        <f t="shared" si="111"/>
        <v>0</v>
      </c>
      <c r="AG55" s="181">
        <f t="shared" si="111"/>
        <v>0</v>
      </c>
      <c r="AH55" s="181">
        <f t="shared" si="111"/>
        <v>0</v>
      </c>
      <c r="AI55" s="181">
        <f t="shared" si="111"/>
        <v>0</v>
      </c>
      <c r="AJ55" s="180"/>
      <c r="AK55" s="181">
        <f t="shared" ref="AK55:AQ55" si="112">SUM(AK56:AK56)</f>
        <v>0</v>
      </c>
      <c r="AL55" s="181">
        <f t="shared" si="112"/>
        <v>0</v>
      </c>
      <c r="AM55" s="181">
        <f t="shared" si="112"/>
        <v>0</v>
      </c>
      <c r="AN55" s="181">
        <f t="shared" si="112"/>
        <v>0</v>
      </c>
      <c r="AO55" s="181">
        <f t="shared" si="112"/>
        <v>0</v>
      </c>
      <c r="AP55" s="181">
        <f t="shared" si="112"/>
        <v>0</v>
      </c>
      <c r="AQ55" s="181">
        <f t="shared" si="112"/>
        <v>0</v>
      </c>
      <c r="AR55" s="180"/>
      <c r="AS55" s="181">
        <f t="shared" ref="AS55:AY55" si="113">SUM(AS56:AS56)</f>
        <v>0</v>
      </c>
      <c r="AT55" s="181">
        <f t="shared" si="113"/>
        <v>0</v>
      </c>
      <c r="AU55" s="181">
        <f t="shared" si="113"/>
        <v>0</v>
      </c>
      <c r="AV55" s="181">
        <f t="shared" si="113"/>
        <v>0</v>
      </c>
      <c r="AW55" s="181">
        <f t="shared" si="113"/>
        <v>0</v>
      </c>
      <c r="AX55" s="181">
        <f t="shared" si="113"/>
        <v>0</v>
      </c>
      <c r="AY55" s="181">
        <f t="shared" si="113"/>
        <v>0</v>
      </c>
    </row>
    <row r="56" spans="3:51" ht="37.15" customHeight="1" x14ac:dyDescent="0.25">
      <c r="D56" s="175"/>
      <c r="E56" s="182">
        <f>+Metas!H129</f>
        <v>113</v>
      </c>
      <c r="F56" s="191" t="str">
        <f>+Metas!K129</f>
        <v>Los municipios realizan el seguimiento de los eventos de interés en salud publica en el marco del reglamento sanitario internacional 2005, con énfasis en la atención a los efectos colaterales del COVID-19 incluidos los Municipios PDET</v>
      </c>
      <c r="G56" s="233">
        <f>+Metas!J129</f>
        <v>40</v>
      </c>
      <c r="H56" s="5">
        <f>SUM(I56:L56)/4</f>
        <v>0</v>
      </c>
      <c r="I56" s="234"/>
      <c r="J56" s="234"/>
      <c r="K56" s="234"/>
      <c r="L56" s="234"/>
      <c r="M56" s="186">
        <f t="shared" si="105"/>
        <v>0</v>
      </c>
      <c r="N56" s="186">
        <f t="shared" si="105"/>
        <v>0</v>
      </c>
      <c r="O56" s="186">
        <f t="shared" si="105"/>
        <v>0</v>
      </c>
      <c r="P56" s="186">
        <f t="shared" si="105"/>
        <v>0</v>
      </c>
      <c r="Q56" s="186">
        <f t="shared" si="105"/>
        <v>0</v>
      </c>
      <c r="R56" s="186">
        <f t="shared" si="105"/>
        <v>0</v>
      </c>
      <c r="S56" s="186">
        <f t="shared" si="105"/>
        <v>0</v>
      </c>
      <c r="T56" s="227">
        <f>+I56</f>
        <v>0</v>
      </c>
      <c r="U56" s="186">
        <f>SUM(V56:AA56)</f>
        <v>0</v>
      </c>
      <c r="V56" s="188"/>
      <c r="W56" s="188"/>
      <c r="X56" s="188"/>
      <c r="Y56" s="188"/>
      <c r="Z56" s="188"/>
      <c r="AA56" s="188"/>
      <c r="AB56" s="227">
        <f>+J56</f>
        <v>0</v>
      </c>
      <c r="AC56" s="186">
        <f>SUM(AD56:AI56)</f>
        <v>0</v>
      </c>
      <c r="AD56" s="188"/>
      <c r="AE56" s="188"/>
      <c r="AF56" s="188"/>
      <c r="AG56" s="188"/>
      <c r="AH56" s="188"/>
      <c r="AI56" s="188"/>
      <c r="AJ56" s="227">
        <f>+K56</f>
        <v>0</v>
      </c>
      <c r="AK56" s="186">
        <f>SUM(AL56:AQ56)</f>
        <v>0</v>
      </c>
      <c r="AL56" s="188"/>
      <c r="AM56" s="188"/>
      <c r="AN56" s="188"/>
      <c r="AO56" s="188"/>
      <c r="AP56" s="188"/>
      <c r="AQ56" s="188"/>
      <c r="AR56" s="227">
        <f>+L56</f>
        <v>0</v>
      </c>
      <c r="AS56" s="186">
        <f>SUM(AT56:AY56)</f>
        <v>0</v>
      </c>
      <c r="AT56" s="188"/>
      <c r="AU56" s="188"/>
      <c r="AV56" s="188"/>
      <c r="AW56" s="188"/>
      <c r="AX56" s="188"/>
      <c r="AY56" s="188"/>
    </row>
    <row r="57" spans="3:51" ht="32.1" customHeight="1" x14ac:dyDescent="0.25">
      <c r="C57" s="203" t="s">
        <v>2985</v>
      </c>
      <c r="D57" s="165" t="s">
        <v>356</v>
      </c>
      <c r="E57" s="168"/>
      <c r="F57" s="168"/>
      <c r="G57" s="194"/>
      <c r="H57" s="170"/>
      <c r="I57" s="171"/>
      <c r="J57" s="171"/>
      <c r="K57" s="171"/>
      <c r="L57" s="171"/>
      <c r="M57" s="195">
        <f t="shared" ref="M57:S57" si="114">SUM(M58:M61)/2</f>
        <v>0</v>
      </c>
      <c r="N57" s="195">
        <f t="shared" si="114"/>
        <v>0</v>
      </c>
      <c r="O57" s="195">
        <f t="shared" si="114"/>
        <v>0</v>
      </c>
      <c r="P57" s="195">
        <f t="shared" si="114"/>
        <v>0</v>
      </c>
      <c r="Q57" s="195">
        <f t="shared" si="114"/>
        <v>0</v>
      </c>
      <c r="R57" s="195">
        <f t="shared" si="114"/>
        <v>0</v>
      </c>
      <c r="S57" s="195">
        <f t="shared" si="114"/>
        <v>0</v>
      </c>
      <c r="T57" s="204"/>
      <c r="U57" s="205">
        <f t="shared" ref="U57:AA57" si="115">SUM(U58:U61)/2</f>
        <v>0</v>
      </c>
      <c r="V57" s="205">
        <f t="shared" si="115"/>
        <v>0</v>
      </c>
      <c r="W57" s="205">
        <f t="shared" si="115"/>
        <v>0</v>
      </c>
      <c r="X57" s="205">
        <f t="shared" si="115"/>
        <v>0</v>
      </c>
      <c r="Y57" s="205">
        <f t="shared" si="115"/>
        <v>0</v>
      </c>
      <c r="Z57" s="205">
        <f t="shared" si="115"/>
        <v>0</v>
      </c>
      <c r="AA57" s="205">
        <f t="shared" si="115"/>
        <v>0</v>
      </c>
      <c r="AB57" s="204"/>
      <c r="AC57" s="205">
        <f t="shared" ref="AC57:AI57" si="116">SUM(AC58:AC61)/2</f>
        <v>0</v>
      </c>
      <c r="AD57" s="205">
        <f t="shared" si="116"/>
        <v>0</v>
      </c>
      <c r="AE57" s="205">
        <f t="shared" si="116"/>
        <v>0</v>
      </c>
      <c r="AF57" s="205">
        <f t="shared" si="116"/>
        <v>0</v>
      </c>
      <c r="AG57" s="205">
        <f t="shared" si="116"/>
        <v>0</v>
      </c>
      <c r="AH57" s="205">
        <f t="shared" si="116"/>
        <v>0</v>
      </c>
      <c r="AI57" s="205">
        <f t="shared" si="116"/>
        <v>0</v>
      </c>
      <c r="AJ57" s="204"/>
      <c r="AK57" s="205">
        <f t="shared" ref="AK57:AQ57" si="117">SUM(AK58:AK61)/2</f>
        <v>0</v>
      </c>
      <c r="AL57" s="205">
        <f t="shared" si="117"/>
        <v>0</v>
      </c>
      <c r="AM57" s="205">
        <f t="shared" si="117"/>
        <v>0</v>
      </c>
      <c r="AN57" s="205">
        <f t="shared" si="117"/>
        <v>0</v>
      </c>
      <c r="AO57" s="205">
        <f t="shared" si="117"/>
        <v>0</v>
      </c>
      <c r="AP57" s="205">
        <f t="shared" si="117"/>
        <v>0</v>
      </c>
      <c r="AQ57" s="205">
        <f t="shared" si="117"/>
        <v>0</v>
      </c>
      <c r="AR57" s="204"/>
      <c r="AS57" s="205">
        <f t="shared" ref="AS57:AY57" si="118">SUM(AS58:AS61)/2</f>
        <v>0</v>
      </c>
      <c r="AT57" s="205">
        <f t="shared" si="118"/>
        <v>0</v>
      </c>
      <c r="AU57" s="205">
        <f t="shared" si="118"/>
        <v>0</v>
      </c>
      <c r="AV57" s="205">
        <f t="shared" si="118"/>
        <v>0</v>
      </c>
      <c r="AW57" s="205">
        <f t="shared" si="118"/>
        <v>0</v>
      </c>
      <c r="AX57" s="205">
        <f t="shared" si="118"/>
        <v>0</v>
      </c>
      <c r="AY57" s="205">
        <f t="shared" si="118"/>
        <v>0</v>
      </c>
    </row>
    <row r="58" spans="3:51" ht="32.1" customHeight="1" x14ac:dyDescent="0.25">
      <c r="D58" s="175" t="s">
        <v>2987</v>
      </c>
      <c r="E58" s="540" t="s">
        <v>2986</v>
      </c>
      <c r="F58" s="541"/>
      <c r="G58" s="189"/>
      <c r="H58" s="177"/>
      <c r="I58" s="178"/>
      <c r="J58" s="178"/>
      <c r="K58" s="178"/>
      <c r="L58" s="178"/>
      <c r="M58" s="190">
        <f t="shared" ref="M58:S61" si="119">+U58+AC58+AK58+AS58</f>
        <v>0</v>
      </c>
      <c r="N58" s="190">
        <f t="shared" si="119"/>
        <v>0</v>
      </c>
      <c r="O58" s="190">
        <f t="shared" si="119"/>
        <v>0</v>
      </c>
      <c r="P58" s="190">
        <f t="shared" si="119"/>
        <v>0</v>
      </c>
      <c r="Q58" s="190">
        <f t="shared" si="119"/>
        <v>0</v>
      </c>
      <c r="R58" s="190">
        <f t="shared" si="119"/>
        <v>0</v>
      </c>
      <c r="S58" s="190">
        <f t="shared" si="119"/>
        <v>0</v>
      </c>
      <c r="T58" s="192"/>
      <c r="U58" s="181">
        <f t="shared" ref="U58:AA58" si="120">SUM(U59:U59)</f>
        <v>0</v>
      </c>
      <c r="V58" s="181">
        <f t="shared" si="120"/>
        <v>0</v>
      </c>
      <c r="W58" s="181">
        <f t="shared" si="120"/>
        <v>0</v>
      </c>
      <c r="X58" s="181">
        <f t="shared" si="120"/>
        <v>0</v>
      </c>
      <c r="Y58" s="181">
        <f t="shared" si="120"/>
        <v>0</v>
      </c>
      <c r="Z58" s="181">
        <f t="shared" si="120"/>
        <v>0</v>
      </c>
      <c r="AA58" s="181">
        <f t="shared" si="120"/>
        <v>0</v>
      </c>
      <c r="AB58" s="192"/>
      <c r="AC58" s="181">
        <f t="shared" ref="AC58:AI58" si="121">SUM(AC59:AC59)</f>
        <v>0</v>
      </c>
      <c r="AD58" s="181">
        <f t="shared" si="121"/>
        <v>0</v>
      </c>
      <c r="AE58" s="181">
        <f t="shared" si="121"/>
        <v>0</v>
      </c>
      <c r="AF58" s="181">
        <f t="shared" si="121"/>
        <v>0</v>
      </c>
      <c r="AG58" s="181">
        <f t="shared" si="121"/>
        <v>0</v>
      </c>
      <c r="AH58" s="181">
        <f t="shared" si="121"/>
        <v>0</v>
      </c>
      <c r="AI58" s="181">
        <f t="shared" si="121"/>
        <v>0</v>
      </c>
      <c r="AJ58" s="192"/>
      <c r="AK58" s="181">
        <f t="shared" ref="AK58:AQ58" si="122">SUM(AK59:AK59)</f>
        <v>0</v>
      </c>
      <c r="AL58" s="181">
        <f t="shared" si="122"/>
        <v>0</v>
      </c>
      <c r="AM58" s="181">
        <f t="shared" si="122"/>
        <v>0</v>
      </c>
      <c r="AN58" s="181">
        <f t="shared" si="122"/>
        <v>0</v>
      </c>
      <c r="AO58" s="181">
        <f t="shared" si="122"/>
        <v>0</v>
      </c>
      <c r="AP58" s="181">
        <f t="shared" si="122"/>
        <v>0</v>
      </c>
      <c r="AQ58" s="181">
        <f t="shared" si="122"/>
        <v>0</v>
      </c>
      <c r="AR58" s="192"/>
      <c r="AS58" s="181">
        <f t="shared" ref="AS58:AY58" si="123">SUM(AS59:AS59)</f>
        <v>0</v>
      </c>
      <c r="AT58" s="181">
        <f t="shared" si="123"/>
        <v>0</v>
      </c>
      <c r="AU58" s="181">
        <f t="shared" si="123"/>
        <v>0</v>
      </c>
      <c r="AV58" s="181">
        <f t="shared" si="123"/>
        <v>0</v>
      </c>
      <c r="AW58" s="181">
        <f t="shared" si="123"/>
        <v>0</v>
      </c>
      <c r="AX58" s="181">
        <f t="shared" si="123"/>
        <v>0</v>
      </c>
      <c r="AY58" s="181">
        <f t="shared" si="123"/>
        <v>0</v>
      </c>
    </row>
    <row r="59" spans="3:51" ht="42" customHeight="1" x14ac:dyDescent="0.25">
      <c r="D59" s="175"/>
      <c r="E59" s="182">
        <f>+Metas!H131</f>
        <v>114</v>
      </c>
      <c r="F59" s="191" t="str">
        <f>+Metas!K131</f>
        <v>Municipios con acciones de promoción de la salud y prevención de riesgos laborales en la población del sector informal de la economía, con énfasis en la atención a los efectos colaterales del COVID-19 incluidos los municipios PDET.</v>
      </c>
      <c r="G59" s="226">
        <f>+Metas!J131</f>
        <v>32</v>
      </c>
      <c r="H59" s="5">
        <f>SUM(I59:L59)/4</f>
        <v>0</v>
      </c>
      <c r="I59" s="198"/>
      <c r="J59" s="198"/>
      <c r="K59" s="198"/>
      <c r="L59" s="198"/>
      <c r="M59" s="186">
        <f t="shared" si="119"/>
        <v>0</v>
      </c>
      <c r="N59" s="186">
        <f t="shared" si="119"/>
        <v>0</v>
      </c>
      <c r="O59" s="186">
        <f t="shared" si="119"/>
        <v>0</v>
      </c>
      <c r="P59" s="186">
        <f t="shared" si="119"/>
        <v>0</v>
      </c>
      <c r="Q59" s="186">
        <f t="shared" si="119"/>
        <v>0</v>
      </c>
      <c r="R59" s="186">
        <f t="shared" si="119"/>
        <v>0</v>
      </c>
      <c r="S59" s="186">
        <f t="shared" si="119"/>
        <v>0</v>
      </c>
      <c r="T59" s="227">
        <f>+I59</f>
        <v>0</v>
      </c>
      <c r="U59" s="186">
        <f>SUM(V59:AA59)</f>
        <v>0</v>
      </c>
      <c r="V59" s="199"/>
      <c r="W59" s="199"/>
      <c r="X59" s="199"/>
      <c r="Y59" s="199"/>
      <c r="Z59" s="199"/>
      <c r="AA59" s="199"/>
      <c r="AB59" s="227">
        <f>+J59</f>
        <v>0</v>
      </c>
      <c r="AC59" s="186">
        <f>SUM(AD59:AI59)</f>
        <v>0</v>
      </c>
      <c r="AD59" s="199"/>
      <c r="AE59" s="199"/>
      <c r="AF59" s="199"/>
      <c r="AG59" s="199"/>
      <c r="AH59" s="199"/>
      <c r="AI59" s="199"/>
      <c r="AJ59" s="227">
        <f>+K59</f>
        <v>0</v>
      </c>
      <c r="AK59" s="186">
        <f>SUM(AL59:AQ59)</f>
        <v>0</v>
      </c>
      <c r="AL59" s="199"/>
      <c r="AM59" s="199"/>
      <c r="AN59" s="199"/>
      <c r="AO59" s="199"/>
      <c r="AP59" s="199"/>
      <c r="AQ59" s="199"/>
      <c r="AR59" s="227">
        <f>+L59</f>
        <v>0</v>
      </c>
      <c r="AS59" s="186">
        <f>SUM(AT59:AY59)</f>
        <v>0</v>
      </c>
      <c r="AT59" s="199"/>
      <c r="AU59" s="199"/>
      <c r="AV59" s="199"/>
      <c r="AW59" s="199"/>
      <c r="AX59" s="199"/>
      <c r="AY59" s="199"/>
    </row>
    <row r="60" spans="3:51" ht="32.1" customHeight="1" x14ac:dyDescent="0.25">
      <c r="D60" s="175" t="s">
        <v>2989</v>
      </c>
      <c r="E60" s="540" t="s">
        <v>2988</v>
      </c>
      <c r="F60" s="541"/>
      <c r="G60" s="177"/>
      <c r="H60" s="177"/>
      <c r="I60" s="178"/>
      <c r="J60" s="178"/>
      <c r="K60" s="178"/>
      <c r="L60" s="178"/>
      <c r="M60" s="190">
        <f t="shared" si="119"/>
        <v>0</v>
      </c>
      <c r="N60" s="190">
        <f t="shared" si="119"/>
        <v>0</v>
      </c>
      <c r="O60" s="190">
        <f t="shared" si="119"/>
        <v>0</v>
      </c>
      <c r="P60" s="190">
        <f t="shared" si="119"/>
        <v>0</v>
      </c>
      <c r="Q60" s="190">
        <f t="shared" si="119"/>
        <v>0</v>
      </c>
      <c r="R60" s="190">
        <f t="shared" si="119"/>
        <v>0</v>
      </c>
      <c r="S60" s="190">
        <f t="shared" si="119"/>
        <v>0</v>
      </c>
      <c r="T60" s="180"/>
      <c r="U60" s="181">
        <f t="shared" ref="U60:AA60" si="124">SUM(U61:U61)</f>
        <v>0</v>
      </c>
      <c r="V60" s="181">
        <f t="shared" si="124"/>
        <v>0</v>
      </c>
      <c r="W60" s="181">
        <f t="shared" si="124"/>
        <v>0</v>
      </c>
      <c r="X60" s="181">
        <f t="shared" si="124"/>
        <v>0</v>
      </c>
      <c r="Y60" s="181">
        <f t="shared" si="124"/>
        <v>0</v>
      </c>
      <c r="Z60" s="181">
        <f t="shared" si="124"/>
        <v>0</v>
      </c>
      <c r="AA60" s="181">
        <f t="shared" si="124"/>
        <v>0</v>
      </c>
      <c r="AB60" s="180"/>
      <c r="AC60" s="181">
        <f t="shared" ref="AC60:AI60" si="125">SUM(AC61:AC61)</f>
        <v>0</v>
      </c>
      <c r="AD60" s="181">
        <f t="shared" si="125"/>
        <v>0</v>
      </c>
      <c r="AE60" s="181">
        <f t="shared" si="125"/>
        <v>0</v>
      </c>
      <c r="AF60" s="181">
        <f t="shared" si="125"/>
        <v>0</v>
      </c>
      <c r="AG60" s="181">
        <f t="shared" si="125"/>
        <v>0</v>
      </c>
      <c r="AH60" s="181">
        <f t="shared" si="125"/>
        <v>0</v>
      </c>
      <c r="AI60" s="181">
        <f t="shared" si="125"/>
        <v>0</v>
      </c>
      <c r="AJ60" s="180"/>
      <c r="AK60" s="181">
        <f t="shared" ref="AK60:AQ60" si="126">SUM(AK61:AK61)</f>
        <v>0</v>
      </c>
      <c r="AL60" s="181">
        <f t="shared" si="126"/>
        <v>0</v>
      </c>
      <c r="AM60" s="181">
        <f t="shared" si="126"/>
        <v>0</v>
      </c>
      <c r="AN60" s="181">
        <f t="shared" si="126"/>
        <v>0</v>
      </c>
      <c r="AO60" s="181">
        <f t="shared" si="126"/>
        <v>0</v>
      </c>
      <c r="AP60" s="181">
        <f t="shared" si="126"/>
        <v>0</v>
      </c>
      <c r="AQ60" s="181">
        <f t="shared" si="126"/>
        <v>0</v>
      </c>
      <c r="AR60" s="180"/>
      <c r="AS60" s="181">
        <f t="shared" ref="AS60:AY60" si="127">SUM(AS61:AS61)</f>
        <v>0</v>
      </c>
      <c r="AT60" s="181">
        <f t="shared" si="127"/>
        <v>0</v>
      </c>
      <c r="AU60" s="181">
        <f t="shared" si="127"/>
        <v>0</v>
      </c>
      <c r="AV60" s="181">
        <f t="shared" si="127"/>
        <v>0</v>
      </c>
      <c r="AW60" s="181">
        <f t="shared" si="127"/>
        <v>0</v>
      </c>
      <c r="AX60" s="181">
        <f t="shared" si="127"/>
        <v>0</v>
      </c>
      <c r="AY60" s="181">
        <f t="shared" si="127"/>
        <v>0</v>
      </c>
    </row>
    <row r="61" spans="3:51" ht="32.1" customHeight="1" x14ac:dyDescent="0.25">
      <c r="D61" s="175"/>
      <c r="E61" s="182">
        <f>+Metas!H132</f>
        <v>115</v>
      </c>
      <c r="F61" s="191" t="str">
        <f>+Metas!K132</f>
        <v>Municipios con seguimiento de los accidentes laborales reportados en población trabajadora informal</v>
      </c>
      <c r="G61" s="226">
        <f>+Metas!J132</f>
        <v>32</v>
      </c>
      <c r="H61" s="5">
        <f>SUM(I61:L61)/4</f>
        <v>0</v>
      </c>
      <c r="I61" s="198"/>
      <c r="J61" s="198"/>
      <c r="K61" s="198"/>
      <c r="L61" s="198"/>
      <c r="M61" s="186">
        <f t="shared" si="119"/>
        <v>0</v>
      </c>
      <c r="N61" s="186">
        <f t="shared" si="119"/>
        <v>0</v>
      </c>
      <c r="O61" s="186">
        <f t="shared" si="119"/>
        <v>0</v>
      </c>
      <c r="P61" s="186">
        <f t="shared" si="119"/>
        <v>0</v>
      </c>
      <c r="Q61" s="186">
        <f t="shared" si="119"/>
        <v>0</v>
      </c>
      <c r="R61" s="186">
        <f t="shared" si="119"/>
        <v>0</v>
      </c>
      <c r="S61" s="186">
        <f t="shared" si="119"/>
        <v>0</v>
      </c>
      <c r="T61" s="227">
        <f>+I61</f>
        <v>0</v>
      </c>
      <c r="U61" s="186">
        <f>SUM(V61:AA61)</f>
        <v>0</v>
      </c>
      <c r="V61" s="188"/>
      <c r="W61" s="188"/>
      <c r="X61" s="188"/>
      <c r="Y61" s="188"/>
      <c r="Z61" s="188"/>
      <c r="AA61" s="188"/>
      <c r="AB61" s="227">
        <f>+J61</f>
        <v>0</v>
      </c>
      <c r="AC61" s="186">
        <f>SUM(AD61:AI61)</f>
        <v>0</v>
      </c>
      <c r="AD61" s="188"/>
      <c r="AE61" s="188"/>
      <c r="AF61" s="188"/>
      <c r="AG61" s="188"/>
      <c r="AH61" s="188"/>
      <c r="AI61" s="188"/>
      <c r="AJ61" s="227">
        <f>+K61</f>
        <v>0</v>
      </c>
      <c r="AK61" s="186">
        <f>SUM(AL61:AQ61)</f>
        <v>0</v>
      </c>
      <c r="AL61" s="188"/>
      <c r="AM61" s="188"/>
      <c r="AN61" s="188"/>
      <c r="AO61" s="188"/>
      <c r="AP61" s="188"/>
      <c r="AQ61" s="188"/>
      <c r="AR61" s="227">
        <f>+L61</f>
        <v>0</v>
      </c>
      <c r="AS61" s="186">
        <f>SUM(AT61:AY61)</f>
        <v>0</v>
      </c>
      <c r="AT61" s="188"/>
      <c r="AU61" s="188"/>
      <c r="AV61" s="188"/>
      <c r="AW61" s="188"/>
      <c r="AX61" s="188"/>
      <c r="AY61" s="188"/>
    </row>
    <row r="62" spans="3:51" ht="32.1" customHeight="1" x14ac:dyDescent="0.25">
      <c r="C62" s="203" t="s">
        <v>2990</v>
      </c>
      <c r="D62" s="165" t="s">
        <v>358</v>
      </c>
      <c r="E62" s="168"/>
      <c r="F62" s="168"/>
      <c r="G62" s="194"/>
      <c r="H62" s="170"/>
      <c r="I62" s="171"/>
      <c r="J62" s="171"/>
      <c r="K62" s="171"/>
      <c r="L62" s="171"/>
      <c r="M62" s="195">
        <f t="shared" ref="M62:S62" si="128">SUM(M63:M75)/2</f>
        <v>0</v>
      </c>
      <c r="N62" s="195">
        <f t="shared" si="128"/>
        <v>0</v>
      </c>
      <c r="O62" s="195">
        <f t="shared" si="128"/>
        <v>0</v>
      </c>
      <c r="P62" s="195">
        <f t="shared" si="128"/>
        <v>0</v>
      </c>
      <c r="Q62" s="195">
        <f t="shared" si="128"/>
        <v>0</v>
      </c>
      <c r="R62" s="195">
        <f t="shared" si="128"/>
        <v>0</v>
      </c>
      <c r="S62" s="195">
        <f t="shared" si="128"/>
        <v>0</v>
      </c>
      <c r="T62" s="204"/>
      <c r="U62" s="205">
        <f t="shared" ref="U62:AA62" si="129">SUM(U63:U75)/2</f>
        <v>0</v>
      </c>
      <c r="V62" s="205">
        <f t="shared" si="129"/>
        <v>0</v>
      </c>
      <c r="W62" s="205">
        <f t="shared" si="129"/>
        <v>0</v>
      </c>
      <c r="X62" s="205">
        <f t="shared" si="129"/>
        <v>0</v>
      </c>
      <c r="Y62" s="205">
        <f t="shared" si="129"/>
        <v>0</v>
      </c>
      <c r="Z62" s="205">
        <f t="shared" si="129"/>
        <v>0</v>
      </c>
      <c r="AA62" s="205">
        <f t="shared" si="129"/>
        <v>0</v>
      </c>
      <c r="AB62" s="204"/>
      <c r="AC62" s="205">
        <f t="shared" ref="AC62:AI62" si="130">SUM(AC63:AC75)/2</f>
        <v>0</v>
      </c>
      <c r="AD62" s="205">
        <f t="shared" si="130"/>
        <v>0</v>
      </c>
      <c r="AE62" s="205">
        <f t="shared" si="130"/>
        <v>0</v>
      </c>
      <c r="AF62" s="205">
        <f t="shared" si="130"/>
        <v>0</v>
      </c>
      <c r="AG62" s="205">
        <f t="shared" si="130"/>
        <v>0</v>
      </c>
      <c r="AH62" s="205">
        <f t="shared" si="130"/>
        <v>0</v>
      </c>
      <c r="AI62" s="205">
        <f t="shared" si="130"/>
        <v>0</v>
      </c>
      <c r="AJ62" s="204"/>
      <c r="AK62" s="205">
        <f t="shared" ref="AK62:AQ62" si="131">SUM(AK63:AK75)/2</f>
        <v>0</v>
      </c>
      <c r="AL62" s="205">
        <f t="shared" si="131"/>
        <v>0</v>
      </c>
      <c r="AM62" s="205">
        <f t="shared" si="131"/>
        <v>0</v>
      </c>
      <c r="AN62" s="205">
        <f t="shared" si="131"/>
        <v>0</v>
      </c>
      <c r="AO62" s="205">
        <f t="shared" si="131"/>
        <v>0</v>
      </c>
      <c r="AP62" s="205">
        <f t="shared" si="131"/>
        <v>0</v>
      </c>
      <c r="AQ62" s="205">
        <f t="shared" si="131"/>
        <v>0</v>
      </c>
      <c r="AR62" s="204"/>
      <c r="AS62" s="205">
        <f t="shared" ref="AS62:AY62" si="132">SUM(AS63:AS75)/2</f>
        <v>0</v>
      </c>
      <c r="AT62" s="205">
        <f t="shared" si="132"/>
        <v>0</v>
      </c>
      <c r="AU62" s="205">
        <f t="shared" si="132"/>
        <v>0</v>
      </c>
      <c r="AV62" s="205">
        <f t="shared" si="132"/>
        <v>0</v>
      </c>
      <c r="AW62" s="205">
        <f t="shared" si="132"/>
        <v>0</v>
      </c>
      <c r="AX62" s="205">
        <f t="shared" si="132"/>
        <v>0</v>
      </c>
      <c r="AY62" s="205">
        <f t="shared" si="132"/>
        <v>0</v>
      </c>
    </row>
    <row r="63" spans="3:51" ht="32.1" customHeight="1" x14ac:dyDescent="0.25">
      <c r="D63" s="175" t="s">
        <v>2992</v>
      </c>
      <c r="E63" s="540" t="s">
        <v>2991</v>
      </c>
      <c r="F63" s="541"/>
      <c r="G63" s="189"/>
      <c r="H63" s="177"/>
      <c r="I63" s="178"/>
      <c r="J63" s="178"/>
      <c r="K63" s="178"/>
      <c r="L63" s="178"/>
      <c r="M63" s="190">
        <f t="shared" ref="M63:M75" si="133">+U63+AC63+AK63+AS63</f>
        <v>0</v>
      </c>
      <c r="N63" s="190">
        <f t="shared" ref="N63:N75" si="134">+V63+AD63+AL63+AT63</f>
        <v>0</v>
      </c>
      <c r="O63" s="190">
        <f t="shared" ref="O63:O75" si="135">+W63+AE63+AM63+AU63</f>
        <v>0</v>
      </c>
      <c r="P63" s="190">
        <f t="shared" ref="P63:P75" si="136">+X63+AF63+AN63+AV63</f>
        <v>0</v>
      </c>
      <c r="Q63" s="190">
        <f t="shared" ref="Q63:Q75" si="137">+Y63+AG63+AO63+AW63</f>
        <v>0</v>
      </c>
      <c r="R63" s="190">
        <f t="shared" ref="R63:R75" si="138">+Z63+AH63+AP63+AX63</f>
        <v>0</v>
      </c>
      <c r="S63" s="190">
        <f t="shared" ref="S63:S75" si="139">+AA63+AI63+AQ63+AY63</f>
        <v>0</v>
      </c>
      <c r="T63" s="192"/>
      <c r="U63" s="181">
        <f t="shared" ref="U63:AA63" si="140">SUM(U64:U67)</f>
        <v>0</v>
      </c>
      <c r="V63" s="181">
        <f t="shared" si="140"/>
        <v>0</v>
      </c>
      <c r="W63" s="181">
        <f t="shared" si="140"/>
        <v>0</v>
      </c>
      <c r="X63" s="181">
        <f t="shared" si="140"/>
        <v>0</v>
      </c>
      <c r="Y63" s="181">
        <f t="shared" si="140"/>
        <v>0</v>
      </c>
      <c r="Z63" s="181">
        <f t="shared" si="140"/>
        <v>0</v>
      </c>
      <c r="AA63" s="181">
        <f t="shared" si="140"/>
        <v>0</v>
      </c>
      <c r="AB63" s="192"/>
      <c r="AC63" s="181">
        <f t="shared" ref="AC63:AI63" si="141">SUM(AC64:AC67)</f>
        <v>0</v>
      </c>
      <c r="AD63" s="181">
        <f t="shared" si="141"/>
        <v>0</v>
      </c>
      <c r="AE63" s="181">
        <f t="shared" si="141"/>
        <v>0</v>
      </c>
      <c r="AF63" s="181">
        <f t="shared" si="141"/>
        <v>0</v>
      </c>
      <c r="AG63" s="181">
        <f t="shared" si="141"/>
        <v>0</v>
      </c>
      <c r="AH63" s="181">
        <f t="shared" si="141"/>
        <v>0</v>
      </c>
      <c r="AI63" s="181">
        <f t="shared" si="141"/>
        <v>0</v>
      </c>
      <c r="AJ63" s="192"/>
      <c r="AK63" s="181">
        <f t="shared" ref="AK63:AQ63" si="142">SUM(AK64:AK67)</f>
        <v>0</v>
      </c>
      <c r="AL63" s="181">
        <f t="shared" si="142"/>
        <v>0</v>
      </c>
      <c r="AM63" s="181">
        <f t="shared" si="142"/>
        <v>0</v>
      </c>
      <c r="AN63" s="181">
        <f t="shared" si="142"/>
        <v>0</v>
      </c>
      <c r="AO63" s="181">
        <f t="shared" si="142"/>
        <v>0</v>
      </c>
      <c r="AP63" s="181">
        <f t="shared" si="142"/>
        <v>0</v>
      </c>
      <c r="AQ63" s="181">
        <f t="shared" si="142"/>
        <v>0</v>
      </c>
      <c r="AR63" s="192"/>
      <c r="AS63" s="181">
        <f t="shared" ref="AS63:AY63" si="143">SUM(AS64:AS67)</f>
        <v>0</v>
      </c>
      <c r="AT63" s="181">
        <f t="shared" si="143"/>
        <v>0</v>
      </c>
      <c r="AU63" s="181">
        <f t="shared" si="143"/>
        <v>0</v>
      </c>
      <c r="AV63" s="181">
        <f t="shared" si="143"/>
        <v>0</v>
      </c>
      <c r="AW63" s="181">
        <f t="shared" si="143"/>
        <v>0</v>
      </c>
      <c r="AX63" s="181">
        <f t="shared" si="143"/>
        <v>0</v>
      </c>
      <c r="AY63" s="181">
        <f t="shared" si="143"/>
        <v>0</v>
      </c>
    </row>
    <row r="64" spans="3:51" ht="32.1" customHeight="1" x14ac:dyDescent="0.25">
      <c r="D64" s="175"/>
      <c r="E64" s="182">
        <f>+Metas!H134</f>
        <v>116</v>
      </c>
      <c r="F64" s="191" t="str">
        <f>+Metas!K134</f>
        <v>Contención de la mortalidad por EDA en menores de 5 años (tasa por 100.000), con énfasis del COVID-19.</v>
      </c>
      <c r="G64" s="226">
        <f>+Metas!J134</f>
        <v>5.5</v>
      </c>
      <c r="H64" s="5">
        <f>SUM(I64:L64)/4</f>
        <v>0</v>
      </c>
      <c r="I64" s="198"/>
      <c r="J64" s="198"/>
      <c r="K64" s="198"/>
      <c r="L64" s="198"/>
      <c r="M64" s="186">
        <f t="shared" si="133"/>
        <v>0</v>
      </c>
      <c r="N64" s="186">
        <f t="shared" si="134"/>
        <v>0</v>
      </c>
      <c r="O64" s="186">
        <f t="shared" si="135"/>
        <v>0</v>
      </c>
      <c r="P64" s="186">
        <f t="shared" si="136"/>
        <v>0</v>
      </c>
      <c r="Q64" s="186">
        <f t="shared" si="137"/>
        <v>0</v>
      </c>
      <c r="R64" s="186">
        <f t="shared" si="138"/>
        <v>0</v>
      </c>
      <c r="S64" s="186">
        <f t="shared" si="139"/>
        <v>0</v>
      </c>
      <c r="T64" s="227">
        <f>+I64</f>
        <v>0</v>
      </c>
      <c r="U64" s="186">
        <f>SUM(V64:AA64)</f>
        <v>0</v>
      </c>
      <c r="V64" s="199"/>
      <c r="W64" s="199"/>
      <c r="X64" s="199"/>
      <c r="Y64" s="199"/>
      <c r="Z64" s="199"/>
      <c r="AA64" s="199"/>
      <c r="AB64" s="227">
        <f>+J64</f>
        <v>0</v>
      </c>
      <c r="AC64" s="186">
        <f>SUM(AD64:AI64)</f>
        <v>0</v>
      </c>
      <c r="AD64" s="199"/>
      <c r="AE64" s="199"/>
      <c r="AF64" s="199"/>
      <c r="AG64" s="199"/>
      <c r="AH64" s="199"/>
      <c r="AI64" s="199"/>
      <c r="AJ64" s="227">
        <f>+K64</f>
        <v>0</v>
      </c>
      <c r="AK64" s="186">
        <f>SUM(AL64:AQ64)</f>
        <v>0</v>
      </c>
      <c r="AL64" s="199"/>
      <c r="AM64" s="199"/>
      <c r="AN64" s="199"/>
      <c r="AO64" s="199"/>
      <c r="AP64" s="199"/>
      <c r="AQ64" s="199"/>
      <c r="AR64" s="227">
        <f>+L64</f>
        <v>0</v>
      </c>
      <c r="AS64" s="186">
        <f>SUM(AT64:AY64)</f>
        <v>0</v>
      </c>
      <c r="AT64" s="199"/>
      <c r="AU64" s="199"/>
      <c r="AV64" s="199"/>
      <c r="AW64" s="199"/>
      <c r="AX64" s="199"/>
      <c r="AY64" s="199"/>
    </row>
    <row r="65" spans="3:51" ht="32.1" customHeight="1" x14ac:dyDescent="0.25">
      <c r="D65" s="175"/>
      <c r="E65" s="182">
        <f>+Metas!H135</f>
        <v>117</v>
      </c>
      <c r="F65" s="191" t="str">
        <f>+Metas!K135</f>
        <v>Contención de la mortalidad por IRA en menores de 5 años (tasa por 100.000 ), con énfasis del COVID-19.</v>
      </c>
      <c r="G65" s="226">
        <f>+Metas!J135</f>
        <v>5.5</v>
      </c>
      <c r="H65" s="5">
        <f>SUM(I65:L65)/4</f>
        <v>0</v>
      </c>
      <c r="I65" s="198"/>
      <c r="J65" s="198"/>
      <c r="K65" s="198"/>
      <c r="L65" s="198"/>
      <c r="M65" s="186">
        <f t="shared" ref="M65:S71" si="144">+U65+AC65+AK65+AS65</f>
        <v>0</v>
      </c>
      <c r="N65" s="186">
        <f t="shared" si="144"/>
        <v>0</v>
      </c>
      <c r="O65" s="186">
        <f t="shared" si="144"/>
        <v>0</v>
      </c>
      <c r="P65" s="186">
        <f t="shared" si="144"/>
        <v>0</v>
      </c>
      <c r="Q65" s="186">
        <f t="shared" si="144"/>
        <v>0</v>
      </c>
      <c r="R65" s="186">
        <f t="shared" si="144"/>
        <v>0</v>
      </c>
      <c r="S65" s="186">
        <f t="shared" si="144"/>
        <v>0</v>
      </c>
      <c r="T65" s="227">
        <f>+I65</f>
        <v>0</v>
      </c>
      <c r="U65" s="186">
        <f>SUM(V65:AA65)</f>
        <v>0</v>
      </c>
      <c r="V65" s="199"/>
      <c r="W65" s="199"/>
      <c r="X65" s="199"/>
      <c r="Y65" s="199"/>
      <c r="Z65" s="199"/>
      <c r="AA65" s="199"/>
      <c r="AB65" s="227">
        <f>+J65</f>
        <v>0</v>
      </c>
      <c r="AC65" s="186">
        <f>SUM(AD65:AI65)</f>
        <v>0</v>
      </c>
      <c r="AD65" s="199"/>
      <c r="AE65" s="199"/>
      <c r="AF65" s="199"/>
      <c r="AG65" s="199"/>
      <c r="AH65" s="199"/>
      <c r="AI65" s="199"/>
      <c r="AJ65" s="227">
        <f>+K65</f>
        <v>0</v>
      </c>
      <c r="AK65" s="186">
        <f>SUM(AL65:AQ65)</f>
        <v>0</v>
      </c>
      <c r="AL65" s="199"/>
      <c r="AM65" s="199"/>
      <c r="AN65" s="199"/>
      <c r="AO65" s="199"/>
      <c r="AP65" s="199"/>
      <c r="AQ65" s="199"/>
      <c r="AR65" s="227">
        <f>+L65</f>
        <v>0</v>
      </c>
      <c r="AS65" s="186">
        <f>SUM(AT65:AY65)</f>
        <v>0</v>
      </c>
      <c r="AT65" s="199"/>
      <c r="AU65" s="199"/>
      <c r="AV65" s="199"/>
      <c r="AW65" s="199"/>
      <c r="AX65" s="199"/>
      <c r="AY65" s="199"/>
    </row>
    <row r="66" spans="3:51" ht="32.1" customHeight="1" x14ac:dyDescent="0.25">
      <c r="D66" s="175" t="s">
        <v>2994</v>
      </c>
      <c r="E66" s="540" t="s">
        <v>2993</v>
      </c>
      <c r="F66" s="541"/>
      <c r="G66" s="189"/>
      <c r="H66" s="177"/>
      <c r="I66" s="178"/>
      <c r="J66" s="178"/>
      <c r="K66" s="178"/>
      <c r="L66" s="178"/>
      <c r="M66" s="190">
        <f t="shared" si="144"/>
        <v>0</v>
      </c>
      <c r="N66" s="190">
        <f t="shared" si="144"/>
        <v>0</v>
      </c>
      <c r="O66" s="190">
        <f t="shared" si="144"/>
        <v>0</v>
      </c>
      <c r="P66" s="190">
        <f t="shared" si="144"/>
        <v>0</v>
      </c>
      <c r="Q66" s="190">
        <f t="shared" si="144"/>
        <v>0</v>
      </c>
      <c r="R66" s="190">
        <f t="shared" si="144"/>
        <v>0</v>
      </c>
      <c r="S66" s="190">
        <f t="shared" si="144"/>
        <v>0</v>
      </c>
      <c r="T66" s="192"/>
      <c r="U66" s="181">
        <f t="shared" ref="U66:AA66" si="145">SUM(U67:U69)</f>
        <v>0</v>
      </c>
      <c r="V66" s="181">
        <f t="shared" si="145"/>
        <v>0</v>
      </c>
      <c r="W66" s="181">
        <f t="shared" si="145"/>
        <v>0</v>
      </c>
      <c r="X66" s="181">
        <f t="shared" si="145"/>
        <v>0</v>
      </c>
      <c r="Y66" s="181">
        <f t="shared" si="145"/>
        <v>0</v>
      </c>
      <c r="Z66" s="181">
        <f t="shared" si="145"/>
        <v>0</v>
      </c>
      <c r="AA66" s="181">
        <f t="shared" si="145"/>
        <v>0</v>
      </c>
      <c r="AB66" s="192"/>
      <c r="AC66" s="181">
        <f t="shared" ref="AC66:AI66" si="146">SUM(AC67:AC69)</f>
        <v>0</v>
      </c>
      <c r="AD66" s="181">
        <f t="shared" si="146"/>
        <v>0</v>
      </c>
      <c r="AE66" s="181">
        <f t="shared" si="146"/>
        <v>0</v>
      </c>
      <c r="AF66" s="181">
        <f t="shared" si="146"/>
        <v>0</v>
      </c>
      <c r="AG66" s="181">
        <f t="shared" si="146"/>
        <v>0</v>
      </c>
      <c r="AH66" s="181">
        <f t="shared" si="146"/>
        <v>0</v>
      </c>
      <c r="AI66" s="181">
        <f t="shared" si="146"/>
        <v>0</v>
      </c>
      <c r="AJ66" s="192"/>
      <c r="AK66" s="181">
        <f t="shared" ref="AK66:AQ66" si="147">SUM(AK67:AK69)</f>
        <v>0</v>
      </c>
      <c r="AL66" s="181">
        <f t="shared" si="147"/>
        <v>0</v>
      </c>
      <c r="AM66" s="181">
        <f t="shared" si="147"/>
        <v>0</v>
      </c>
      <c r="AN66" s="181">
        <f t="shared" si="147"/>
        <v>0</v>
      </c>
      <c r="AO66" s="181">
        <f t="shared" si="147"/>
        <v>0</v>
      </c>
      <c r="AP66" s="181">
        <f t="shared" si="147"/>
        <v>0</v>
      </c>
      <c r="AQ66" s="181">
        <f t="shared" si="147"/>
        <v>0</v>
      </c>
      <c r="AR66" s="192"/>
      <c r="AS66" s="181">
        <f t="shared" ref="AS66:AY66" si="148">SUM(AS67:AS69)</f>
        <v>0</v>
      </c>
      <c r="AT66" s="181">
        <f t="shared" si="148"/>
        <v>0</v>
      </c>
      <c r="AU66" s="181">
        <f t="shared" si="148"/>
        <v>0</v>
      </c>
      <c r="AV66" s="181">
        <f t="shared" si="148"/>
        <v>0</v>
      </c>
      <c r="AW66" s="181">
        <f t="shared" si="148"/>
        <v>0</v>
      </c>
      <c r="AX66" s="181">
        <f t="shared" si="148"/>
        <v>0</v>
      </c>
      <c r="AY66" s="181">
        <f t="shared" si="148"/>
        <v>0</v>
      </c>
    </row>
    <row r="67" spans="3:51" ht="32.1" customHeight="1" x14ac:dyDescent="0.25">
      <c r="D67" s="175"/>
      <c r="E67" s="182">
        <f>+Metas!H136</f>
        <v>118</v>
      </c>
      <c r="F67" s="191" t="str">
        <f>+Metas!K136</f>
        <v>Promoción de la implementación y adecuación del sistema de salud propio e intercultural (SISPI) para la comunidades étnicas (BARÍ-U´WA) incluyendo los municipios PDET.</v>
      </c>
      <c r="G67" s="226">
        <f>+Metas!J136</f>
        <v>2</v>
      </c>
      <c r="H67" s="5">
        <f>SUM(I67:L67)/4</f>
        <v>0</v>
      </c>
      <c r="I67" s="198"/>
      <c r="J67" s="198"/>
      <c r="K67" s="198"/>
      <c r="L67" s="198"/>
      <c r="M67" s="186">
        <f t="shared" si="144"/>
        <v>0</v>
      </c>
      <c r="N67" s="186">
        <f t="shared" si="144"/>
        <v>0</v>
      </c>
      <c r="O67" s="186">
        <f t="shared" si="144"/>
        <v>0</v>
      </c>
      <c r="P67" s="186">
        <f t="shared" si="144"/>
        <v>0</v>
      </c>
      <c r="Q67" s="186">
        <f t="shared" si="144"/>
        <v>0</v>
      </c>
      <c r="R67" s="186">
        <f t="shared" si="144"/>
        <v>0</v>
      </c>
      <c r="S67" s="186">
        <f t="shared" si="144"/>
        <v>0</v>
      </c>
      <c r="T67" s="227">
        <f>+I67</f>
        <v>0</v>
      </c>
      <c r="U67" s="186">
        <f>SUM(V67:AA67)</f>
        <v>0</v>
      </c>
      <c r="V67" s="199"/>
      <c r="W67" s="199"/>
      <c r="X67" s="199"/>
      <c r="Y67" s="199"/>
      <c r="Z67" s="199"/>
      <c r="AA67" s="199"/>
      <c r="AB67" s="227">
        <f>+J67</f>
        <v>0</v>
      </c>
      <c r="AC67" s="186">
        <f>SUM(AD67:AI67)</f>
        <v>0</v>
      </c>
      <c r="AD67" s="199"/>
      <c r="AE67" s="199"/>
      <c r="AF67" s="199"/>
      <c r="AG67" s="199"/>
      <c r="AH67" s="199"/>
      <c r="AI67" s="199"/>
      <c r="AJ67" s="227">
        <f>+K67</f>
        <v>0</v>
      </c>
      <c r="AK67" s="186">
        <f>SUM(AL67:AQ67)</f>
        <v>0</v>
      </c>
      <c r="AL67" s="199"/>
      <c r="AM67" s="199"/>
      <c r="AN67" s="199"/>
      <c r="AO67" s="199"/>
      <c r="AP67" s="199"/>
      <c r="AQ67" s="199"/>
      <c r="AR67" s="227">
        <f>+L67</f>
        <v>0</v>
      </c>
      <c r="AS67" s="186">
        <f>SUM(AT67:AY67)</f>
        <v>0</v>
      </c>
      <c r="AT67" s="199"/>
      <c r="AU67" s="199"/>
      <c r="AV67" s="199"/>
      <c r="AW67" s="199"/>
      <c r="AX67" s="199"/>
      <c r="AY67" s="199"/>
    </row>
    <row r="68" spans="3:51" ht="32.1" customHeight="1" x14ac:dyDescent="0.25">
      <c r="D68" s="175" t="s">
        <v>2996</v>
      </c>
      <c r="E68" s="540" t="s">
        <v>2995</v>
      </c>
      <c r="F68" s="541"/>
      <c r="G68" s="189"/>
      <c r="H68" s="177"/>
      <c r="I68" s="178"/>
      <c r="J68" s="178"/>
      <c r="K68" s="178"/>
      <c r="L68" s="178"/>
      <c r="M68" s="190">
        <f t="shared" si="144"/>
        <v>0</v>
      </c>
      <c r="N68" s="190">
        <f t="shared" si="144"/>
        <v>0</v>
      </c>
      <c r="O68" s="190">
        <f t="shared" si="144"/>
        <v>0</v>
      </c>
      <c r="P68" s="190">
        <f t="shared" si="144"/>
        <v>0</v>
      </c>
      <c r="Q68" s="190">
        <f t="shared" si="144"/>
        <v>0</v>
      </c>
      <c r="R68" s="190">
        <f t="shared" si="144"/>
        <v>0</v>
      </c>
      <c r="S68" s="190">
        <f t="shared" si="144"/>
        <v>0</v>
      </c>
      <c r="T68" s="192"/>
      <c r="U68" s="181">
        <f t="shared" ref="U68:AA68" si="149">SUM(U69:U71)</f>
        <v>0</v>
      </c>
      <c r="V68" s="181">
        <f t="shared" si="149"/>
        <v>0</v>
      </c>
      <c r="W68" s="181">
        <f t="shared" si="149"/>
        <v>0</v>
      </c>
      <c r="X68" s="181">
        <f t="shared" si="149"/>
        <v>0</v>
      </c>
      <c r="Y68" s="181">
        <f t="shared" si="149"/>
        <v>0</v>
      </c>
      <c r="Z68" s="181">
        <f t="shared" si="149"/>
        <v>0</v>
      </c>
      <c r="AA68" s="181">
        <f t="shared" si="149"/>
        <v>0</v>
      </c>
      <c r="AB68" s="192"/>
      <c r="AC68" s="181">
        <f t="shared" ref="AC68:AI68" si="150">SUM(AC69:AC71)</f>
        <v>0</v>
      </c>
      <c r="AD68" s="181">
        <f t="shared" si="150"/>
        <v>0</v>
      </c>
      <c r="AE68" s="181">
        <f t="shared" si="150"/>
        <v>0</v>
      </c>
      <c r="AF68" s="181">
        <f t="shared" si="150"/>
        <v>0</v>
      </c>
      <c r="AG68" s="181">
        <f t="shared" si="150"/>
        <v>0</v>
      </c>
      <c r="AH68" s="181">
        <f t="shared" si="150"/>
        <v>0</v>
      </c>
      <c r="AI68" s="181">
        <f t="shared" si="150"/>
        <v>0</v>
      </c>
      <c r="AJ68" s="192"/>
      <c r="AK68" s="181">
        <f t="shared" ref="AK68:AQ68" si="151">SUM(AK69:AK71)</f>
        <v>0</v>
      </c>
      <c r="AL68" s="181">
        <f t="shared" si="151"/>
        <v>0</v>
      </c>
      <c r="AM68" s="181">
        <f t="shared" si="151"/>
        <v>0</v>
      </c>
      <c r="AN68" s="181">
        <f t="shared" si="151"/>
        <v>0</v>
      </c>
      <c r="AO68" s="181">
        <f t="shared" si="151"/>
        <v>0</v>
      </c>
      <c r="AP68" s="181">
        <f t="shared" si="151"/>
        <v>0</v>
      </c>
      <c r="AQ68" s="181">
        <f t="shared" si="151"/>
        <v>0</v>
      </c>
      <c r="AR68" s="192"/>
      <c r="AS68" s="181">
        <f t="shared" ref="AS68:AY68" si="152">SUM(AS69:AS71)</f>
        <v>0</v>
      </c>
      <c r="AT68" s="181">
        <f t="shared" si="152"/>
        <v>0</v>
      </c>
      <c r="AU68" s="181">
        <f t="shared" si="152"/>
        <v>0</v>
      </c>
      <c r="AV68" s="181">
        <f t="shared" si="152"/>
        <v>0</v>
      </c>
      <c r="AW68" s="181">
        <f t="shared" si="152"/>
        <v>0</v>
      </c>
      <c r="AX68" s="181">
        <f t="shared" si="152"/>
        <v>0</v>
      </c>
      <c r="AY68" s="181">
        <f t="shared" si="152"/>
        <v>0</v>
      </c>
    </row>
    <row r="69" spans="3:51" ht="37.9" customHeight="1" x14ac:dyDescent="0.25">
      <c r="D69" s="175"/>
      <c r="E69" s="182">
        <f>+Metas!H137</f>
        <v>119</v>
      </c>
      <c r="F69" s="191" t="str">
        <f>+Metas!K137</f>
        <v>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v>
      </c>
      <c r="G69" s="230">
        <f>+Metas!J137</f>
        <v>0.95</v>
      </c>
      <c r="H69" s="4">
        <f>SUM(I69:L69)/4</f>
        <v>0</v>
      </c>
      <c r="I69" s="231"/>
      <c r="J69" s="231"/>
      <c r="K69" s="231"/>
      <c r="L69" s="231"/>
      <c r="M69" s="186">
        <f t="shared" si="144"/>
        <v>0</v>
      </c>
      <c r="N69" s="186">
        <f t="shared" si="144"/>
        <v>0</v>
      </c>
      <c r="O69" s="186">
        <f t="shared" si="144"/>
        <v>0</v>
      </c>
      <c r="P69" s="186">
        <f t="shared" si="144"/>
        <v>0</v>
      </c>
      <c r="Q69" s="186">
        <f t="shared" si="144"/>
        <v>0</v>
      </c>
      <c r="R69" s="186">
        <f t="shared" si="144"/>
        <v>0</v>
      </c>
      <c r="S69" s="186">
        <f t="shared" si="144"/>
        <v>0</v>
      </c>
      <c r="T69" s="227">
        <f>+I69</f>
        <v>0</v>
      </c>
      <c r="U69" s="186">
        <f>SUM(V69:AA69)</f>
        <v>0</v>
      </c>
      <c r="V69" s="199"/>
      <c r="W69" s="199"/>
      <c r="X69" s="199"/>
      <c r="Y69" s="199"/>
      <c r="Z69" s="199"/>
      <c r="AA69" s="199"/>
      <c r="AB69" s="227">
        <f>+J69</f>
        <v>0</v>
      </c>
      <c r="AC69" s="186">
        <f>SUM(AD69:AI69)</f>
        <v>0</v>
      </c>
      <c r="AD69" s="199"/>
      <c r="AE69" s="199"/>
      <c r="AF69" s="199"/>
      <c r="AG69" s="199"/>
      <c r="AH69" s="199"/>
      <c r="AI69" s="199"/>
      <c r="AJ69" s="227">
        <f>+K69</f>
        <v>0</v>
      </c>
      <c r="AK69" s="186">
        <f>SUM(AL69:AQ69)</f>
        <v>0</v>
      </c>
      <c r="AL69" s="199"/>
      <c r="AM69" s="199"/>
      <c r="AN69" s="199"/>
      <c r="AO69" s="199"/>
      <c r="AP69" s="199"/>
      <c r="AQ69" s="199"/>
      <c r="AR69" s="227">
        <f>+L69</f>
        <v>0</v>
      </c>
      <c r="AS69" s="186">
        <f>SUM(AT69:AY69)</f>
        <v>0</v>
      </c>
      <c r="AT69" s="199"/>
      <c r="AU69" s="199"/>
      <c r="AV69" s="199"/>
      <c r="AW69" s="199"/>
      <c r="AX69" s="199"/>
      <c r="AY69" s="199"/>
    </row>
    <row r="70" spans="3:51" ht="32.1" customHeight="1" x14ac:dyDescent="0.25">
      <c r="D70" s="175" t="s">
        <v>2998</v>
      </c>
      <c r="E70" s="540" t="s">
        <v>2997</v>
      </c>
      <c r="F70" s="541"/>
      <c r="G70" s="189"/>
      <c r="H70" s="177"/>
      <c r="I70" s="178"/>
      <c r="J70" s="178"/>
      <c r="K70" s="178"/>
      <c r="L70" s="178"/>
      <c r="M70" s="190">
        <f t="shared" si="144"/>
        <v>0</v>
      </c>
      <c r="N70" s="190">
        <f t="shared" si="144"/>
        <v>0</v>
      </c>
      <c r="O70" s="190">
        <f t="shared" si="144"/>
        <v>0</v>
      </c>
      <c r="P70" s="190">
        <f t="shared" si="144"/>
        <v>0</v>
      </c>
      <c r="Q70" s="190">
        <f t="shared" si="144"/>
        <v>0</v>
      </c>
      <c r="R70" s="190">
        <f t="shared" si="144"/>
        <v>0</v>
      </c>
      <c r="S70" s="190">
        <f t="shared" si="144"/>
        <v>0</v>
      </c>
      <c r="T70" s="192"/>
      <c r="U70" s="181">
        <f t="shared" ref="U70:AA70" si="153">SUM(U71:U73)</f>
        <v>0</v>
      </c>
      <c r="V70" s="181">
        <f t="shared" si="153"/>
        <v>0</v>
      </c>
      <c r="W70" s="181">
        <f t="shared" si="153"/>
        <v>0</v>
      </c>
      <c r="X70" s="181">
        <f t="shared" si="153"/>
        <v>0</v>
      </c>
      <c r="Y70" s="181">
        <f t="shared" si="153"/>
        <v>0</v>
      </c>
      <c r="Z70" s="181">
        <f t="shared" si="153"/>
        <v>0</v>
      </c>
      <c r="AA70" s="181">
        <f t="shared" si="153"/>
        <v>0</v>
      </c>
      <c r="AB70" s="192"/>
      <c r="AC70" s="181">
        <f t="shared" ref="AC70:AI70" si="154">SUM(AC71:AC73)</f>
        <v>0</v>
      </c>
      <c r="AD70" s="181">
        <f t="shared" si="154"/>
        <v>0</v>
      </c>
      <c r="AE70" s="181">
        <f t="shared" si="154"/>
        <v>0</v>
      </c>
      <c r="AF70" s="181">
        <f t="shared" si="154"/>
        <v>0</v>
      </c>
      <c r="AG70" s="181">
        <f t="shared" si="154"/>
        <v>0</v>
      </c>
      <c r="AH70" s="181">
        <f t="shared" si="154"/>
        <v>0</v>
      </c>
      <c r="AI70" s="181">
        <f t="shared" si="154"/>
        <v>0</v>
      </c>
      <c r="AJ70" s="192"/>
      <c r="AK70" s="181">
        <f t="shared" ref="AK70:AQ70" si="155">SUM(AK71:AK73)</f>
        <v>0</v>
      </c>
      <c r="AL70" s="181">
        <f t="shared" si="155"/>
        <v>0</v>
      </c>
      <c r="AM70" s="181">
        <f t="shared" si="155"/>
        <v>0</v>
      </c>
      <c r="AN70" s="181">
        <f t="shared" si="155"/>
        <v>0</v>
      </c>
      <c r="AO70" s="181">
        <f t="shared" si="155"/>
        <v>0</v>
      </c>
      <c r="AP70" s="181">
        <f t="shared" si="155"/>
        <v>0</v>
      </c>
      <c r="AQ70" s="181">
        <f t="shared" si="155"/>
        <v>0</v>
      </c>
      <c r="AR70" s="192"/>
      <c r="AS70" s="181">
        <f t="shared" ref="AS70:AY70" si="156">SUM(AS71:AS73)</f>
        <v>0</v>
      </c>
      <c r="AT70" s="181">
        <f t="shared" si="156"/>
        <v>0</v>
      </c>
      <c r="AU70" s="181">
        <f t="shared" si="156"/>
        <v>0</v>
      </c>
      <c r="AV70" s="181">
        <f t="shared" si="156"/>
        <v>0</v>
      </c>
      <c r="AW70" s="181">
        <f t="shared" si="156"/>
        <v>0</v>
      </c>
      <c r="AX70" s="181">
        <f t="shared" si="156"/>
        <v>0</v>
      </c>
      <c r="AY70" s="181">
        <f t="shared" si="156"/>
        <v>0</v>
      </c>
    </row>
    <row r="71" spans="3:51" ht="44.45" customHeight="1" x14ac:dyDescent="0.25">
      <c r="D71" s="175"/>
      <c r="E71" s="182">
        <f>+Metas!H138</f>
        <v>120</v>
      </c>
      <c r="F71" s="191" t="str">
        <f>+Metas!K138</f>
        <v>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v>
      </c>
      <c r="G71" s="230">
        <f>+Metas!J138</f>
        <v>0.95</v>
      </c>
      <c r="H71" s="4">
        <f>SUM(I71:L71)/4</f>
        <v>0</v>
      </c>
      <c r="I71" s="231"/>
      <c r="J71" s="231"/>
      <c r="K71" s="231"/>
      <c r="L71" s="231"/>
      <c r="M71" s="186">
        <f t="shared" si="144"/>
        <v>0</v>
      </c>
      <c r="N71" s="186">
        <f t="shared" si="144"/>
        <v>0</v>
      </c>
      <c r="O71" s="186">
        <f t="shared" si="144"/>
        <v>0</v>
      </c>
      <c r="P71" s="186">
        <f t="shared" si="144"/>
        <v>0</v>
      </c>
      <c r="Q71" s="186">
        <f t="shared" si="144"/>
        <v>0</v>
      </c>
      <c r="R71" s="186">
        <f t="shared" si="144"/>
        <v>0</v>
      </c>
      <c r="S71" s="186">
        <f t="shared" si="144"/>
        <v>0</v>
      </c>
      <c r="T71" s="227">
        <f>+I71</f>
        <v>0</v>
      </c>
      <c r="U71" s="186">
        <f>SUM(V71:AA71)</f>
        <v>0</v>
      </c>
      <c r="V71" s="199"/>
      <c r="W71" s="199"/>
      <c r="X71" s="199"/>
      <c r="Y71" s="199"/>
      <c r="Z71" s="199"/>
      <c r="AA71" s="199"/>
      <c r="AB71" s="227">
        <f>+J71</f>
        <v>0</v>
      </c>
      <c r="AC71" s="186">
        <f>SUM(AD71:AI71)</f>
        <v>0</v>
      </c>
      <c r="AD71" s="199"/>
      <c r="AE71" s="199"/>
      <c r="AF71" s="199"/>
      <c r="AG71" s="199"/>
      <c r="AH71" s="199"/>
      <c r="AI71" s="199"/>
      <c r="AJ71" s="227">
        <f>+K71</f>
        <v>0</v>
      </c>
      <c r="AK71" s="186">
        <f>SUM(AL71:AQ71)</f>
        <v>0</v>
      </c>
      <c r="AL71" s="199"/>
      <c r="AM71" s="199"/>
      <c r="AN71" s="199"/>
      <c r="AO71" s="199"/>
      <c r="AP71" s="199"/>
      <c r="AQ71" s="199"/>
      <c r="AR71" s="227">
        <f>+L71</f>
        <v>0</v>
      </c>
      <c r="AS71" s="186">
        <f>SUM(AT71:AY71)</f>
        <v>0</v>
      </c>
      <c r="AT71" s="199"/>
      <c r="AU71" s="199"/>
      <c r="AV71" s="199"/>
      <c r="AW71" s="199"/>
      <c r="AX71" s="199"/>
      <c r="AY71" s="199"/>
    </row>
    <row r="72" spans="3:51" ht="32.1" customHeight="1" x14ac:dyDescent="0.25">
      <c r="D72" s="175" t="s">
        <v>3000</v>
      </c>
      <c r="E72" s="540" t="s">
        <v>2999</v>
      </c>
      <c r="F72" s="541"/>
      <c r="G72" s="177"/>
      <c r="H72" s="177"/>
      <c r="I72" s="178"/>
      <c r="J72" s="178"/>
      <c r="K72" s="178"/>
      <c r="L72" s="178"/>
      <c r="M72" s="190">
        <f t="shared" si="133"/>
        <v>0</v>
      </c>
      <c r="N72" s="190">
        <f t="shared" si="134"/>
        <v>0</v>
      </c>
      <c r="O72" s="190">
        <f t="shared" si="135"/>
        <v>0</v>
      </c>
      <c r="P72" s="190">
        <f t="shared" si="136"/>
        <v>0</v>
      </c>
      <c r="Q72" s="190">
        <f t="shared" si="137"/>
        <v>0</v>
      </c>
      <c r="R72" s="190">
        <f t="shared" si="138"/>
        <v>0</v>
      </c>
      <c r="S72" s="190">
        <f t="shared" si="139"/>
        <v>0</v>
      </c>
      <c r="T72" s="180"/>
      <c r="U72" s="181">
        <f t="shared" ref="U72:AA72" si="157">SUM(U73:U75)</f>
        <v>0</v>
      </c>
      <c r="V72" s="181">
        <f t="shared" si="157"/>
        <v>0</v>
      </c>
      <c r="W72" s="181">
        <f t="shared" si="157"/>
        <v>0</v>
      </c>
      <c r="X72" s="181">
        <f t="shared" si="157"/>
        <v>0</v>
      </c>
      <c r="Y72" s="181">
        <f t="shared" si="157"/>
        <v>0</v>
      </c>
      <c r="Z72" s="181">
        <f t="shared" si="157"/>
        <v>0</v>
      </c>
      <c r="AA72" s="181">
        <f t="shared" si="157"/>
        <v>0</v>
      </c>
      <c r="AB72" s="180"/>
      <c r="AC72" s="181">
        <f t="shared" ref="AC72:AI72" si="158">SUM(AC73:AC75)</f>
        <v>0</v>
      </c>
      <c r="AD72" s="181">
        <f t="shared" si="158"/>
        <v>0</v>
      </c>
      <c r="AE72" s="181">
        <f t="shared" si="158"/>
        <v>0</v>
      </c>
      <c r="AF72" s="181">
        <f t="shared" si="158"/>
        <v>0</v>
      </c>
      <c r="AG72" s="181">
        <f t="shared" si="158"/>
        <v>0</v>
      </c>
      <c r="AH72" s="181">
        <f t="shared" si="158"/>
        <v>0</v>
      </c>
      <c r="AI72" s="181">
        <f t="shared" si="158"/>
        <v>0</v>
      </c>
      <c r="AJ72" s="180"/>
      <c r="AK72" s="181">
        <f t="shared" ref="AK72:AQ72" si="159">SUM(AK73:AK75)</f>
        <v>0</v>
      </c>
      <c r="AL72" s="181">
        <f t="shared" si="159"/>
        <v>0</v>
      </c>
      <c r="AM72" s="181">
        <f t="shared" si="159"/>
        <v>0</v>
      </c>
      <c r="AN72" s="181">
        <f t="shared" si="159"/>
        <v>0</v>
      </c>
      <c r="AO72" s="181">
        <f t="shared" si="159"/>
        <v>0</v>
      </c>
      <c r="AP72" s="181">
        <f t="shared" si="159"/>
        <v>0</v>
      </c>
      <c r="AQ72" s="181">
        <f t="shared" si="159"/>
        <v>0</v>
      </c>
      <c r="AR72" s="180"/>
      <c r="AS72" s="181">
        <f t="shared" ref="AS72:AY72" si="160">SUM(AS73:AS75)</f>
        <v>0</v>
      </c>
      <c r="AT72" s="181">
        <f t="shared" si="160"/>
        <v>0</v>
      </c>
      <c r="AU72" s="181">
        <f t="shared" si="160"/>
        <v>0</v>
      </c>
      <c r="AV72" s="181">
        <f t="shared" si="160"/>
        <v>0</v>
      </c>
      <c r="AW72" s="181">
        <f t="shared" si="160"/>
        <v>0</v>
      </c>
      <c r="AX72" s="181">
        <f t="shared" si="160"/>
        <v>0</v>
      </c>
      <c r="AY72" s="181">
        <f t="shared" si="160"/>
        <v>0</v>
      </c>
    </row>
    <row r="73" spans="3:51" ht="39.6" customHeight="1" x14ac:dyDescent="0.25">
      <c r="D73" s="175"/>
      <c r="E73" s="182">
        <f>+Metas!H139</f>
        <v>121</v>
      </c>
      <c r="F73" s="191" t="str">
        <f>+Metas!K139</f>
        <v>Municipios y EPS asesorados y asistidos técnicamente en la implementación de la certificación de Discapacidad y seguimiento a la ampliación de la cobertura del Registro para la Localización y Caracterización de las Personas con Discapacidad - RLCPD.</v>
      </c>
      <c r="G73" s="232">
        <f>+Metas!J139</f>
        <v>0.8</v>
      </c>
      <c r="H73" s="4">
        <f>SUM(I73:L73)/4</f>
        <v>0</v>
      </c>
      <c r="I73" s="231"/>
      <c r="J73" s="231"/>
      <c r="K73" s="231"/>
      <c r="L73" s="231"/>
      <c r="M73" s="186">
        <f t="shared" si="133"/>
        <v>0</v>
      </c>
      <c r="N73" s="186">
        <f t="shared" si="134"/>
        <v>0</v>
      </c>
      <c r="O73" s="186">
        <f t="shared" si="135"/>
        <v>0</v>
      </c>
      <c r="P73" s="186">
        <f t="shared" si="136"/>
        <v>0</v>
      </c>
      <c r="Q73" s="186">
        <f t="shared" si="137"/>
        <v>0</v>
      </c>
      <c r="R73" s="186">
        <f t="shared" si="138"/>
        <v>0</v>
      </c>
      <c r="S73" s="186">
        <f t="shared" si="139"/>
        <v>0</v>
      </c>
      <c r="T73" s="227">
        <f>+I73</f>
        <v>0</v>
      </c>
      <c r="U73" s="186">
        <f>SUM(V73:AA73)</f>
        <v>0</v>
      </c>
      <c r="V73" s="188"/>
      <c r="W73" s="188"/>
      <c r="X73" s="188"/>
      <c r="Y73" s="188"/>
      <c r="Z73" s="188"/>
      <c r="AA73" s="188"/>
      <c r="AB73" s="227">
        <f>+J73</f>
        <v>0</v>
      </c>
      <c r="AC73" s="186">
        <f>SUM(AD73:AI73)</f>
        <v>0</v>
      </c>
      <c r="AD73" s="188"/>
      <c r="AE73" s="188"/>
      <c r="AF73" s="188"/>
      <c r="AG73" s="188"/>
      <c r="AH73" s="188"/>
      <c r="AI73" s="188"/>
      <c r="AJ73" s="227">
        <f>+K73</f>
        <v>0</v>
      </c>
      <c r="AK73" s="186">
        <f>SUM(AL73:AQ73)</f>
        <v>0</v>
      </c>
      <c r="AL73" s="188"/>
      <c r="AM73" s="188"/>
      <c r="AN73" s="188"/>
      <c r="AO73" s="188"/>
      <c r="AP73" s="188"/>
      <c r="AQ73" s="188"/>
      <c r="AR73" s="227">
        <f>+L73</f>
        <v>0</v>
      </c>
      <c r="AS73" s="186">
        <f>SUM(AT73:AY73)</f>
        <v>0</v>
      </c>
      <c r="AT73" s="188"/>
      <c r="AU73" s="188"/>
      <c r="AV73" s="188"/>
      <c r="AW73" s="188"/>
      <c r="AX73" s="188"/>
      <c r="AY73" s="188"/>
    </row>
    <row r="74" spans="3:51" ht="32.1" customHeight="1" x14ac:dyDescent="0.25">
      <c r="D74" s="175" t="s">
        <v>3002</v>
      </c>
      <c r="E74" s="540" t="s">
        <v>3001</v>
      </c>
      <c r="F74" s="541"/>
      <c r="G74" s="189"/>
      <c r="H74" s="177"/>
      <c r="I74" s="178"/>
      <c r="J74" s="178"/>
      <c r="K74" s="178"/>
      <c r="L74" s="178"/>
      <c r="M74" s="190">
        <f t="shared" si="133"/>
        <v>0</v>
      </c>
      <c r="N74" s="190">
        <f t="shared" si="134"/>
        <v>0</v>
      </c>
      <c r="O74" s="190">
        <f t="shared" si="135"/>
        <v>0</v>
      </c>
      <c r="P74" s="190">
        <f t="shared" si="136"/>
        <v>0</v>
      </c>
      <c r="Q74" s="190">
        <f t="shared" si="137"/>
        <v>0</v>
      </c>
      <c r="R74" s="190">
        <f t="shared" si="138"/>
        <v>0</v>
      </c>
      <c r="S74" s="190">
        <f t="shared" si="139"/>
        <v>0</v>
      </c>
      <c r="T74" s="192"/>
      <c r="U74" s="181">
        <f t="shared" ref="U74:AA74" si="161">SUM(U75:U75)</f>
        <v>0</v>
      </c>
      <c r="V74" s="181">
        <f t="shared" si="161"/>
        <v>0</v>
      </c>
      <c r="W74" s="181">
        <f t="shared" si="161"/>
        <v>0</v>
      </c>
      <c r="X74" s="181">
        <f t="shared" si="161"/>
        <v>0</v>
      </c>
      <c r="Y74" s="181">
        <f t="shared" si="161"/>
        <v>0</v>
      </c>
      <c r="Z74" s="181">
        <f t="shared" si="161"/>
        <v>0</v>
      </c>
      <c r="AA74" s="181">
        <f t="shared" si="161"/>
        <v>0</v>
      </c>
      <c r="AB74" s="192"/>
      <c r="AC74" s="181">
        <f t="shared" ref="AC74:AI74" si="162">SUM(AC75:AC75)</f>
        <v>0</v>
      </c>
      <c r="AD74" s="181">
        <f t="shared" si="162"/>
        <v>0</v>
      </c>
      <c r="AE74" s="181">
        <f t="shared" si="162"/>
        <v>0</v>
      </c>
      <c r="AF74" s="181">
        <f t="shared" si="162"/>
        <v>0</v>
      </c>
      <c r="AG74" s="181">
        <f t="shared" si="162"/>
        <v>0</v>
      </c>
      <c r="AH74" s="181">
        <f t="shared" si="162"/>
        <v>0</v>
      </c>
      <c r="AI74" s="181">
        <f t="shared" si="162"/>
        <v>0</v>
      </c>
      <c r="AJ74" s="192"/>
      <c r="AK74" s="181">
        <f t="shared" ref="AK74:AQ74" si="163">SUM(AK75:AK75)</f>
        <v>0</v>
      </c>
      <c r="AL74" s="181">
        <f t="shared" si="163"/>
        <v>0</v>
      </c>
      <c r="AM74" s="181">
        <f t="shared" si="163"/>
        <v>0</v>
      </c>
      <c r="AN74" s="181">
        <f t="shared" si="163"/>
        <v>0</v>
      </c>
      <c r="AO74" s="181">
        <f t="shared" si="163"/>
        <v>0</v>
      </c>
      <c r="AP74" s="181">
        <f t="shared" si="163"/>
        <v>0</v>
      </c>
      <c r="AQ74" s="181">
        <f t="shared" si="163"/>
        <v>0</v>
      </c>
      <c r="AR74" s="192"/>
      <c r="AS74" s="181">
        <f t="shared" ref="AS74:AY74" si="164">SUM(AS75:AS75)</f>
        <v>0</v>
      </c>
      <c r="AT74" s="181">
        <f t="shared" si="164"/>
        <v>0</v>
      </c>
      <c r="AU74" s="181">
        <f t="shared" si="164"/>
        <v>0</v>
      </c>
      <c r="AV74" s="181">
        <f t="shared" si="164"/>
        <v>0</v>
      </c>
      <c r="AW74" s="181">
        <f t="shared" si="164"/>
        <v>0</v>
      </c>
      <c r="AX74" s="181">
        <f t="shared" si="164"/>
        <v>0</v>
      </c>
      <c r="AY74" s="181">
        <f t="shared" si="164"/>
        <v>0</v>
      </c>
    </row>
    <row r="75" spans="3:51" ht="42" customHeight="1" x14ac:dyDescent="0.25">
      <c r="D75" s="175"/>
      <c r="E75" s="182">
        <f>+Metas!H140</f>
        <v>122</v>
      </c>
      <c r="F75" s="191" t="str">
        <f>+Metas!K140</f>
        <v>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v>
      </c>
      <c r="G75" s="230">
        <f>+Metas!J140</f>
        <v>0.75</v>
      </c>
      <c r="H75" s="4">
        <f>SUM(I75:L75)/4</f>
        <v>0</v>
      </c>
      <c r="I75" s="231"/>
      <c r="J75" s="231"/>
      <c r="K75" s="231"/>
      <c r="L75" s="231"/>
      <c r="M75" s="186">
        <f t="shared" si="133"/>
        <v>0</v>
      </c>
      <c r="N75" s="186">
        <f t="shared" si="134"/>
        <v>0</v>
      </c>
      <c r="O75" s="186">
        <f t="shared" si="135"/>
        <v>0</v>
      </c>
      <c r="P75" s="186">
        <f t="shared" si="136"/>
        <v>0</v>
      </c>
      <c r="Q75" s="186">
        <f t="shared" si="137"/>
        <v>0</v>
      </c>
      <c r="R75" s="186">
        <f t="shared" si="138"/>
        <v>0</v>
      </c>
      <c r="S75" s="186">
        <f t="shared" si="139"/>
        <v>0</v>
      </c>
      <c r="T75" s="227">
        <f>+I75</f>
        <v>0</v>
      </c>
      <c r="U75" s="186">
        <f>SUM(V75:AA75)</f>
        <v>0</v>
      </c>
      <c r="V75" s="199"/>
      <c r="W75" s="199"/>
      <c r="X75" s="199"/>
      <c r="Y75" s="199"/>
      <c r="Z75" s="199"/>
      <c r="AA75" s="199"/>
      <c r="AB75" s="227">
        <f>+J75</f>
        <v>0</v>
      </c>
      <c r="AC75" s="186">
        <f>SUM(AD75:AI75)</f>
        <v>0</v>
      </c>
      <c r="AD75" s="199"/>
      <c r="AE75" s="199"/>
      <c r="AF75" s="199"/>
      <c r="AG75" s="199"/>
      <c r="AH75" s="199"/>
      <c r="AI75" s="199"/>
      <c r="AJ75" s="227">
        <f>+K75</f>
        <v>0</v>
      </c>
      <c r="AK75" s="186">
        <f>SUM(AL75:AQ75)</f>
        <v>0</v>
      </c>
      <c r="AL75" s="199"/>
      <c r="AM75" s="199"/>
      <c r="AN75" s="199"/>
      <c r="AO75" s="199"/>
      <c r="AP75" s="199"/>
      <c r="AQ75" s="199"/>
      <c r="AR75" s="227">
        <f>+L75</f>
        <v>0</v>
      </c>
      <c r="AS75" s="186">
        <f>SUM(AT75:AY75)</f>
        <v>0</v>
      </c>
      <c r="AT75" s="199"/>
      <c r="AU75" s="199"/>
      <c r="AV75" s="199"/>
      <c r="AW75" s="199"/>
      <c r="AX75" s="199"/>
      <c r="AY75" s="199"/>
    </row>
    <row r="76" spans="3:51" ht="32.1" customHeight="1" x14ac:dyDescent="0.25">
      <c r="C76" s="203" t="s">
        <v>3004</v>
      </c>
      <c r="D76" s="165" t="s">
        <v>3003</v>
      </c>
      <c r="E76" s="168"/>
      <c r="F76" s="168"/>
      <c r="G76" s="194"/>
      <c r="H76" s="170"/>
      <c r="I76" s="171"/>
      <c r="J76" s="171"/>
      <c r="K76" s="171"/>
      <c r="L76" s="171"/>
      <c r="M76" s="195">
        <f t="shared" ref="M76:S76" si="165">SUM(M77:M90)/2</f>
        <v>0</v>
      </c>
      <c r="N76" s="195">
        <f t="shared" si="165"/>
        <v>0</v>
      </c>
      <c r="O76" s="195">
        <f t="shared" si="165"/>
        <v>0</v>
      </c>
      <c r="P76" s="195">
        <f t="shared" si="165"/>
        <v>0</v>
      </c>
      <c r="Q76" s="195">
        <f t="shared" si="165"/>
        <v>0</v>
      </c>
      <c r="R76" s="195">
        <f t="shared" si="165"/>
        <v>0</v>
      </c>
      <c r="S76" s="195">
        <f t="shared" si="165"/>
        <v>0</v>
      </c>
      <c r="T76" s="204"/>
      <c r="U76" s="205">
        <f t="shared" ref="U76:AA76" si="166">SUM(U77:U90)/2</f>
        <v>0</v>
      </c>
      <c r="V76" s="205">
        <f t="shared" si="166"/>
        <v>0</v>
      </c>
      <c r="W76" s="205">
        <f t="shared" si="166"/>
        <v>0</v>
      </c>
      <c r="X76" s="205">
        <f t="shared" si="166"/>
        <v>0</v>
      </c>
      <c r="Y76" s="205">
        <f t="shared" si="166"/>
        <v>0</v>
      </c>
      <c r="Z76" s="205">
        <f t="shared" si="166"/>
        <v>0</v>
      </c>
      <c r="AA76" s="205">
        <f t="shared" si="166"/>
        <v>0</v>
      </c>
      <c r="AB76" s="204"/>
      <c r="AC76" s="205">
        <f t="shared" ref="AC76:AI76" si="167">SUM(AC77:AC90)/2</f>
        <v>0</v>
      </c>
      <c r="AD76" s="205">
        <f t="shared" si="167"/>
        <v>0</v>
      </c>
      <c r="AE76" s="205">
        <f t="shared" si="167"/>
        <v>0</v>
      </c>
      <c r="AF76" s="205">
        <f t="shared" si="167"/>
        <v>0</v>
      </c>
      <c r="AG76" s="205">
        <f t="shared" si="167"/>
        <v>0</v>
      </c>
      <c r="AH76" s="205">
        <f t="shared" si="167"/>
        <v>0</v>
      </c>
      <c r="AI76" s="205">
        <f t="shared" si="167"/>
        <v>0</v>
      </c>
      <c r="AJ76" s="204"/>
      <c r="AK76" s="205">
        <f t="shared" ref="AK76:AQ76" si="168">SUM(AK77:AK90)/2</f>
        <v>0</v>
      </c>
      <c r="AL76" s="205">
        <f t="shared" si="168"/>
        <v>0</v>
      </c>
      <c r="AM76" s="205">
        <f t="shared" si="168"/>
        <v>0</v>
      </c>
      <c r="AN76" s="205">
        <f t="shared" si="168"/>
        <v>0</v>
      </c>
      <c r="AO76" s="205">
        <f t="shared" si="168"/>
        <v>0</v>
      </c>
      <c r="AP76" s="205">
        <f t="shared" si="168"/>
        <v>0</v>
      </c>
      <c r="AQ76" s="205">
        <f t="shared" si="168"/>
        <v>0</v>
      </c>
      <c r="AR76" s="204"/>
      <c r="AS76" s="205">
        <f t="shared" ref="AS76:AY76" si="169">SUM(AS77:AS90)/2</f>
        <v>0</v>
      </c>
      <c r="AT76" s="205">
        <f t="shared" si="169"/>
        <v>0</v>
      </c>
      <c r="AU76" s="205">
        <f t="shared" si="169"/>
        <v>0</v>
      </c>
      <c r="AV76" s="205">
        <f t="shared" si="169"/>
        <v>0</v>
      </c>
      <c r="AW76" s="205">
        <f t="shared" si="169"/>
        <v>0</v>
      </c>
      <c r="AX76" s="205">
        <f t="shared" si="169"/>
        <v>0</v>
      </c>
      <c r="AY76" s="205">
        <f t="shared" si="169"/>
        <v>0</v>
      </c>
    </row>
    <row r="77" spans="3:51" ht="32.1" customHeight="1" x14ac:dyDescent="0.25">
      <c r="D77" s="175" t="s">
        <v>3006</v>
      </c>
      <c r="E77" s="540" t="s">
        <v>3005</v>
      </c>
      <c r="F77" s="541"/>
      <c r="G77" s="189"/>
      <c r="H77" s="177"/>
      <c r="I77" s="178"/>
      <c r="J77" s="178"/>
      <c r="K77" s="178"/>
      <c r="L77" s="178"/>
      <c r="M77" s="190">
        <f t="shared" ref="M77:S78" si="170">+U77+AC77+AK77+AS77</f>
        <v>0</v>
      </c>
      <c r="N77" s="190">
        <f t="shared" si="170"/>
        <v>0</v>
      </c>
      <c r="O77" s="190">
        <f t="shared" si="170"/>
        <v>0</v>
      </c>
      <c r="P77" s="190">
        <f t="shared" si="170"/>
        <v>0</v>
      </c>
      <c r="Q77" s="190">
        <f t="shared" si="170"/>
        <v>0</v>
      </c>
      <c r="R77" s="190">
        <f t="shared" si="170"/>
        <v>0</v>
      </c>
      <c r="S77" s="190">
        <f t="shared" si="170"/>
        <v>0</v>
      </c>
      <c r="T77" s="192"/>
      <c r="U77" s="181">
        <f t="shared" ref="U77:AA77" si="171">SUM(U78:U90)</f>
        <v>0</v>
      </c>
      <c r="V77" s="181">
        <f t="shared" si="171"/>
        <v>0</v>
      </c>
      <c r="W77" s="181">
        <f t="shared" si="171"/>
        <v>0</v>
      </c>
      <c r="X77" s="181">
        <f t="shared" si="171"/>
        <v>0</v>
      </c>
      <c r="Y77" s="181">
        <f t="shared" si="171"/>
        <v>0</v>
      </c>
      <c r="Z77" s="181">
        <f t="shared" si="171"/>
        <v>0</v>
      </c>
      <c r="AA77" s="181">
        <f t="shared" si="171"/>
        <v>0</v>
      </c>
      <c r="AB77" s="192"/>
      <c r="AC77" s="181">
        <f t="shared" ref="AC77:AI77" si="172">SUM(AC78:AC90)</f>
        <v>0</v>
      </c>
      <c r="AD77" s="181">
        <f t="shared" si="172"/>
        <v>0</v>
      </c>
      <c r="AE77" s="181">
        <f t="shared" si="172"/>
        <v>0</v>
      </c>
      <c r="AF77" s="181">
        <f t="shared" si="172"/>
        <v>0</v>
      </c>
      <c r="AG77" s="181">
        <f t="shared" si="172"/>
        <v>0</v>
      </c>
      <c r="AH77" s="181">
        <f t="shared" si="172"/>
        <v>0</v>
      </c>
      <c r="AI77" s="181">
        <f t="shared" si="172"/>
        <v>0</v>
      </c>
      <c r="AJ77" s="192"/>
      <c r="AK77" s="181">
        <f t="shared" ref="AK77:AQ77" si="173">SUM(AK78:AK90)</f>
        <v>0</v>
      </c>
      <c r="AL77" s="181">
        <f t="shared" si="173"/>
        <v>0</v>
      </c>
      <c r="AM77" s="181">
        <f t="shared" si="173"/>
        <v>0</v>
      </c>
      <c r="AN77" s="181">
        <f t="shared" si="173"/>
        <v>0</v>
      </c>
      <c r="AO77" s="181">
        <f t="shared" si="173"/>
        <v>0</v>
      </c>
      <c r="AP77" s="181">
        <f t="shared" si="173"/>
        <v>0</v>
      </c>
      <c r="AQ77" s="181">
        <f t="shared" si="173"/>
        <v>0</v>
      </c>
      <c r="AR77" s="192"/>
      <c r="AS77" s="181">
        <f t="shared" ref="AS77:AY77" si="174">SUM(AS78:AS90)</f>
        <v>0</v>
      </c>
      <c r="AT77" s="181">
        <f t="shared" si="174"/>
        <v>0</v>
      </c>
      <c r="AU77" s="181">
        <f t="shared" si="174"/>
        <v>0</v>
      </c>
      <c r="AV77" s="181">
        <f t="shared" si="174"/>
        <v>0</v>
      </c>
      <c r="AW77" s="181">
        <f t="shared" si="174"/>
        <v>0</v>
      </c>
      <c r="AX77" s="181">
        <f t="shared" si="174"/>
        <v>0</v>
      </c>
      <c r="AY77" s="181">
        <f t="shared" si="174"/>
        <v>0</v>
      </c>
    </row>
    <row r="78" spans="3:51" ht="32.1" customHeight="1" x14ac:dyDescent="0.25">
      <c r="D78" s="175"/>
      <c r="E78" s="182">
        <f>+Metas!H142</f>
        <v>123</v>
      </c>
      <c r="F78" s="191" t="str">
        <f>+Metas!K142</f>
        <v>Municipios con monitoreo y seguimiento de los planes territoriales de salud.</v>
      </c>
      <c r="G78" s="226">
        <f>+Metas!J142</f>
        <v>40</v>
      </c>
      <c r="H78" s="5">
        <f>SUM(I78:L78)/4</f>
        <v>0</v>
      </c>
      <c r="I78" s="198"/>
      <c r="J78" s="198"/>
      <c r="K78" s="198"/>
      <c r="L78" s="198"/>
      <c r="M78" s="186">
        <f t="shared" si="170"/>
        <v>0</v>
      </c>
      <c r="N78" s="186">
        <f t="shared" si="170"/>
        <v>0</v>
      </c>
      <c r="O78" s="186">
        <f t="shared" si="170"/>
        <v>0</v>
      </c>
      <c r="P78" s="186">
        <f t="shared" si="170"/>
        <v>0</v>
      </c>
      <c r="Q78" s="186">
        <f t="shared" si="170"/>
        <v>0</v>
      </c>
      <c r="R78" s="186">
        <f t="shared" si="170"/>
        <v>0</v>
      </c>
      <c r="S78" s="186">
        <f t="shared" si="170"/>
        <v>0</v>
      </c>
      <c r="T78" s="227">
        <f>+I78</f>
        <v>0</v>
      </c>
      <c r="U78" s="186">
        <f>SUM(V78:AA78)</f>
        <v>0</v>
      </c>
      <c r="V78" s="199"/>
      <c r="W78" s="199"/>
      <c r="X78" s="199"/>
      <c r="Y78" s="199"/>
      <c r="Z78" s="199"/>
      <c r="AA78" s="199"/>
      <c r="AB78" s="227">
        <f>+J78</f>
        <v>0</v>
      </c>
      <c r="AC78" s="186">
        <f>SUM(AD78:AI78)</f>
        <v>0</v>
      </c>
      <c r="AD78" s="199"/>
      <c r="AE78" s="199"/>
      <c r="AF78" s="199"/>
      <c r="AG78" s="199"/>
      <c r="AH78" s="199"/>
      <c r="AI78" s="199"/>
      <c r="AJ78" s="227">
        <f>+K78</f>
        <v>0</v>
      </c>
      <c r="AK78" s="186">
        <f>SUM(AL78:AQ78)</f>
        <v>0</v>
      </c>
      <c r="AL78" s="199"/>
      <c r="AM78" s="199"/>
      <c r="AN78" s="199"/>
      <c r="AO78" s="199"/>
      <c r="AP78" s="199"/>
      <c r="AQ78" s="199"/>
      <c r="AR78" s="227">
        <f>+L78</f>
        <v>0</v>
      </c>
      <c r="AS78" s="186">
        <f>SUM(AT78:AY78)</f>
        <v>0</v>
      </c>
      <c r="AT78" s="199"/>
      <c r="AU78" s="199"/>
      <c r="AV78" s="199"/>
      <c r="AW78" s="199"/>
      <c r="AX78" s="199"/>
      <c r="AY78" s="199"/>
    </row>
    <row r="79" spans="3:51" ht="32.1" customHeight="1" x14ac:dyDescent="0.25">
      <c r="D79" s="175"/>
      <c r="E79" s="182">
        <f>+Metas!H143</f>
        <v>124</v>
      </c>
      <c r="F79" s="191" t="str">
        <f>+Metas!K143</f>
        <v>Incremento del índice de desempeño de la gestión del plan territorial de salud.</v>
      </c>
      <c r="G79" s="232">
        <f>+Metas!J143</f>
        <v>0.1</v>
      </c>
      <c r="H79" s="3">
        <f>SUM(I79:L79)</f>
        <v>0</v>
      </c>
      <c r="I79" s="231"/>
      <c r="J79" s="231"/>
      <c r="K79" s="231"/>
      <c r="L79" s="231"/>
      <c r="M79" s="186">
        <f t="shared" ref="M79:M90" si="175">+U79+AC79+AK79+AS79</f>
        <v>0</v>
      </c>
      <c r="N79" s="186">
        <f t="shared" ref="N79:N90" si="176">+V79+AD79+AL79+AT79</f>
        <v>0</v>
      </c>
      <c r="O79" s="186">
        <f t="shared" ref="O79:O90" si="177">+W79+AE79+AM79+AU79</f>
        <v>0</v>
      </c>
      <c r="P79" s="186">
        <f t="shared" ref="P79:P90" si="178">+X79+AF79+AN79+AV79</f>
        <v>0</v>
      </c>
      <c r="Q79" s="186">
        <f t="shared" ref="Q79:Q90" si="179">+Y79+AG79+AO79+AW79</f>
        <v>0</v>
      </c>
      <c r="R79" s="186">
        <f t="shared" ref="R79:R90" si="180">+Z79+AH79+AP79+AX79</f>
        <v>0</v>
      </c>
      <c r="S79" s="186">
        <f t="shared" ref="S79:S90" si="181">+AA79+AI79+AQ79+AY79</f>
        <v>0</v>
      </c>
      <c r="T79" s="227">
        <f t="shared" ref="T79:T90" si="182">+I79</f>
        <v>0</v>
      </c>
      <c r="U79" s="186">
        <f t="shared" ref="U79:U90" si="183">SUM(V79:AA79)</f>
        <v>0</v>
      </c>
      <c r="V79" s="199"/>
      <c r="W79" s="199"/>
      <c r="X79" s="199"/>
      <c r="Y79" s="199"/>
      <c r="Z79" s="199"/>
      <c r="AA79" s="199"/>
      <c r="AB79" s="227">
        <f t="shared" ref="AB79:AB90" si="184">+J79</f>
        <v>0</v>
      </c>
      <c r="AC79" s="186">
        <f t="shared" ref="AC79:AC90" si="185">SUM(AD79:AI79)</f>
        <v>0</v>
      </c>
      <c r="AD79" s="199"/>
      <c r="AE79" s="199"/>
      <c r="AF79" s="199"/>
      <c r="AG79" s="199"/>
      <c r="AH79" s="199"/>
      <c r="AI79" s="199"/>
      <c r="AJ79" s="227">
        <f t="shared" ref="AJ79:AJ90" si="186">+K79</f>
        <v>0</v>
      </c>
      <c r="AK79" s="186">
        <f t="shared" ref="AK79:AK90" si="187">SUM(AL79:AQ79)</f>
        <v>0</v>
      </c>
      <c r="AL79" s="199"/>
      <c r="AM79" s="199"/>
      <c r="AN79" s="199"/>
      <c r="AO79" s="199"/>
      <c r="AP79" s="199"/>
      <c r="AQ79" s="199"/>
      <c r="AR79" s="227">
        <f t="shared" ref="AR79:AR90" si="188">+L79</f>
        <v>0</v>
      </c>
      <c r="AS79" s="186">
        <f t="shared" ref="AS79:AS90" si="189">SUM(AT79:AY79)</f>
        <v>0</v>
      </c>
      <c r="AT79" s="199"/>
      <c r="AU79" s="199"/>
      <c r="AV79" s="199"/>
      <c r="AW79" s="199"/>
      <c r="AX79" s="199"/>
      <c r="AY79" s="199"/>
    </row>
    <row r="80" spans="3:51" ht="32.1" customHeight="1" x14ac:dyDescent="0.25">
      <c r="D80" s="175"/>
      <c r="E80" s="182">
        <f>+Metas!H144</f>
        <v>125</v>
      </c>
      <c r="F80" s="191" t="str">
        <f>+Metas!K144</f>
        <v>Municipios implementan la política de participación social en salud, incluyendo los Municipios PDET</v>
      </c>
      <c r="G80" s="226">
        <f>+Metas!J144</f>
        <v>40</v>
      </c>
      <c r="H80" s="1">
        <f>SUM(I80:L80)</f>
        <v>0</v>
      </c>
      <c r="I80" s="198"/>
      <c r="J80" s="198"/>
      <c r="K80" s="198"/>
      <c r="L80" s="198"/>
      <c r="M80" s="186">
        <f t="shared" si="175"/>
        <v>0</v>
      </c>
      <c r="N80" s="186">
        <f t="shared" si="176"/>
        <v>0</v>
      </c>
      <c r="O80" s="186">
        <f t="shared" si="177"/>
        <v>0</v>
      </c>
      <c r="P80" s="186">
        <f t="shared" si="178"/>
        <v>0</v>
      </c>
      <c r="Q80" s="186">
        <f t="shared" si="179"/>
        <v>0</v>
      </c>
      <c r="R80" s="186">
        <f t="shared" si="180"/>
        <v>0</v>
      </c>
      <c r="S80" s="186">
        <f t="shared" si="181"/>
        <v>0</v>
      </c>
      <c r="T80" s="227">
        <f t="shared" si="182"/>
        <v>0</v>
      </c>
      <c r="U80" s="186">
        <f t="shared" si="183"/>
        <v>0</v>
      </c>
      <c r="V80" s="199"/>
      <c r="W80" s="199"/>
      <c r="X80" s="199"/>
      <c r="Y80" s="199"/>
      <c r="Z80" s="199"/>
      <c r="AA80" s="199"/>
      <c r="AB80" s="227">
        <f t="shared" si="184"/>
        <v>0</v>
      </c>
      <c r="AC80" s="186">
        <f t="shared" si="185"/>
        <v>0</v>
      </c>
      <c r="AD80" s="199"/>
      <c r="AE80" s="199"/>
      <c r="AF80" s="199"/>
      <c r="AG80" s="199"/>
      <c r="AH80" s="199"/>
      <c r="AI80" s="199"/>
      <c r="AJ80" s="227">
        <f t="shared" si="186"/>
        <v>0</v>
      </c>
      <c r="AK80" s="186">
        <f t="shared" si="187"/>
        <v>0</v>
      </c>
      <c r="AL80" s="199"/>
      <c r="AM80" s="199"/>
      <c r="AN80" s="199"/>
      <c r="AO80" s="199"/>
      <c r="AP80" s="199"/>
      <c r="AQ80" s="199"/>
      <c r="AR80" s="227">
        <f t="shared" si="188"/>
        <v>0</v>
      </c>
      <c r="AS80" s="186">
        <f t="shared" si="189"/>
        <v>0</v>
      </c>
      <c r="AT80" s="199"/>
      <c r="AU80" s="199"/>
      <c r="AV80" s="199"/>
      <c r="AW80" s="199"/>
      <c r="AX80" s="199"/>
      <c r="AY80" s="199"/>
    </row>
    <row r="81" spans="4:51" ht="32.1" customHeight="1" x14ac:dyDescent="0.25">
      <c r="D81" s="175"/>
      <c r="E81" s="182">
        <f>+Metas!H145</f>
        <v>126</v>
      </c>
      <c r="F81" s="191" t="str">
        <f>+Metas!K145</f>
        <v>Municipios con el sistema de vigilancia SIVIGILA actualizado y operando.</v>
      </c>
      <c r="G81" s="226">
        <f>+Metas!J145</f>
        <v>40</v>
      </c>
      <c r="H81" s="1">
        <f>SUM(I81:L81)</f>
        <v>0</v>
      </c>
      <c r="I81" s="198"/>
      <c r="J81" s="198"/>
      <c r="K81" s="198"/>
      <c r="L81" s="198"/>
      <c r="M81" s="186">
        <f t="shared" si="175"/>
        <v>0</v>
      </c>
      <c r="N81" s="186">
        <f t="shared" si="176"/>
        <v>0</v>
      </c>
      <c r="O81" s="186">
        <f t="shared" si="177"/>
        <v>0</v>
      </c>
      <c r="P81" s="186">
        <f t="shared" si="178"/>
        <v>0</v>
      </c>
      <c r="Q81" s="186">
        <f t="shared" si="179"/>
        <v>0</v>
      </c>
      <c r="R81" s="186">
        <f t="shared" si="180"/>
        <v>0</v>
      </c>
      <c r="S81" s="186">
        <f t="shared" si="181"/>
        <v>0</v>
      </c>
      <c r="T81" s="227">
        <f t="shared" si="182"/>
        <v>0</v>
      </c>
      <c r="U81" s="186">
        <f t="shared" si="183"/>
        <v>0</v>
      </c>
      <c r="V81" s="199"/>
      <c r="W81" s="199"/>
      <c r="X81" s="199"/>
      <c r="Y81" s="199"/>
      <c r="Z81" s="199"/>
      <c r="AA81" s="199"/>
      <c r="AB81" s="227">
        <f t="shared" si="184"/>
        <v>0</v>
      </c>
      <c r="AC81" s="186">
        <f t="shared" si="185"/>
        <v>0</v>
      </c>
      <c r="AD81" s="199"/>
      <c r="AE81" s="199"/>
      <c r="AF81" s="199"/>
      <c r="AG81" s="199"/>
      <c r="AH81" s="199"/>
      <c r="AI81" s="199"/>
      <c r="AJ81" s="227">
        <f t="shared" si="186"/>
        <v>0</v>
      </c>
      <c r="AK81" s="186">
        <f t="shared" si="187"/>
        <v>0</v>
      </c>
      <c r="AL81" s="199"/>
      <c r="AM81" s="199"/>
      <c r="AN81" s="199"/>
      <c r="AO81" s="199"/>
      <c r="AP81" s="199"/>
      <c r="AQ81" s="199"/>
      <c r="AR81" s="227">
        <f t="shared" si="188"/>
        <v>0</v>
      </c>
      <c r="AS81" s="186">
        <f t="shared" si="189"/>
        <v>0</v>
      </c>
      <c r="AT81" s="199"/>
      <c r="AU81" s="199"/>
      <c r="AV81" s="199"/>
      <c r="AW81" s="199"/>
      <c r="AX81" s="199"/>
      <c r="AY81" s="199"/>
    </row>
    <row r="82" spans="4:51" ht="32.1" customHeight="1" x14ac:dyDescent="0.25">
      <c r="D82" s="175"/>
      <c r="E82" s="182">
        <f>+Metas!H146</f>
        <v>127</v>
      </c>
      <c r="F82" s="191" t="str">
        <f>+Metas!K146</f>
        <v>El Departamento cuenta con el observatorio de salud pública del Departamento, con énfasis en COVID-19</v>
      </c>
      <c r="G82" s="226">
        <f>+Metas!J146</f>
        <v>1</v>
      </c>
      <c r="H82" s="1">
        <f>SUM(I82:L82)</f>
        <v>0</v>
      </c>
      <c r="I82" s="198"/>
      <c r="J82" s="198"/>
      <c r="K82" s="198"/>
      <c r="L82" s="198"/>
      <c r="M82" s="186">
        <f t="shared" si="175"/>
        <v>0</v>
      </c>
      <c r="N82" s="186">
        <f t="shared" si="176"/>
        <v>0</v>
      </c>
      <c r="O82" s="186">
        <f t="shared" si="177"/>
        <v>0</v>
      </c>
      <c r="P82" s="186">
        <f t="shared" si="178"/>
        <v>0</v>
      </c>
      <c r="Q82" s="186">
        <f t="shared" si="179"/>
        <v>0</v>
      </c>
      <c r="R82" s="186">
        <f t="shared" si="180"/>
        <v>0</v>
      </c>
      <c r="S82" s="186">
        <f t="shared" si="181"/>
        <v>0</v>
      </c>
      <c r="T82" s="227">
        <f t="shared" si="182"/>
        <v>0</v>
      </c>
      <c r="U82" s="186">
        <f t="shared" si="183"/>
        <v>0</v>
      </c>
      <c r="V82" s="199"/>
      <c r="W82" s="199"/>
      <c r="X82" s="199"/>
      <c r="Y82" s="199"/>
      <c r="Z82" s="199"/>
      <c r="AA82" s="199"/>
      <c r="AB82" s="227">
        <f t="shared" si="184"/>
        <v>0</v>
      </c>
      <c r="AC82" s="186">
        <f t="shared" si="185"/>
        <v>0</v>
      </c>
      <c r="AD82" s="199"/>
      <c r="AE82" s="199"/>
      <c r="AF82" s="199"/>
      <c r="AG82" s="199"/>
      <c r="AH82" s="199"/>
      <c r="AI82" s="199"/>
      <c r="AJ82" s="227">
        <f t="shared" si="186"/>
        <v>0</v>
      </c>
      <c r="AK82" s="186">
        <f t="shared" si="187"/>
        <v>0</v>
      </c>
      <c r="AL82" s="199"/>
      <c r="AM82" s="199"/>
      <c r="AN82" s="199"/>
      <c r="AO82" s="199"/>
      <c r="AP82" s="199"/>
      <c r="AQ82" s="199"/>
      <c r="AR82" s="227">
        <f t="shared" si="188"/>
        <v>0</v>
      </c>
      <c r="AS82" s="186">
        <f t="shared" si="189"/>
        <v>0</v>
      </c>
      <c r="AT82" s="199"/>
      <c r="AU82" s="199"/>
      <c r="AV82" s="199"/>
      <c r="AW82" s="199"/>
      <c r="AX82" s="199"/>
      <c r="AY82" s="199"/>
    </row>
    <row r="83" spans="4:51" ht="32.1" customHeight="1" x14ac:dyDescent="0.25">
      <c r="D83" s="175"/>
      <c r="E83" s="182">
        <f>+Metas!H147</f>
        <v>128</v>
      </c>
      <c r="F83" s="191" t="str">
        <f>+Metas!K147</f>
        <v xml:space="preserve">Municipios con vigilancia de establecimientos y servicios farmacéuticos. </v>
      </c>
      <c r="G83" s="226">
        <f>+Metas!J147</f>
        <v>40</v>
      </c>
      <c r="H83" s="5">
        <f>SUM(I83:L83)/4</f>
        <v>0</v>
      </c>
      <c r="I83" s="198"/>
      <c r="J83" s="198"/>
      <c r="K83" s="198"/>
      <c r="L83" s="198"/>
      <c r="M83" s="186">
        <f t="shared" si="175"/>
        <v>0</v>
      </c>
      <c r="N83" s="186">
        <f t="shared" si="176"/>
        <v>0</v>
      </c>
      <c r="O83" s="186">
        <f t="shared" si="177"/>
        <v>0</v>
      </c>
      <c r="P83" s="186">
        <f t="shared" si="178"/>
        <v>0</v>
      </c>
      <c r="Q83" s="186">
        <f t="shared" si="179"/>
        <v>0</v>
      </c>
      <c r="R83" s="186">
        <f t="shared" si="180"/>
        <v>0</v>
      </c>
      <c r="S83" s="186">
        <f t="shared" si="181"/>
        <v>0</v>
      </c>
      <c r="T83" s="227">
        <f t="shared" si="182"/>
        <v>0</v>
      </c>
      <c r="U83" s="186">
        <f t="shared" si="183"/>
        <v>0</v>
      </c>
      <c r="V83" s="199"/>
      <c r="W83" s="199"/>
      <c r="X83" s="199"/>
      <c r="Y83" s="199"/>
      <c r="Z83" s="199"/>
      <c r="AA83" s="199"/>
      <c r="AB83" s="227">
        <f t="shared" si="184"/>
        <v>0</v>
      </c>
      <c r="AC83" s="186">
        <f t="shared" si="185"/>
        <v>0</v>
      </c>
      <c r="AD83" s="199"/>
      <c r="AE83" s="199"/>
      <c r="AF83" s="199"/>
      <c r="AG83" s="199"/>
      <c r="AH83" s="199"/>
      <c r="AI83" s="199"/>
      <c r="AJ83" s="227">
        <f t="shared" si="186"/>
        <v>0</v>
      </c>
      <c r="AK83" s="186">
        <f t="shared" si="187"/>
        <v>0</v>
      </c>
      <c r="AL83" s="199"/>
      <c r="AM83" s="199"/>
      <c r="AN83" s="199"/>
      <c r="AO83" s="199"/>
      <c r="AP83" s="199"/>
      <c r="AQ83" s="199"/>
      <c r="AR83" s="227">
        <f t="shared" si="188"/>
        <v>0</v>
      </c>
      <c r="AS83" s="186">
        <f t="shared" si="189"/>
        <v>0</v>
      </c>
      <c r="AT83" s="199"/>
      <c r="AU83" s="199"/>
      <c r="AV83" s="199"/>
      <c r="AW83" s="199"/>
      <c r="AX83" s="199"/>
      <c r="AY83" s="199"/>
    </row>
    <row r="84" spans="4:51" ht="38.450000000000003" customHeight="1" x14ac:dyDescent="0.25">
      <c r="D84" s="175"/>
      <c r="E84" s="182">
        <f>+Metas!H148</f>
        <v>129</v>
      </c>
      <c r="F84" s="191" t="str">
        <f>+Metas!K148</f>
        <v>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v>
      </c>
      <c r="G84" s="232">
        <f>+Metas!J148</f>
        <v>0.98</v>
      </c>
      <c r="H84" s="4">
        <f>SUM(I84:L84)/4</f>
        <v>0</v>
      </c>
      <c r="I84" s="231"/>
      <c r="J84" s="231"/>
      <c r="K84" s="231"/>
      <c r="L84" s="231"/>
      <c r="M84" s="186">
        <f t="shared" si="175"/>
        <v>0</v>
      </c>
      <c r="N84" s="186">
        <f t="shared" si="176"/>
        <v>0</v>
      </c>
      <c r="O84" s="186">
        <f t="shared" si="177"/>
        <v>0</v>
      </c>
      <c r="P84" s="186">
        <f t="shared" si="178"/>
        <v>0</v>
      </c>
      <c r="Q84" s="186">
        <f t="shared" si="179"/>
        <v>0</v>
      </c>
      <c r="R84" s="186">
        <f t="shared" si="180"/>
        <v>0</v>
      </c>
      <c r="S84" s="186">
        <f t="shared" si="181"/>
        <v>0</v>
      </c>
      <c r="T84" s="227">
        <f t="shared" si="182"/>
        <v>0</v>
      </c>
      <c r="U84" s="186">
        <f t="shared" si="183"/>
        <v>0</v>
      </c>
      <c r="V84" s="199"/>
      <c r="W84" s="199"/>
      <c r="X84" s="199"/>
      <c r="Y84" s="199"/>
      <c r="Z84" s="199"/>
      <c r="AA84" s="199"/>
      <c r="AB84" s="227">
        <f t="shared" si="184"/>
        <v>0</v>
      </c>
      <c r="AC84" s="186">
        <f t="shared" si="185"/>
        <v>0</v>
      </c>
      <c r="AD84" s="199"/>
      <c r="AE84" s="199"/>
      <c r="AF84" s="199"/>
      <c r="AG84" s="199"/>
      <c r="AH84" s="199"/>
      <c r="AI84" s="199"/>
      <c r="AJ84" s="227">
        <f t="shared" si="186"/>
        <v>0</v>
      </c>
      <c r="AK84" s="186">
        <f t="shared" si="187"/>
        <v>0</v>
      </c>
      <c r="AL84" s="199"/>
      <c r="AM84" s="199"/>
      <c r="AN84" s="199"/>
      <c r="AO84" s="199"/>
      <c r="AP84" s="199"/>
      <c r="AQ84" s="199"/>
      <c r="AR84" s="227">
        <f t="shared" si="188"/>
        <v>0</v>
      </c>
      <c r="AS84" s="186">
        <f t="shared" si="189"/>
        <v>0</v>
      </c>
      <c r="AT84" s="199"/>
      <c r="AU84" s="199"/>
      <c r="AV84" s="199"/>
      <c r="AW84" s="199"/>
      <c r="AX84" s="199"/>
      <c r="AY84" s="199"/>
    </row>
    <row r="85" spans="4:51" ht="32.1" customHeight="1" x14ac:dyDescent="0.25">
      <c r="D85" s="175"/>
      <c r="E85" s="182">
        <f>+Metas!H149</f>
        <v>130</v>
      </c>
      <c r="F85" s="191" t="str">
        <f>+Metas!K149</f>
        <v>Cumplimiento al programa territorial de rediseño, reorganización y modernización (infraestructura y dotación) de la red pública del Departamento incluidos en el Plan Bienal de Salud Pública</v>
      </c>
      <c r="G85" s="232">
        <f>+Metas!J149</f>
        <v>1</v>
      </c>
      <c r="H85" s="4">
        <f t="shared" ref="H85:H90" si="190">SUM(I85:L85)/4</f>
        <v>0</v>
      </c>
      <c r="I85" s="231"/>
      <c r="J85" s="231"/>
      <c r="K85" s="231"/>
      <c r="L85" s="231"/>
      <c r="M85" s="186">
        <f t="shared" si="175"/>
        <v>0</v>
      </c>
      <c r="N85" s="186">
        <f t="shared" si="176"/>
        <v>0</v>
      </c>
      <c r="O85" s="186">
        <f t="shared" si="177"/>
        <v>0</v>
      </c>
      <c r="P85" s="186">
        <f t="shared" si="178"/>
        <v>0</v>
      </c>
      <c r="Q85" s="186">
        <f t="shared" si="179"/>
        <v>0</v>
      </c>
      <c r="R85" s="186">
        <f t="shared" si="180"/>
        <v>0</v>
      </c>
      <c r="S85" s="186">
        <f t="shared" si="181"/>
        <v>0</v>
      </c>
      <c r="T85" s="227">
        <f t="shared" si="182"/>
        <v>0</v>
      </c>
      <c r="U85" s="186">
        <f t="shared" si="183"/>
        <v>0</v>
      </c>
      <c r="V85" s="199"/>
      <c r="W85" s="199"/>
      <c r="X85" s="199"/>
      <c r="Y85" s="199"/>
      <c r="Z85" s="199"/>
      <c r="AA85" s="199"/>
      <c r="AB85" s="227">
        <f t="shared" si="184"/>
        <v>0</v>
      </c>
      <c r="AC85" s="186">
        <f t="shared" si="185"/>
        <v>0</v>
      </c>
      <c r="AD85" s="199"/>
      <c r="AE85" s="199"/>
      <c r="AF85" s="199"/>
      <c r="AG85" s="199"/>
      <c r="AH85" s="199"/>
      <c r="AI85" s="199"/>
      <c r="AJ85" s="227">
        <f t="shared" si="186"/>
        <v>0</v>
      </c>
      <c r="AK85" s="186">
        <f t="shared" si="187"/>
        <v>0</v>
      </c>
      <c r="AL85" s="199"/>
      <c r="AM85" s="199"/>
      <c r="AN85" s="199"/>
      <c r="AO85" s="199"/>
      <c r="AP85" s="199"/>
      <c r="AQ85" s="199"/>
      <c r="AR85" s="227">
        <f t="shared" si="188"/>
        <v>0</v>
      </c>
      <c r="AS85" s="186">
        <f t="shared" si="189"/>
        <v>0</v>
      </c>
      <c r="AT85" s="199"/>
      <c r="AU85" s="199"/>
      <c r="AV85" s="199"/>
      <c r="AW85" s="199"/>
      <c r="AX85" s="199"/>
      <c r="AY85" s="199"/>
    </row>
    <row r="86" spans="4:51" ht="32.1" customHeight="1" x14ac:dyDescent="0.25">
      <c r="D86" s="175"/>
      <c r="E86" s="182">
        <f>+Metas!H150</f>
        <v>131</v>
      </c>
      <c r="F86" s="191" t="str">
        <f>+Metas!K150</f>
        <v>Verificación de los prestadores de servicios de salud habilitados en el REPS según el plan anual de visitas y seguimiento, monitoreo y evaluación a los planes de contingencia de las IPS</v>
      </c>
      <c r="G86" s="232">
        <f>+Metas!J150</f>
        <v>0.8</v>
      </c>
      <c r="H86" s="4">
        <f t="shared" si="190"/>
        <v>0</v>
      </c>
      <c r="I86" s="231"/>
      <c r="J86" s="231"/>
      <c r="K86" s="231"/>
      <c r="L86" s="231"/>
      <c r="M86" s="186">
        <f t="shared" si="175"/>
        <v>0</v>
      </c>
      <c r="N86" s="186">
        <f t="shared" si="176"/>
        <v>0</v>
      </c>
      <c r="O86" s="186">
        <f t="shared" si="177"/>
        <v>0</v>
      </c>
      <c r="P86" s="186">
        <f t="shared" si="178"/>
        <v>0</v>
      </c>
      <c r="Q86" s="186">
        <f t="shared" si="179"/>
        <v>0</v>
      </c>
      <c r="R86" s="186">
        <f t="shared" si="180"/>
        <v>0</v>
      </c>
      <c r="S86" s="186">
        <f t="shared" si="181"/>
        <v>0</v>
      </c>
      <c r="T86" s="227">
        <f t="shared" si="182"/>
        <v>0</v>
      </c>
      <c r="U86" s="186">
        <f t="shared" si="183"/>
        <v>0</v>
      </c>
      <c r="V86" s="199"/>
      <c r="W86" s="199"/>
      <c r="X86" s="199"/>
      <c r="Y86" s="199"/>
      <c r="Z86" s="199"/>
      <c r="AA86" s="199"/>
      <c r="AB86" s="227">
        <f t="shared" si="184"/>
        <v>0</v>
      </c>
      <c r="AC86" s="186">
        <f t="shared" si="185"/>
        <v>0</v>
      </c>
      <c r="AD86" s="199"/>
      <c r="AE86" s="199"/>
      <c r="AF86" s="199"/>
      <c r="AG86" s="199"/>
      <c r="AH86" s="199"/>
      <c r="AI86" s="199"/>
      <c r="AJ86" s="227">
        <f t="shared" si="186"/>
        <v>0</v>
      </c>
      <c r="AK86" s="186">
        <f t="shared" si="187"/>
        <v>0</v>
      </c>
      <c r="AL86" s="199"/>
      <c r="AM86" s="199"/>
      <c r="AN86" s="199"/>
      <c r="AO86" s="199"/>
      <c r="AP86" s="199"/>
      <c r="AQ86" s="199"/>
      <c r="AR86" s="227">
        <f t="shared" si="188"/>
        <v>0</v>
      </c>
      <c r="AS86" s="186">
        <f t="shared" si="189"/>
        <v>0</v>
      </c>
      <c r="AT86" s="199"/>
      <c r="AU86" s="199"/>
      <c r="AV86" s="199"/>
      <c r="AW86" s="199"/>
      <c r="AX86" s="199"/>
      <c r="AY86" s="199"/>
    </row>
    <row r="87" spans="4:51" ht="32.1" customHeight="1" x14ac:dyDescent="0.25">
      <c r="D87" s="175"/>
      <c r="E87" s="182">
        <f>+Metas!H151</f>
        <v>132</v>
      </c>
      <c r="F87" s="191" t="str">
        <f>+Metas!K151</f>
        <v>Seguimiento y monitoreo de los prestadores de servicios de salud con quejas interpuestas por los usuarios del SGSSS</v>
      </c>
      <c r="G87" s="232">
        <f>+Metas!J151</f>
        <v>1</v>
      </c>
      <c r="H87" s="4">
        <f t="shared" si="190"/>
        <v>0</v>
      </c>
      <c r="I87" s="231"/>
      <c r="J87" s="231"/>
      <c r="K87" s="231"/>
      <c r="L87" s="231"/>
      <c r="M87" s="186">
        <f t="shared" si="175"/>
        <v>0</v>
      </c>
      <c r="N87" s="186">
        <f t="shared" si="176"/>
        <v>0</v>
      </c>
      <c r="O87" s="186">
        <f t="shared" si="177"/>
        <v>0</v>
      </c>
      <c r="P87" s="186">
        <f t="shared" si="178"/>
        <v>0</v>
      </c>
      <c r="Q87" s="186">
        <f t="shared" si="179"/>
        <v>0</v>
      </c>
      <c r="R87" s="186">
        <f t="shared" si="180"/>
        <v>0</v>
      </c>
      <c r="S87" s="186">
        <f t="shared" si="181"/>
        <v>0</v>
      </c>
      <c r="T87" s="227">
        <f t="shared" si="182"/>
        <v>0</v>
      </c>
      <c r="U87" s="186">
        <f t="shared" si="183"/>
        <v>0</v>
      </c>
      <c r="V87" s="199"/>
      <c r="W87" s="199"/>
      <c r="X87" s="199"/>
      <c r="Y87" s="199"/>
      <c r="Z87" s="199"/>
      <c r="AA87" s="199"/>
      <c r="AB87" s="227">
        <f t="shared" si="184"/>
        <v>0</v>
      </c>
      <c r="AC87" s="186">
        <f t="shared" si="185"/>
        <v>0</v>
      </c>
      <c r="AD87" s="199"/>
      <c r="AE87" s="199"/>
      <c r="AF87" s="199"/>
      <c r="AG87" s="199"/>
      <c r="AH87" s="199"/>
      <c r="AI87" s="199"/>
      <c r="AJ87" s="227">
        <f t="shared" si="186"/>
        <v>0</v>
      </c>
      <c r="AK87" s="186">
        <f t="shared" si="187"/>
        <v>0</v>
      </c>
      <c r="AL87" s="199"/>
      <c r="AM87" s="199"/>
      <c r="AN87" s="199"/>
      <c r="AO87" s="199"/>
      <c r="AP87" s="199"/>
      <c r="AQ87" s="199"/>
      <c r="AR87" s="227">
        <f t="shared" si="188"/>
        <v>0</v>
      </c>
      <c r="AS87" s="186">
        <f t="shared" si="189"/>
        <v>0</v>
      </c>
      <c r="AT87" s="199"/>
      <c r="AU87" s="199"/>
      <c r="AV87" s="199"/>
      <c r="AW87" s="199"/>
      <c r="AX87" s="199"/>
      <c r="AY87" s="199"/>
    </row>
    <row r="88" spans="4:51" ht="32.1" customHeight="1" x14ac:dyDescent="0.25">
      <c r="D88" s="175"/>
      <c r="E88" s="182">
        <f>+Metas!H152</f>
        <v>133</v>
      </c>
      <c r="F88" s="191" t="str">
        <f>+Metas!K152</f>
        <v>Seguimiento y monitoreo al 100% de los prestadores de servicios de salud habilitados en el REPS con servicios de seguridad y salud en el trabajo y radiología e imágenes diagnósticas.</v>
      </c>
      <c r="G88" s="232">
        <f>+Metas!J152</f>
        <v>1</v>
      </c>
      <c r="H88" s="4">
        <f t="shared" si="190"/>
        <v>0</v>
      </c>
      <c r="I88" s="231"/>
      <c r="J88" s="231"/>
      <c r="K88" s="231"/>
      <c r="L88" s="231"/>
      <c r="M88" s="186">
        <f t="shared" si="175"/>
        <v>0</v>
      </c>
      <c r="N88" s="186">
        <f t="shared" si="176"/>
        <v>0</v>
      </c>
      <c r="O88" s="186">
        <f t="shared" si="177"/>
        <v>0</v>
      </c>
      <c r="P88" s="186">
        <f t="shared" si="178"/>
        <v>0</v>
      </c>
      <c r="Q88" s="186">
        <f t="shared" si="179"/>
        <v>0</v>
      </c>
      <c r="R88" s="186">
        <f t="shared" si="180"/>
        <v>0</v>
      </c>
      <c r="S88" s="186">
        <f t="shared" si="181"/>
        <v>0</v>
      </c>
      <c r="T88" s="227">
        <f t="shared" si="182"/>
        <v>0</v>
      </c>
      <c r="U88" s="186">
        <f t="shared" si="183"/>
        <v>0</v>
      </c>
      <c r="V88" s="199"/>
      <c r="W88" s="199"/>
      <c r="X88" s="199"/>
      <c r="Y88" s="199"/>
      <c r="Z88" s="199"/>
      <c r="AA88" s="199"/>
      <c r="AB88" s="227">
        <f t="shared" si="184"/>
        <v>0</v>
      </c>
      <c r="AC88" s="186">
        <f t="shared" si="185"/>
        <v>0</v>
      </c>
      <c r="AD88" s="199"/>
      <c r="AE88" s="199"/>
      <c r="AF88" s="199"/>
      <c r="AG88" s="199"/>
      <c r="AH88" s="199"/>
      <c r="AI88" s="199"/>
      <c r="AJ88" s="227">
        <f t="shared" si="186"/>
        <v>0</v>
      </c>
      <c r="AK88" s="186">
        <f t="shared" si="187"/>
        <v>0</v>
      </c>
      <c r="AL88" s="199"/>
      <c r="AM88" s="199"/>
      <c r="AN88" s="199"/>
      <c r="AO88" s="199"/>
      <c r="AP88" s="199"/>
      <c r="AQ88" s="199"/>
      <c r="AR88" s="227">
        <f t="shared" si="188"/>
        <v>0</v>
      </c>
      <c r="AS88" s="186">
        <f t="shared" si="189"/>
        <v>0</v>
      </c>
      <c r="AT88" s="199"/>
      <c r="AU88" s="199"/>
      <c r="AV88" s="199"/>
      <c r="AW88" s="199"/>
      <c r="AX88" s="199"/>
      <c r="AY88" s="199"/>
    </row>
    <row r="89" spans="4:51" ht="32.1" customHeight="1" x14ac:dyDescent="0.25">
      <c r="D89" s="175"/>
      <c r="E89" s="182">
        <f>+Metas!H153</f>
        <v>134</v>
      </c>
      <c r="F89" s="191" t="str">
        <f>+Metas!K153</f>
        <v>Del seguimiento y auditoria a las cuentas presentadas por la prestación de los servicios de salud de la red pública y privada, con cargo al Departamento, tanto de la Ley de punto final como la de la población MIGRANTE</v>
      </c>
      <c r="G89" s="232">
        <f>+Metas!J153</f>
        <v>1</v>
      </c>
      <c r="H89" s="4">
        <f t="shared" si="190"/>
        <v>0</v>
      </c>
      <c r="I89" s="231"/>
      <c r="J89" s="231"/>
      <c r="K89" s="231"/>
      <c r="L89" s="231"/>
      <c r="M89" s="186">
        <f t="shared" si="175"/>
        <v>0</v>
      </c>
      <c r="N89" s="186">
        <f t="shared" si="176"/>
        <v>0</v>
      </c>
      <c r="O89" s="186">
        <f t="shared" si="177"/>
        <v>0</v>
      </c>
      <c r="P89" s="186">
        <f t="shared" si="178"/>
        <v>0</v>
      </c>
      <c r="Q89" s="186">
        <f t="shared" si="179"/>
        <v>0</v>
      </c>
      <c r="R89" s="186">
        <f t="shared" si="180"/>
        <v>0</v>
      </c>
      <c r="S89" s="186">
        <f t="shared" si="181"/>
        <v>0</v>
      </c>
      <c r="T89" s="227">
        <f t="shared" si="182"/>
        <v>0</v>
      </c>
      <c r="U89" s="186">
        <f t="shared" si="183"/>
        <v>0</v>
      </c>
      <c r="V89" s="199"/>
      <c r="W89" s="199"/>
      <c r="X89" s="199"/>
      <c r="Y89" s="199"/>
      <c r="Z89" s="199"/>
      <c r="AA89" s="199"/>
      <c r="AB89" s="227">
        <f t="shared" si="184"/>
        <v>0</v>
      </c>
      <c r="AC89" s="186">
        <f t="shared" si="185"/>
        <v>0</v>
      </c>
      <c r="AD89" s="199"/>
      <c r="AE89" s="199"/>
      <c r="AF89" s="199"/>
      <c r="AG89" s="199"/>
      <c r="AH89" s="199"/>
      <c r="AI89" s="199"/>
      <c r="AJ89" s="227">
        <f t="shared" si="186"/>
        <v>0</v>
      </c>
      <c r="AK89" s="186">
        <f t="shared" si="187"/>
        <v>0</v>
      </c>
      <c r="AL89" s="199"/>
      <c r="AM89" s="199"/>
      <c r="AN89" s="199"/>
      <c r="AO89" s="199"/>
      <c r="AP89" s="199"/>
      <c r="AQ89" s="199"/>
      <c r="AR89" s="227">
        <f t="shared" si="188"/>
        <v>0</v>
      </c>
      <c r="AS89" s="186">
        <f t="shared" si="189"/>
        <v>0</v>
      </c>
      <c r="AT89" s="199"/>
      <c r="AU89" s="199"/>
      <c r="AV89" s="199"/>
      <c r="AW89" s="199"/>
      <c r="AX89" s="199"/>
      <c r="AY89" s="199"/>
    </row>
    <row r="90" spans="4:51" ht="32.1" customHeight="1" x14ac:dyDescent="0.25">
      <c r="D90" s="175"/>
      <c r="E90" s="182">
        <f>+Metas!H154</f>
        <v>135</v>
      </c>
      <c r="F90" s="191" t="str">
        <f>+Metas!K154</f>
        <v>Gestión de las referencias y contrareferencias presentadas por la red prestadora incluyendo la población migrante, retornada y refugiada-MRR, y municipios PDET.</v>
      </c>
      <c r="G90" s="232">
        <f>+Metas!J154</f>
        <v>1</v>
      </c>
      <c r="H90" s="4">
        <f t="shared" si="190"/>
        <v>0</v>
      </c>
      <c r="I90" s="231"/>
      <c r="J90" s="231"/>
      <c r="K90" s="231"/>
      <c r="L90" s="231"/>
      <c r="M90" s="186">
        <f t="shared" si="175"/>
        <v>0</v>
      </c>
      <c r="N90" s="186">
        <f t="shared" si="176"/>
        <v>0</v>
      </c>
      <c r="O90" s="186">
        <f t="shared" si="177"/>
        <v>0</v>
      </c>
      <c r="P90" s="186">
        <f t="shared" si="178"/>
        <v>0</v>
      </c>
      <c r="Q90" s="186">
        <f t="shared" si="179"/>
        <v>0</v>
      </c>
      <c r="R90" s="186">
        <f t="shared" si="180"/>
        <v>0</v>
      </c>
      <c r="S90" s="186">
        <f t="shared" si="181"/>
        <v>0</v>
      </c>
      <c r="T90" s="227">
        <f t="shared" si="182"/>
        <v>0</v>
      </c>
      <c r="U90" s="186">
        <f t="shared" si="183"/>
        <v>0</v>
      </c>
      <c r="V90" s="199"/>
      <c r="W90" s="199"/>
      <c r="X90" s="199"/>
      <c r="Y90" s="199"/>
      <c r="Z90" s="199"/>
      <c r="AA90" s="199"/>
      <c r="AB90" s="227">
        <f t="shared" si="184"/>
        <v>0</v>
      </c>
      <c r="AC90" s="186">
        <f t="shared" si="185"/>
        <v>0</v>
      </c>
      <c r="AD90" s="199"/>
      <c r="AE90" s="199"/>
      <c r="AF90" s="199"/>
      <c r="AG90" s="199"/>
      <c r="AH90" s="199"/>
      <c r="AI90" s="199"/>
      <c r="AJ90" s="227">
        <f t="shared" si="186"/>
        <v>0</v>
      </c>
      <c r="AK90" s="186">
        <f t="shared" si="187"/>
        <v>0</v>
      </c>
      <c r="AL90" s="199"/>
      <c r="AM90" s="199"/>
      <c r="AN90" s="199"/>
      <c r="AO90" s="199"/>
      <c r="AP90" s="199"/>
      <c r="AQ90" s="199"/>
      <c r="AR90" s="227">
        <f t="shared" si="188"/>
        <v>0</v>
      </c>
      <c r="AS90" s="186">
        <f t="shared" si="189"/>
        <v>0</v>
      </c>
      <c r="AT90" s="199"/>
      <c r="AU90" s="199"/>
      <c r="AV90" s="199"/>
      <c r="AW90" s="199"/>
      <c r="AX90" s="199"/>
      <c r="AY90" s="199"/>
    </row>
    <row r="91" spans="4:51" ht="31.9" customHeight="1" x14ac:dyDescent="0.25">
      <c r="AF91" s="214"/>
    </row>
    <row r="92" spans="4:51" ht="31.9" customHeight="1" x14ac:dyDescent="0.25">
      <c r="AF92" s="214"/>
    </row>
    <row r="93" spans="4:51" ht="31.9" customHeight="1" x14ac:dyDescent="0.25"/>
    <row r="94" spans="4:51" ht="31.9" customHeight="1" x14ac:dyDescent="0.25"/>
    <row r="95" spans="4:51" ht="31.9" customHeight="1" x14ac:dyDescent="0.25"/>
    <row r="96" spans="4:51" ht="31.9" customHeight="1" x14ac:dyDescent="0.25"/>
    <row r="97" ht="31.9" customHeight="1" x14ac:dyDescent="0.25"/>
    <row r="98" ht="31.9" customHeight="1" x14ac:dyDescent="0.25"/>
    <row r="99" ht="31.9" customHeight="1" x14ac:dyDescent="0.25"/>
    <row r="100" ht="31.9" customHeight="1" x14ac:dyDescent="0.25"/>
    <row r="101" ht="31.9" customHeight="1" x14ac:dyDescent="0.25"/>
    <row r="102" ht="31.9" customHeight="1" x14ac:dyDescent="0.25"/>
    <row r="103" ht="31.9" customHeight="1" x14ac:dyDescent="0.25"/>
    <row r="104" ht="31.9" customHeight="1" x14ac:dyDescent="0.25"/>
    <row r="105" ht="31.9" customHeight="1" x14ac:dyDescent="0.25"/>
    <row r="106" ht="31.9" customHeight="1" x14ac:dyDescent="0.25"/>
    <row r="107" ht="31.9" customHeight="1" x14ac:dyDescent="0.25"/>
    <row r="108" ht="31.9" customHeight="1" x14ac:dyDescent="0.25"/>
    <row r="109" ht="31.9" customHeight="1" x14ac:dyDescent="0.25"/>
    <row r="110" ht="31.9" customHeight="1" x14ac:dyDescent="0.25"/>
    <row r="111" ht="31.9" customHeight="1" x14ac:dyDescent="0.25"/>
    <row r="112" ht="31.9" customHeight="1" x14ac:dyDescent="0.25"/>
    <row r="113" ht="31.9" customHeight="1" x14ac:dyDescent="0.25"/>
    <row r="114" ht="31.9" customHeight="1" x14ac:dyDescent="0.25"/>
    <row r="115" ht="31.9" customHeight="1" x14ac:dyDescent="0.25"/>
    <row r="116" ht="31.9" customHeight="1" x14ac:dyDescent="0.25"/>
    <row r="117" ht="31.9" customHeight="1" x14ac:dyDescent="0.25"/>
    <row r="118" ht="31.9" customHeight="1" x14ac:dyDescent="0.25"/>
    <row r="119" ht="31.9" customHeight="1" x14ac:dyDescent="0.25"/>
  </sheetData>
  <sheetProtection algorithmName="SHA-512" hashValue="U3+hO/SQp/l2vsIFMewODqmsrJVCDz7XFSlD0SfGHfMKMS5vsnjbSNRQlphAKQIrvirrOYrRQ6BOST1CjiLhLQ==" saltValue="pSI+WTM6WmWGir1DS1AwKA==" spinCount="100000" sheet="1" objects="1" scenarios="1"/>
  <mergeCells count="60">
    <mergeCell ref="AR1:AY1"/>
    <mergeCell ref="A2:F3"/>
    <mergeCell ref="G2:G3"/>
    <mergeCell ref="H2:H3"/>
    <mergeCell ref="I2:I3"/>
    <mergeCell ref="J2:J3"/>
    <mergeCell ref="S2:S3"/>
    <mergeCell ref="M1:S1"/>
    <mergeCell ref="T1:AA1"/>
    <mergeCell ref="AB1:AI1"/>
    <mergeCell ref="AJ1:AQ1"/>
    <mergeCell ref="K2:K3"/>
    <mergeCell ref="L2:L3"/>
    <mergeCell ref="M2:M3"/>
    <mergeCell ref="N2:Q2"/>
    <mergeCell ref="R2:R3"/>
    <mergeCell ref="AK2:AK3"/>
    <mergeCell ref="T2:T3"/>
    <mergeCell ref="U2:U3"/>
    <mergeCell ref="V2:Y2"/>
    <mergeCell ref="Z2:Z3"/>
    <mergeCell ref="AA2:AA3"/>
    <mergeCell ref="AB2:AB3"/>
    <mergeCell ref="AX2:AX3"/>
    <mergeCell ref="AY2:AY3"/>
    <mergeCell ref="A4:F4"/>
    <mergeCell ref="E7:F7"/>
    <mergeCell ref="E11:F11"/>
    <mergeCell ref="AL2:AO2"/>
    <mergeCell ref="AP2:AP3"/>
    <mergeCell ref="AQ2:AQ3"/>
    <mergeCell ref="AR2:AR3"/>
    <mergeCell ref="AS2:AS3"/>
    <mergeCell ref="AT2:AW2"/>
    <mergeCell ref="AC2:AC3"/>
    <mergeCell ref="AD2:AG2"/>
    <mergeCell ref="AH2:AH3"/>
    <mergeCell ref="AI2:AI3"/>
    <mergeCell ref="AJ2:AJ3"/>
    <mergeCell ref="E77:F77"/>
    <mergeCell ref="E15:F15"/>
    <mergeCell ref="E17:F17"/>
    <mergeCell ref="E20:F20"/>
    <mergeCell ref="E22:F22"/>
    <mergeCell ref="E63:F63"/>
    <mergeCell ref="E72:F72"/>
    <mergeCell ref="E66:F66"/>
    <mergeCell ref="E68:F68"/>
    <mergeCell ref="E70:F70"/>
    <mergeCell ref="E74:F74"/>
    <mergeCell ref="E53:F53"/>
    <mergeCell ref="E55:F55"/>
    <mergeCell ref="E58:F58"/>
    <mergeCell ref="E60:F60"/>
    <mergeCell ref="E26:F26"/>
    <mergeCell ref="E29:F29"/>
    <mergeCell ref="E32:F32"/>
    <mergeCell ref="E35:F35"/>
    <mergeCell ref="E41:F41"/>
    <mergeCell ref="E46:F46"/>
  </mergeCells>
  <conditionalFormatting sqref="G8 G16 G21 G30 G54 G59 G78:G90">
    <cfRule type="expression" dxfId="36" priority="158">
      <formula>$G8=$H8</formula>
    </cfRule>
  </conditionalFormatting>
  <conditionalFormatting sqref="G12">
    <cfRule type="expression" dxfId="35" priority="156">
      <formula>$G12=$H12</formula>
    </cfRule>
  </conditionalFormatting>
  <conditionalFormatting sqref="G23">
    <cfRule type="expression" dxfId="34" priority="153">
      <formula>$G23=$H23</formula>
    </cfRule>
  </conditionalFormatting>
  <conditionalFormatting sqref="G9:G10">
    <cfRule type="expression" dxfId="33" priority="115">
      <formula>$G9=$H9</formula>
    </cfRule>
  </conditionalFormatting>
  <conditionalFormatting sqref="G13">
    <cfRule type="expression" dxfId="32" priority="114">
      <formula>$G13=$H13</formula>
    </cfRule>
  </conditionalFormatting>
  <conditionalFormatting sqref="G18">
    <cfRule type="expression" dxfId="31" priority="113">
      <formula>$G18=$H18</formula>
    </cfRule>
  </conditionalFormatting>
  <conditionalFormatting sqref="G24">
    <cfRule type="expression" dxfId="30" priority="112">
      <formula>$G24=$H24</formula>
    </cfRule>
  </conditionalFormatting>
  <conditionalFormatting sqref="G27">
    <cfRule type="expression" dxfId="29" priority="111">
      <formula>$G27=$H27</formula>
    </cfRule>
  </conditionalFormatting>
  <conditionalFormatting sqref="G33">
    <cfRule type="expression" dxfId="28" priority="108">
      <formula>$G33=$H33</formula>
    </cfRule>
  </conditionalFormatting>
  <conditionalFormatting sqref="G36">
    <cfRule type="expression" dxfId="27" priority="107">
      <formula>$G36=$H36</formula>
    </cfRule>
  </conditionalFormatting>
  <conditionalFormatting sqref="G42">
    <cfRule type="expression" dxfId="26" priority="105">
      <formula>$G42=$H42</formula>
    </cfRule>
  </conditionalFormatting>
  <conditionalFormatting sqref="G47">
    <cfRule type="expression" dxfId="25" priority="104">
      <formula>$G47=$H47</formula>
    </cfRule>
  </conditionalFormatting>
  <conditionalFormatting sqref="G28">
    <cfRule type="expression" dxfId="24" priority="96">
      <formula>$G28=$H28</formula>
    </cfRule>
  </conditionalFormatting>
  <conditionalFormatting sqref="G34">
    <cfRule type="expression" dxfId="23" priority="95">
      <formula>$G34=$H34</formula>
    </cfRule>
  </conditionalFormatting>
  <conditionalFormatting sqref="G37:G39">
    <cfRule type="expression" dxfId="22" priority="94">
      <formula>$G37=$H37</formula>
    </cfRule>
  </conditionalFormatting>
  <conditionalFormatting sqref="G43:G45">
    <cfRule type="expression" dxfId="21" priority="93">
      <formula>$G43=$H43</formula>
    </cfRule>
  </conditionalFormatting>
  <conditionalFormatting sqref="G48:G51">
    <cfRule type="expression" dxfId="20" priority="92">
      <formula>$G48=$H48</formula>
    </cfRule>
  </conditionalFormatting>
  <conditionalFormatting sqref="G56">
    <cfRule type="expression" dxfId="19" priority="91">
      <formula>$G56=$H56</formula>
    </cfRule>
  </conditionalFormatting>
  <conditionalFormatting sqref="G61">
    <cfRule type="expression" dxfId="18" priority="90">
      <formula>$G61=$H61</formula>
    </cfRule>
  </conditionalFormatting>
  <conditionalFormatting sqref="G65">
    <cfRule type="expression" dxfId="17" priority="81">
      <formula>$G65=$H65</formula>
    </cfRule>
  </conditionalFormatting>
  <conditionalFormatting sqref="G64">
    <cfRule type="expression" dxfId="16" priority="86">
      <formula>$G64=$H64</formula>
    </cfRule>
  </conditionalFormatting>
  <conditionalFormatting sqref="G73">
    <cfRule type="expression" dxfId="15" priority="85">
      <formula>$G73=$H73</formula>
    </cfRule>
  </conditionalFormatting>
  <conditionalFormatting sqref="G67">
    <cfRule type="expression" dxfId="14" priority="80">
      <formula>$G67=$H67</formula>
    </cfRule>
  </conditionalFormatting>
  <conditionalFormatting sqref="G69">
    <cfRule type="expression" dxfId="13" priority="78">
      <formula>$G69=$H69</formula>
    </cfRule>
  </conditionalFormatting>
  <conditionalFormatting sqref="G71">
    <cfRule type="expression" dxfId="12" priority="77">
      <formula>$G71=$H71</formula>
    </cfRule>
  </conditionalFormatting>
  <conditionalFormatting sqref="G75">
    <cfRule type="expression" dxfId="11" priority="76">
      <formula>$G75=$H75</formula>
    </cfRule>
  </conditionalFormatting>
  <pageMargins left="0.7" right="0.7" top="0.75" bottom="0.75" header="0.3" footer="0.3"/>
  <pageSetup orientation="portrait" horizontalDpi="360" verticalDpi="360" r:id="rId1"/>
  <extLst>
    <ext xmlns:x14="http://schemas.microsoft.com/office/spreadsheetml/2009/9/main" uri="{78C0D931-6437-407d-A8EE-F0AAD7539E65}">
      <x14:conditionalFormattings>
        <x14:conditionalFormatting xmlns:xm="http://schemas.microsoft.com/office/excel/2006/main">
          <x14:cfRule type="expression" priority="150" id="{BA552B97-E5D0-4E0E-B427-506A37DFCBBB}">
            <xm:f>M$14=Inversión!M$51</xm:f>
            <x14:dxf>
              <font>
                <b/>
                <i val="0"/>
                <color theme="0"/>
              </font>
              <fill>
                <patternFill>
                  <bgColor theme="7" tint="-0.24994659260841701"/>
                </patternFill>
              </fill>
            </x14:dxf>
          </x14:cfRule>
          <xm:sqref>M14:S14</xm:sqref>
        </x14:conditionalFormatting>
        <x14:conditionalFormatting xmlns:xm="http://schemas.microsoft.com/office/excel/2006/main">
          <x14:cfRule type="expression" priority="149" id="{F649E400-AEF9-4085-A1DA-7ECD28FD2103}">
            <xm:f>M$19=Inversión!M$52</xm:f>
            <x14:dxf>
              <font>
                <b/>
                <i val="0"/>
                <color theme="0"/>
              </font>
              <fill>
                <patternFill>
                  <bgColor theme="7" tint="-0.24994659260841701"/>
                </patternFill>
              </fill>
            </x14:dxf>
          </x14:cfRule>
          <xm:sqref>M19:S19</xm:sqref>
        </x14:conditionalFormatting>
        <x14:conditionalFormatting xmlns:xm="http://schemas.microsoft.com/office/excel/2006/main">
          <x14:cfRule type="expression" priority="148" id="{AA67D62A-5A50-4EDD-A07C-DF40D0DD6899}">
            <xm:f>M$76=Inversión!M$53</xm:f>
            <x14:dxf>
              <font>
                <b/>
                <i val="0"/>
                <color theme="0"/>
              </font>
              <fill>
                <patternFill>
                  <bgColor theme="7" tint="-0.24994659260841701"/>
                </patternFill>
              </fill>
            </x14:dxf>
          </x14:cfRule>
          <xm:sqref>M25:S25</xm:sqref>
        </x14:conditionalFormatting>
        <x14:conditionalFormatting xmlns:xm="http://schemas.microsoft.com/office/excel/2006/main">
          <x14:cfRule type="expression" priority="117" id="{D25B713C-D707-4964-90CD-F881A7824D7C}">
            <xm:f>M$6=Inversión!M$50</xm:f>
            <x14:dxf>
              <font>
                <b/>
                <i val="0"/>
                <color theme="0"/>
              </font>
              <fill>
                <patternFill>
                  <bgColor theme="7" tint="-0.24994659260841701"/>
                </patternFill>
              </fill>
            </x14:dxf>
          </x14:cfRule>
          <xm:sqref>M6:S6</xm:sqref>
        </x14:conditionalFormatting>
        <x14:conditionalFormatting xmlns:xm="http://schemas.microsoft.com/office/excel/2006/main">
          <x14:cfRule type="expression" priority="116" id="{8B6C2BE7-A55D-48E9-873E-42B276338B26}">
            <xm:f>M$5=Inversión!M$47</xm:f>
            <x14:dxf>
              <font>
                <color theme="0"/>
              </font>
              <fill>
                <patternFill>
                  <bgColor rgb="FF00B050"/>
                </patternFill>
              </fill>
            </x14:dxf>
          </x14:cfRule>
          <xm:sqref>M5:S5</xm:sqref>
        </x14:conditionalFormatting>
        <x14:conditionalFormatting xmlns:xm="http://schemas.microsoft.com/office/excel/2006/main">
          <x14:cfRule type="expression" priority="42" id="{F7019B17-9DE3-4A4D-824D-56E22FBF6B98}">
            <xm:f>M$31=Inversión!M$54</xm:f>
            <x14:dxf>
              <font>
                <b/>
                <i val="0"/>
                <color theme="0"/>
              </font>
              <fill>
                <patternFill>
                  <bgColor theme="7" tint="-0.24994659260841701"/>
                </patternFill>
              </fill>
            </x14:dxf>
          </x14:cfRule>
          <xm:sqref>M31:S31</xm:sqref>
        </x14:conditionalFormatting>
        <x14:conditionalFormatting xmlns:xm="http://schemas.microsoft.com/office/excel/2006/main">
          <x14:cfRule type="expression" priority="35" id="{74E62867-F287-40E0-98F9-94D3DB35BCF5}">
            <xm:f>M$40=Inversión!M$55</xm:f>
            <x14:dxf>
              <font>
                <b/>
                <i val="0"/>
                <color theme="0"/>
              </font>
              <fill>
                <patternFill>
                  <bgColor theme="7" tint="-0.24994659260841701"/>
                </patternFill>
              </fill>
            </x14:dxf>
          </x14:cfRule>
          <xm:sqref>M40:S40</xm:sqref>
        </x14:conditionalFormatting>
        <x14:conditionalFormatting xmlns:xm="http://schemas.microsoft.com/office/excel/2006/main">
          <x14:cfRule type="expression" priority="28" id="{52858D3B-36A6-4078-B692-AE35544A56F8}">
            <xm:f>M$52=Inversión!M$56</xm:f>
            <x14:dxf>
              <font>
                <b/>
                <i val="0"/>
                <color theme="0"/>
              </font>
              <fill>
                <patternFill>
                  <bgColor theme="7" tint="-0.24994659260841701"/>
                </patternFill>
              </fill>
            </x14:dxf>
          </x14:cfRule>
          <xm:sqref>M52:S52</xm:sqref>
        </x14:conditionalFormatting>
        <x14:conditionalFormatting xmlns:xm="http://schemas.microsoft.com/office/excel/2006/main">
          <x14:cfRule type="expression" priority="21" id="{0992432E-069C-454B-8737-EF030217DBA9}">
            <xm:f>M$57=Inversión!M$57</xm:f>
            <x14:dxf>
              <font>
                <b/>
                <i val="0"/>
                <color theme="0"/>
              </font>
              <fill>
                <patternFill>
                  <bgColor theme="7" tint="-0.24994659260841701"/>
                </patternFill>
              </fill>
            </x14:dxf>
          </x14:cfRule>
          <xm:sqref>M57:S57</xm:sqref>
        </x14:conditionalFormatting>
        <x14:conditionalFormatting xmlns:xm="http://schemas.microsoft.com/office/excel/2006/main">
          <x14:cfRule type="expression" priority="14" id="{0604B11A-BAF5-4C06-9B71-C9353A0BDE30}">
            <xm:f>M$62=Inversión!M$58</xm:f>
            <x14:dxf>
              <font>
                <b/>
                <i val="0"/>
                <color theme="0"/>
              </font>
              <fill>
                <patternFill>
                  <bgColor theme="7" tint="-0.24994659260841701"/>
                </patternFill>
              </fill>
            </x14:dxf>
          </x14:cfRule>
          <xm:sqref>M62:S62</xm:sqref>
        </x14:conditionalFormatting>
        <x14:conditionalFormatting xmlns:xm="http://schemas.microsoft.com/office/excel/2006/main">
          <x14:cfRule type="expression" priority="7" id="{CB0448ED-CD61-4ED5-A3F1-36575820A557}">
            <xm:f>M$76=Inversión!M$59</xm:f>
            <x14:dxf>
              <font>
                <b/>
                <i val="0"/>
                <color theme="0"/>
              </font>
              <fill>
                <patternFill>
                  <bgColor theme="7" tint="-0.24994659260841701"/>
                </patternFill>
              </fill>
            </x14:dxf>
          </x14:cfRule>
          <xm:sqref>M76:S76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Metas</vt:lpstr>
      <vt:lpstr>Inversión</vt:lpstr>
      <vt:lpstr>Edu</vt:lpstr>
      <vt:lpstr>IND</vt:lpstr>
      <vt:lpstr>Cul</vt:lpstr>
      <vt:lpstr>DSoc</vt:lpstr>
      <vt:lpstr>PcD</vt:lpstr>
      <vt:lpstr>Muj</vt:lpstr>
      <vt:lpstr>Gob</vt:lpstr>
      <vt:lpstr>Víc</vt:lpstr>
      <vt:lpstr>Plan</vt:lpstr>
      <vt:lpstr>Fron</vt:lpstr>
      <vt:lpstr>Gen</vt:lpstr>
      <vt:lpstr>Hac</vt:lpstr>
      <vt:lpstr>M.A.</vt:lpstr>
      <vt:lpstr>CDGR</vt:lpstr>
      <vt:lpstr>Háb</vt:lpstr>
      <vt:lpstr>Vías</vt:lpstr>
      <vt:lpstr>Tran</vt:lpstr>
      <vt:lpstr>APSB</vt:lpstr>
      <vt:lpstr>Agr</vt:lpstr>
      <vt:lpstr>Tur</vt:lpstr>
      <vt:lpstr>DEco</vt:lpstr>
      <vt:lpstr>TIC</vt:lpstr>
      <vt:lpstr>IDS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GRAMALOTE</dc:creator>
  <cp:lastModifiedBy>Stella</cp:lastModifiedBy>
  <cp:lastPrinted>2016-05-11T22:02:07Z</cp:lastPrinted>
  <dcterms:created xsi:type="dcterms:W3CDTF">2016-04-02T07:24:18Z</dcterms:created>
  <dcterms:modified xsi:type="dcterms:W3CDTF">2020-11-11T10:56:17Z</dcterms:modified>
</cp:coreProperties>
</file>